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0" yWindow="0" windowWidth="23040" windowHeight="10635" tabRatio="938" firstSheet="9" activeTab="12"/>
  </bookViews>
  <sheets>
    <sheet name="OBJETIVOS PDM" sheetId="60" r:id="rId1"/>
    <sheet name="COMPROMISOS PDM" sheetId="59" r:id="rId2"/>
    <sheet name="INDICADORES" sheetId="58" r:id="rId3"/>
    <sheet name="SERVICIOS DE CALIDAD" sheetId="57" r:id="rId4"/>
    <sheet name="MUNICIPIO SEGURO Y SUSTENTABLE" sheetId="56" r:id="rId5"/>
    <sheet name="EVENTOS CIVICOS Y CULTURALES" sheetId="55" r:id="rId6"/>
    <sheet name="RECAUDACION Y GASTO RESPONSABLE" sheetId="61" r:id="rId7"/>
    <sheet name="ESTIMACIÓN DE INGRESOS" sheetId="53" r:id="rId8"/>
    <sheet name="PRESUP.EGRESOS FUENTE FINANCIAM" sheetId="14" r:id="rId9"/>
    <sheet name="PROYECCIONES INGRESOS" sheetId="10" r:id="rId10"/>
    <sheet name="PROYECCIONES EGRESOS" sheetId="11" r:id="rId11"/>
    <sheet name="CLASIFIC.ADMINISTRATIVA" sheetId="25" r:id="rId12"/>
    <sheet name="CLASIFIC.FUNCIONAL DEL GASTO" sheetId="24" r:id="rId13"/>
    <sheet name="ESTUDIOS ACTUARIALES" sheetId="54" r:id="rId14"/>
    <sheet name="PLANTILLA  " sheetId="32" r:id="rId15"/>
    <sheet name=" CAT. FUNCION, SUB FUNCION" sheetId="21" r:id="rId16"/>
  </sheets>
  <externalReferences>
    <externalReference r:id="rId17"/>
  </externalReferences>
  <definedNames>
    <definedName name="_xlnm._FilterDatabase" localSheetId="12" hidden="1">'CLASIFIC.FUNCIONAL DEL GASTO'!$A$6:$F$147</definedName>
    <definedName name="_xlnm._FilterDatabase" localSheetId="7" hidden="1">'ESTIMACIÓN DE INGRESOS'!$A$6:$C$116</definedName>
    <definedName name="_xlnm._FilterDatabase" localSheetId="13" hidden="1">'ESTUDIOS ACTUARIALES'!$A$5:$G$51</definedName>
    <definedName name="_xlnm._FilterDatabase" localSheetId="8" hidden="1">'PRESUP.EGRESOS FUENTE FINANCIAM'!$A$6:$N$431</definedName>
    <definedName name="_xlnm._FilterDatabase" localSheetId="10" hidden="1">'PROYECCIONES EGRESOS'!$A$6:$I$78</definedName>
    <definedName name="_xlnm._FilterDatabase" localSheetId="9" hidden="1">'PROYECCIONES INGRESOS'!$A$6:$I$69</definedName>
    <definedName name="_xlnm.Print_Area" localSheetId="14">'PLANTILLA  '!$A$1:$DM$73</definedName>
    <definedName name="_xlnm.Print_Titles" localSheetId="15">' CAT. FUNCION, SUB FUNCION'!$2:$2</definedName>
    <definedName name="_xlnm.Print_Titles" localSheetId="11">CLASIFIC.ADMINISTRATIVA!$1:$5</definedName>
    <definedName name="_xlnm.Print_Titles" localSheetId="12">'CLASIFIC.FUNCIONAL DEL GASTO'!$1:$3</definedName>
    <definedName name="_xlnm.Print_Titles" localSheetId="7">'ESTIMACIÓN DE INGRESOS'!$1:$2</definedName>
    <definedName name="_xlnm.Print_Titles" localSheetId="14">'PLANTILLA  '!$1:$7</definedName>
    <definedName name="_xlnm.Print_Titles" localSheetId="8">'PRESUP.EGRESOS FUENTE FINANCIAM'!$1:$4</definedName>
    <definedName name="_xlnm.Print_Titles" localSheetId="10">'PROYECCIONES EGRESOS'!$1:$2</definedName>
    <definedName name="_xlnm.Print_Titles" localSheetId="9">'PROYECCIONES INGRESOS'!$1:$1</definedName>
  </definedNames>
  <calcPr calcId="125725"/>
</workbook>
</file>

<file path=xl/calcChain.xml><?xml version="1.0" encoding="utf-8"?>
<calcChain xmlns="http://schemas.openxmlformats.org/spreadsheetml/2006/main">
  <c r="BP33" i="61"/>
  <c r="A3"/>
  <c r="BP34" i="55"/>
  <c r="A3"/>
  <c r="BP34" i="56"/>
  <c r="A3"/>
  <c r="BP34" i="57"/>
  <c r="A3"/>
  <c r="B3" i="58"/>
  <c r="C3" i="59"/>
  <c r="BW8" i="32" l="1"/>
  <c r="BW9"/>
  <c r="BW10"/>
  <c r="BW11"/>
  <c r="BW12"/>
  <c r="BW13"/>
  <c r="BW14"/>
  <c r="BW15"/>
  <c r="BW16"/>
  <c r="BW17"/>
  <c r="BW18"/>
  <c r="BW19"/>
  <c r="BW20"/>
  <c r="BW21"/>
  <c r="DD21" s="1"/>
  <c r="BW22"/>
  <c r="BW23"/>
  <c r="BW24"/>
  <c r="BW25"/>
  <c r="BW26"/>
  <c r="BW27"/>
  <c r="BW28"/>
  <c r="BW29"/>
  <c r="BW30"/>
  <c r="BW31"/>
  <c r="BW32"/>
  <c r="BW33"/>
  <c r="BW34"/>
  <c r="BW35"/>
  <c r="BW36"/>
  <c r="BW37"/>
  <c r="BW38"/>
  <c r="BW39"/>
  <c r="BW40"/>
  <c r="BW41"/>
  <c r="BW42"/>
  <c r="BW43"/>
  <c r="BW44"/>
  <c r="BW45"/>
  <c r="BW46"/>
  <c r="BW47"/>
  <c r="BW48"/>
  <c r="BW49"/>
  <c r="BW50"/>
  <c r="BW51"/>
  <c r="BW52"/>
  <c r="BW53"/>
  <c r="BW54"/>
  <c r="BW55"/>
  <c r="BW56"/>
  <c r="BW57"/>
  <c r="BW58"/>
  <c r="BW59"/>
  <c r="BW60"/>
  <c r="BW61"/>
  <c r="BW62"/>
  <c r="BW63"/>
  <c r="BW64"/>
  <c r="BW65"/>
  <c r="BW66"/>
  <c r="BW67"/>
  <c r="BW68"/>
  <c r="AY73"/>
  <c r="CV73"/>
  <c r="DD72"/>
  <c r="DD70"/>
  <c r="AQ47"/>
  <c r="AQ42"/>
  <c r="AQ21"/>
  <c r="AQ26"/>
  <c r="AQ53"/>
  <c r="AQ39"/>
  <c r="AQ52"/>
  <c r="AQ32"/>
  <c r="DD32" s="1"/>
  <c r="AQ28"/>
  <c r="DD28" s="1"/>
  <c r="A2" i="14"/>
  <c r="A2" i="54"/>
  <c r="DD42" i="32" l="1"/>
  <c r="DD26"/>
  <c r="DD53"/>
  <c r="DD47"/>
  <c r="DD39"/>
  <c r="DD52"/>
  <c r="A2"/>
  <c r="A2" i="25"/>
  <c r="L70" i="11" l="1"/>
  <c r="L66"/>
  <c r="L58"/>
  <c r="L54"/>
  <c r="L44"/>
  <c r="L34"/>
  <c r="L24"/>
  <c r="L14"/>
  <c r="L78" s="1"/>
  <c r="L6"/>
  <c r="K70"/>
  <c r="K66"/>
  <c r="K58"/>
  <c r="K54"/>
  <c r="K44"/>
  <c r="K34"/>
  <c r="K24"/>
  <c r="K14"/>
  <c r="K6"/>
  <c r="K78" s="1"/>
  <c r="J70"/>
  <c r="J66"/>
  <c r="J58"/>
  <c r="G70"/>
  <c r="G66"/>
  <c r="G58"/>
  <c r="G54"/>
  <c r="G44"/>
  <c r="G34"/>
  <c r="G24"/>
  <c r="G14"/>
  <c r="G6"/>
  <c r="F70"/>
  <c r="F66"/>
  <c r="F58"/>
  <c r="F54"/>
  <c r="F44"/>
  <c r="F34"/>
  <c r="F24"/>
  <c r="F14"/>
  <c r="F78" s="1"/>
  <c r="F6"/>
  <c r="L65" i="10"/>
  <c r="L57"/>
  <c r="L51"/>
  <c r="L41"/>
  <c r="L36"/>
  <c r="L32"/>
  <c r="L25"/>
  <c r="L22"/>
  <c r="L16"/>
  <c r="L69" s="1"/>
  <c r="L6"/>
  <c r="K65"/>
  <c r="K57"/>
  <c r="K51"/>
  <c r="K41"/>
  <c r="K36"/>
  <c r="K32"/>
  <c r="K25"/>
  <c r="K22"/>
  <c r="K16"/>
  <c r="K6"/>
  <c r="K69" s="1"/>
  <c r="J65"/>
  <c r="J57"/>
  <c r="J22"/>
  <c r="J16"/>
  <c r="G65"/>
  <c r="G57"/>
  <c r="G51"/>
  <c r="G41"/>
  <c r="G36"/>
  <c r="G32"/>
  <c r="G25"/>
  <c r="G22"/>
  <c r="G16"/>
  <c r="G6"/>
  <c r="F65"/>
  <c r="F57"/>
  <c r="F51"/>
  <c r="F41"/>
  <c r="F36"/>
  <c r="F32"/>
  <c r="F25"/>
  <c r="F22"/>
  <c r="F16"/>
  <c r="F69" s="1"/>
  <c r="F6"/>
  <c r="G69" l="1"/>
  <c r="G78" i="11"/>
  <c r="L38" i="14"/>
  <c r="K38"/>
  <c r="J38"/>
  <c r="I38"/>
  <c r="H38"/>
  <c r="G38"/>
  <c r="F38"/>
  <c r="E38"/>
  <c r="D38"/>
  <c r="C287"/>
  <c r="D287"/>
  <c r="C17" i="53"/>
  <c r="E66" i="11" l="1"/>
  <c r="E41" i="10"/>
  <c r="E22"/>
  <c r="E16"/>
  <c r="E6"/>
  <c r="H66"/>
  <c r="I66" s="1"/>
  <c r="H67"/>
  <c r="I67" s="1"/>
  <c r="H68"/>
  <c r="I68" s="1"/>
  <c r="H58"/>
  <c r="I58" s="1"/>
  <c r="H59"/>
  <c r="I59" s="1"/>
  <c r="H60"/>
  <c r="I60" s="1"/>
  <c r="H61"/>
  <c r="I61" s="1"/>
  <c r="H62"/>
  <c r="I62" s="1"/>
  <c r="H63"/>
  <c r="I63" s="1"/>
  <c r="H64"/>
  <c r="I64" s="1"/>
  <c r="H54"/>
  <c r="H55"/>
  <c r="H56"/>
  <c r="H42"/>
  <c r="H43"/>
  <c r="H44"/>
  <c r="H45"/>
  <c r="H46"/>
  <c r="H47"/>
  <c r="H48"/>
  <c r="H49"/>
  <c r="H50"/>
  <c r="H38"/>
  <c r="H39"/>
  <c r="H40"/>
  <c r="H34"/>
  <c r="I34" s="1"/>
  <c r="H35"/>
  <c r="H31"/>
  <c r="H29"/>
  <c r="H27"/>
  <c r="I27" s="1"/>
  <c r="H23"/>
  <c r="I23" s="1"/>
  <c r="H24"/>
  <c r="I24" s="1"/>
  <c r="H17"/>
  <c r="I17" s="1"/>
  <c r="H18"/>
  <c r="I18" s="1"/>
  <c r="H19"/>
  <c r="I19" s="1"/>
  <c r="H20"/>
  <c r="I20" s="1"/>
  <c r="H21"/>
  <c r="I21" s="1"/>
  <c r="H14"/>
  <c r="H15"/>
  <c r="H9"/>
  <c r="H10"/>
  <c r="H11"/>
  <c r="H12"/>
  <c r="A2" i="24"/>
  <c r="A2" i="11"/>
  <c r="A2" i="10"/>
  <c r="C112" i="53"/>
  <c r="C104"/>
  <c r="C96"/>
  <c r="H53" i="10" s="1"/>
  <c r="C93" i="53"/>
  <c r="H52" i="10" s="1"/>
  <c r="C82" i="53"/>
  <c r="C71"/>
  <c r="C70" s="1"/>
  <c r="C64"/>
  <c r="C63" s="1"/>
  <c r="C57"/>
  <c r="H30" i="10" s="1"/>
  <c r="C41" i="53"/>
  <c r="H28" i="10" s="1"/>
  <c r="C35" i="53"/>
  <c r="H26" i="10" s="1"/>
  <c r="C31" i="53"/>
  <c r="C25"/>
  <c r="H13" i="10"/>
  <c r="C9" i="53"/>
  <c r="H8" i="10" s="1"/>
  <c r="C7" i="53"/>
  <c r="H7" i="10" s="1"/>
  <c r="I30" l="1"/>
  <c r="J30"/>
  <c r="I52"/>
  <c r="J52"/>
  <c r="I11"/>
  <c r="J11"/>
  <c r="I14"/>
  <c r="J14"/>
  <c r="I50"/>
  <c r="J50"/>
  <c r="I46"/>
  <c r="J46"/>
  <c r="I42"/>
  <c r="J42"/>
  <c r="I13"/>
  <c r="J13"/>
  <c r="I28"/>
  <c r="J28"/>
  <c r="I12"/>
  <c r="J12"/>
  <c r="I15"/>
  <c r="J15"/>
  <c r="I35"/>
  <c r="J35"/>
  <c r="I38"/>
  <c r="J38"/>
  <c r="I47"/>
  <c r="J47"/>
  <c r="I43"/>
  <c r="J43"/>
  <c r="I54"/>
  <c r="J54"/>
  <c r="I8"/>
  <c r="J8"/>
  <c r="I26"/>
  <c r="J26"/>
  <c r="I9"/>
  <c r="J9"/>
  <c r="I31"/>
  <c r="J31"/>
  <c r="I39"/>
  <c r="J39"/>
  <c r="I48"/>
  <c r="J48"/>
  <c r="I44"/>
  <c r="J44"/>
  <c r="I55"/>
  <c r="J55"/>
  <c r="I7"/>
  <c r="J7"/>
  <c r="I53"/>
  <c r="J53"/>
  <c r="I10"/>
  <c r="J10"/>
  <c r="I29"/>
  <c r="J29"/>
  <c r="I40"/>
  <c r="J40"/>
  <c r="I49"/>
  <c r="J49"/>
  <c r="I45"/>
  <c r="J45"/>
  <c r="I56"/>
  <c r="J56"/>
  <c r="H22"/>
  <c r="I22" s="1"/>
  <c r="H37"/>
  <c r="J37" s="1"/>
  <c r="J36" s="1"/>
  <c r="H33"/>
  <c r="C92" i="53"/>
  <c r="C34"/>
  <c r="C6"/>
  <c r="D430" i="14"/>
  <c r="D427"/>
  <c r="D425"/>
  <c r="D422"/>
  <c r="D419"/>
  <c r="D410"/>
  <c r="D401"/>
  <c r="D396"/>
  <c r="D390"/>
  <c r="D383"/>
  <c r="D378"/>
  <c r="D375"/>
  <c r="D365"/>
  <c r="D355"/>
  <c r="D348"/>
  <c r="D338"/>
  <c r="D335"/>
  <c r="D331"/>
  <c r="D322"/>
  <c r="D313"/>
  <c r="D302"/>
  <c r="D297"/>
  <c r="D278"/>
  <c r="D276"/>
  <c r="D269"/>
  <c r="D266"/>
  <c r="D261"/>
  <c r="D254"/>
  <c r="D249"/>
  <c r="D243"/>
  <c r="D241"/>
  <c r="D233"/>
  <c r="D229"/>
  <c r="D220"/>
  <c r="D210"/>
  <c r="D204"/>
  <c r="D194"/>
  <c r="D183"/>
  <c r="D177"/>
  <c r="D167"/>
  <c r="D159"/>
  <c r="D149"/>
  <c r="D139"/>
  <c r="D129"/>
  <c r="D119"/>
  <c r="D109"/>
  <c r="D98"/>
  <c r="D94"/>
  <c r="D88"/>
  <c r="D85"/>
  <c r="D77"/>
  <c r="D67"/>
  <c r="D57"/>
  <c r="D53"/>
  <c r="D44"/>
  <c r="D40"/>
  <c r="D31"/>
  <c r="D26"/>
  <c r="D17"/>
  <c r="D12"/>
  <c r="D7"/>
  <c r="F108" i="24"/>
  <c r="F121"/>
  <c r="F146"/>
  <c r="F141"/>
  <c r="F137"/>
  <c r="F134"/>
  <c r="F129"/>
  <c r="F124"/>
  <c r="F119"/>
  <c r="F112"/>
  <c r="F101"/>
  <c r="F94"/>
  <c r="F91"/>
  <c r="F88"/>
  <c r="F78"/>
  <c r="F71"/>
  <c r="F66"/>
  <c r="F60"/>
  <c r="F52"/>
  <c r="F45"/>
  <c r="F38"/>
  <c r="F33"/>
  <c r="F29"/>
  <c r="F26"/>
  <c r="F24"/>
  <c r="F14"/>
  <c r="F9"/>
  <c r="F6"/>
  <c r="AG73" i="32"/>
  <c r="E58" i="11"/>
  <c r="E65" i="10"/>
  <c r="E57"/>
  <c r="BG73" i="32"/>
  <c r="F249" i="14"/>
  <c r="G249"/>
  <c r="F266"/>
  <c r="G266"/>
  <c r="F425"/>
  <c r="G425"/>
  <c r="C427"/>
  <c r="C348"/>
  <c r="L313"/>
  <c r="K313"/>
  <c r="J313"/>
  <c r="J322"/>
  <c r="J331"/>
  <c r="E287"/>
  <c r="F287"/>
  <c r="C261"/>
  <c r="L249"/>
  <c r="M18"/>
  <c r="C40"/>
  <c r="M255"/>
  <c r="E6" i="11"/>
  <c r="C98" i="14"/>
  <c r="C88"/>
  <c r="C85"/>
  <c r="C77"/>
  <c r="C67"/>
  <c r="C57"/>
  <c r="C53"/>
  <c r="C44"/>
  <c r="C94"/>
  <c r="C31"/>
  <c r="E31"/>
  <c r="F31"/>
  <c r="G31"/>
  <c r="H31"/>
  <c r="I31"/>
  <c r="J31"/>
  <c r="K31"/>
  <c r="L31"/>
  <c r="C26"/>
  <c r="E12"/>
  <c r="C12"/>
  <c r="CM73" i="32"/>
  <c r="CE73"/>
  <c r="BO73"/>
  <c r="AK73"/>
  <c r="AQ71"/>
  <c r="AQ69"/>
  <c r="AQ68"/>
  <c r="AQ67"/>
  <c r="AQ66"/>
  <c r="AQ65"/>
  <c r="DD65" s="1"/>
  <c r="AQ64"/>
  <c r="AQ63"/>
  <c r="DD63" s="1"/>
  <c r="AQ62"/>
  <c r="DD62" s="1"/>
  <c r="AQ61"/>
  <c r="DD61" s="1"/>
  <c r="AQ60"/>
  <c r="AQ59"/>
  <c r="AQ58"/>
  <c r="DD58" s="1"/>
  <c r="AQ57"/>
  <c r="DD57" s="1"/>
  <c r="AQ56"/>
  <c r="AQ55"/>
  <c r="DD55" s="1"/>
  <c r="AQ54"/>
  <c r="AQ51"/>
  <c r="AQ50"/>
  <c r="AQ49"/>
  <c r="DD49" s="1"/>
  <c r="AQ48"/>
  <c r="DD48" s="1"/>
  <c r="AQ46"/>
  <c r="DD46" s="1"/>
  <c r="AQ45"/>
  <c r="DD45" s="1"/>
  <c r="AQ44"/>
  <c r="AQ43"/>
  <c r="DD43" s="1"/>
  <c r="AQ41"/>
  <c r="AQ40"/>
  <c r="DD40" s="1"/>
  <c r="AQ38"/>
  <c r="AQ37"/>
  <c r="DD37" s="1"/>
  <c r="AQ36"/>
  <c r="DD36" s="1"/>
  <c r="AQ35"/>
  <c r="DD35" s="1"/>
  <c r="AQ34"/>
  <c r="AQ33"/>
  <c r="DD33" s="1"/>
  <c r="AQ31"/>
  <c r="DD31" s="1"/>
  <c r="AQ30"/>
  <c r="DD30" s="1"/>
  <c r="AQ29"/>
  <c r="AQ27"/>
  <c r="AQ25"/>
  <c r="DD25" s="1"/>
  <c r="AQ24"/>
  <c r="AQ23"/>
  <c r="AQ22"/>
  <c r="AQ20"/>
  <c r="DD20" s="1"/>
  <c r="AQ19"/>
  <c r="AQ18"/>
  <c r="DD18" s="1"/>
  <c r="AQ17"/>
  <c r="DD17" s="1"/>
  <c r="AQ16"/>
  <c r="AQ15"/>
  <c r="DD15" s="1"/>
  <c r="AQ14"/>
  <c r="DD14" s="1"/>
  <c r="AQ13"/>
  <c r="DD13" s="1"/>
  <c r="AQ12"/>
  <c r="AQ11"/>
  <c r="DD11" s="1"/>
  <c r="AQ10"/>
  <c r="DD10" s="1"/>
  <c r="AQ9"/>
  <c r="AQ8"/>
  <c r="G229" i="14"/>
  <c r="H204"/>
  <c r="G204"/>
  <c r="F204"/>
  <c r="D35" i="25"/>
  <c r="M431" i="14"/>
  <c r="M429"/>
  <c r="M428"/>
  <c r="M426"/>
  <c r="M424"/>
  <c r="M423"/>
  <c r="M421"/>
  <c r="M420"/>
  <c r="M418"/>
  <c r="M417"/>
  <c r="M416"/>
  <c r="M415"/>
  <c r="M414"/>
  <c r="M413"/>
  <c r="M412"/>
  <c r="M411"/>
  <c r="M409"/>
  <c r="M408"/>
  <c r="M407"/>
  <c r="M406"/>
  <c r="M405"/>
  <c r="M404"/>
  <c r="M403"/>
  <c r="M402"/>
  <c r="M399"/>
  <c r="M398"/>
  <c r="M397"/>
  <c r="M395"/>
  <c r="M394"/>
  <c r="M393"/>
  <c r="M392"/>
  <c r="M391"/>
  <c r="M389"/>
  <c r="M388"/>
  <c r="M387"/>
  <c r="M386"/>
  <c r="M385"/>
  <c r="M384"/>
  <c r="M381"/>
  <c r="M380"/>
  <c r="M379"/>
  <c r="M377"/>
  <c r="M376"/>
  <c r="M374"/>
  <c r="M373"/>
  <c r="M372"/>
  <c r="M371"/>
  <c r="M370"/>
  <c r="M369"/>
  <c r="M368"/>
  <c r="M367"/>
  <c r="M366"/>
  <c r="M364"/>
  <c r="M363"/>
  <c r="M362"/>
  <c r="M361"/>
  <c r="M360"/>
  <c r="M359"/>
  <c r="M358"/>
  <c r="M357"/>
  <c r="M356"/>
  <c r="M354"/>
  <c r="M353"/>
  <c r="M352"/>
  <c r="M351"/>
  <c r="M350"/>
  <c r="M349"/>
  <c r="M347"/>
  <c r="M346"/>
  <c r="M345"/>
  <c r="M344"/>
  <c r="M343"/>
  <c r="M342"/>
  <c r="M341"/>
  <c r="M340"/>
  <c r="M339"/>
  <c r="M337"/>
  <c r="M336"/>
  <c r="M333"/>
  <c r="M332"/>
  <c r="M330"/>
  <c r="M329"/>
  <c r="M328"/>
  <c r="M327"/>
  <c r="M326"/>
  <c r="M325"/>
  <c r="M324"/>
  <c r="M323"/>
  <c r="M321"/>
  <c r="M320"/>
  <c r="M319"/>
  <c r="M318"/>
  <c r="M317"/>
  <c r="M316"/>
  <c r="M315"/>
  <c r="M314"/>
  <c r="M311"/>
  <c r="M310"/>
  <c r="M309"/>
  <c r="M308"/>
  <c r="M307"/>
  <c r="M306"/>
  <c r="M305"/>
  <c r="M304"/>
  <c r="M303"/>
  <c r="M301"/>
  <c r="M300"/>
  <c r="M299"/>
  <c r="M298"/>
  <c r="M296"/>
  <c r="M295"/>
  <c r="M294"/>
  <c r="M293"/>
  <c r="M292"/>
  <c r="M291"/>
  <c r="M290"/>
  <c r="M289"/>
  <c r="M288"/>
  <c r="M286"/>
  <c r="M285"/>
  <c r="M284"/>
  <c r="M283"/>
  <c r="M282"/>
  <c r="M281"/>
  <c r="M280"/>
  <c r="M279"/>
  <c r="M277"/>
  <c r="M275"/>
  <c r="M274"/>
  <c r="M273"/>
  <c r="M272"/>
  <c r="M271"/>
  <c r="M270"/>
  <c r="M268"/>
  <c r="M267"/>
  <c r="M265"/>
  <c r="M264"/>
  <c r="M263"/>
  <c r="M262"/>
  <c r="M260"/>
  <c r="M259"/>
  <c r="M258"/>
  <c r="M257"/>
  <c r="M256"/>
  <c r="M252"/>
  <c r="M251"/>
  <c r="M250"/>
  <c r="M248"/>
  <c r="M247"/>
  <c r="M246"/>
  <c r="M245"/>
  <c r="M244"/>
  <c r="M242"/>
  <c r="M240"/>
  <c r="M238"/>
  <c r="M237"/>
  <c r="M236"/>
  <c r="M235"/>
  <c r="M234"/>
  <c r="M232"/>
  <c r="M231"/>
  <c r="M230"/>
  <c r="M228"/>
  <c r="M227"/>
  <c r="M226"/>
  <c r="M225"/>
  <c r="M224"/>
  <c r="M223"/>
  <c r="M222"/>
  <c r="M221"/>
  <c r="M219"/>
  <c r="M218"/>
  <c r="M217"/>
  <c r="M216"/>
  <c r="M215"/>
  <c r="M214"/>
  <c r="M213"/>
  <c r="M212"/>
  <c r="M211"/>
  <c r="M209"/>
  <c r="M208"/>
  <c r="M207"/>
  <c r="M206"/>
  <c r="M205"/>
  <c r="M203"/>
  <c r="M202"/>
  <c r="M201"/>
  <c r="M200"/>
  <c r="M199"/>
  <c r="M198"/>
  <c r="M197"/>
  <c r="M196"/>
  <c r="M195"/>
  <c r="M192"/>
  <c r="M191"/>
  <c r="M190"/>
  <c r="M189"/>
  <c r="M188"/>
  <c r="M187"/>
  <c r="M186"/>
  <c r="M185"/>
  <c r="M184"/>
  <c r="M182"/>
  <c r="M181"/>
  <c r="M180"/>
  <c r="M179"/>
  <c r="M178"/>
  <c r="M176"/>
  <c r="M175"/>
  <c r="M174"/>
  <c r="M173"/>
  <c r="M172"/>
  <c r="M171"/>
  <c r="M170"/>
  <c r="M169"/>
  <c r="M168"/>
  <c r="M166"/>
  <c r="M165"/>
  <c r="M164"/>
  <c r="M163"/>
  <c r="M162"/>
  <c r="M161"/>
  <c r="M160"/>
  <c r="M158"/>
  <c r="M157"/>
  <c r="M156"/>
  <c r="M155"/>
  <c r="M154"/>
  <c r="M153"/>
  <c r="M152"/>
  <c r="M151"/>
  <c r="M150"/>
  <c r="M148"/>
  <c r="M147"/>
  <c r="M146"/>
  <c r="M145"/>
  <c r="M144"/>
  <c r="M143"/>
  <c r="M142"/>
  <c r="M141"/>
  <c r="M140"/>
  <c r="M138"/>
  <c r="M137"/>
  <c r="M136"/>
  <c r="M135"/>
  <c r="M134"/>
  <c r="M133"/>
  <c r="M132"/>
  <c r="M131"/>
  <c r="M130"/>
  <c r="M128"/>
  <c r="M127"/>
  <c r="M126"/>
  <c r="M125"/>
  <c r="M124"/>
  <c r="M123"/>
  <c r="M122"/>
  <c r="M121"/>
  <c r="M120"/>
  <c r="M118"/>
  <c r="M117"/>
  <c r="M116"/>
  <c r="M115"/>
  <c r="M114"/>
  <c r="M113"/>
  <c r="M112"/>
  <c r="M111"/>
  <c r="M110"/>
  <c r="M107"/>
  <c r="M106"/>
  <c r="M105"/>
  <c r="M104"/>
  <c r="M103"/>
  <c r="M102"/>
  <c r="M101"/>
  <c r="M100"/>
  <c r="M99"/>
  <c r="M97"/>
  <c r="M96"/>
  <c r="M95"/>
  <c r="M93"/>
  <c r="M92"/>
  <c r="M91"/>
  <c r="M90"/>
  <c r="M89"/>
  <c r="M87"/>
  <c r="M86"/>
  <c r="M84"/>
  <c r="M83"/>
  <c r="M82"/>
  <c r="M81"/>
  <c r="M80"/>
  <c r="M79"/>
  <c r="M78"/>
  <c r="M76"/>
  <c r="M75"/>
  <c r="M74"/>
  <c r="M73"/>
  <c r="M72"/>
  <c r="M71"/>
  <c r="M70"/>
  <c r="M69"/>
  <c r="M68"/>
  <c r="M66"/>
  <c r="M65"/>
  <c r="M64"/>
  <c r="M63"/>
  <c r="M62"/>
  <c r="M61"/>
  <c r="M60"/>
  <c r="M59"/>
  <c r="M58"/>
  <c r="M56"/>
  <c r="M55"/>
  <c r="M54"/>
  <c r="M52"/>
  <c r="M51"/>
  <c r="M50"/>
  <c r="M49"/>
  <c r="M48"/>
  <c r="M47"/>
  <c r="M46"/>
  <c r="M45"/>
  <c r="M42"/>
  <c r="M41"/>
  <c r="M39"/>
  <c r="M37"/>
  <c r="M36"/>
  <c r="M35"/>
  <c r="M34"/>
  <c r="M33"/>
  <c r="M32"/>
  <c r="M30"/>
  <c r="M29"/>
  <c r="M28"/>
  <c r="M27"/>
  <c r="M25"/>
  <c r="M24"/>
  <c r="M23"/>
  <c r="M22"/>
  <c r="M21"/>
  <c r="M20"/>
  <c r="M19"/>
  <c r="M16"/>
  <c r="M15"/>
  <c r="M14"/>
  <c r="M13"/>
  <c r="M11"/>
  <c r="M10"/>
  <c r="M9"/>
  <c r="M8"/>
  <c r="N430"/>
  <c r="L430"/>
  <c r="K430"/>
  <c r="J430"/>
  <c r="I430"/>
  <c r="H430"/>
  <c r="G430"/>
  <c r="F430"/>
  <c r="E430"/>
  <c r="N427"/>
  <c r="L427"/>
  <c r="K427"/>
  <c r="J427"/>
  <c r="I427"/>
  <c r="H427"/>
  <c r="G427"/>
  <c r="F427"/>
  <c r="E427"/>
  <c r="N422"/>
  <c r="L422"/>
  <c r="K422"/>
  <c r="J422"/>
  <c r="I422"/>
  <c r="H422"/>
  <c r="G422"/>
  <c r="F422"/>
  <c r="E422"/>
  <c r="N419"/>
  <c r="L419"/>
  <c r="K419"/>
  <c r="J419"/>
  <c r="I419"/>
  <c r="H419"/>
  <c r="G419"/>
  <c r="F419"/>
  <c r="E419"/>
  <c r="N410"/>
  <c r="L410"/>
  <c r="K410"/>
  <c r="J410"/>
  <c r="I410"/>
  <c r="H410"/>
  <c r="G410"/>
  <c r="F410"/>
  <c r="E410"/>
  <c r="N401"/>
  <c r="N400"/>
  <c r="L401"/>
  <c r="K401"/>
  <c r="J401"/>
  <c r="I401"/>
  <c r="H401"/>
  <c r="G401"/>
  <c r="F401"/>
  <c r="E401"/>
  <c r="N396"/>
  <c r="L396"/>
  <c r="K396"/>
  <c r="J396"/>
  <c r="I396"/>
  <c r="H396"/>
  <c r="G396"/>
  <c r="F396"/>
  <c r="E396"/>
  <c r="N390"/>
  <c r="L390"/>
  <c r="K390"/>
  <c r="J390"/>
  <c r="I390"/>
  <c r="H390"/>
  <c r="H383"/>
  <c r="H382" s="1"/>
  <c r="G390"/>
  <c r="F390"/>
  <c r="F383"/>
  <c r="E390"/>
  <c r="N383"/>
  <c r="L383"/>
  <c r="K383"/>
  <c r="J383"/>
  <c r="I383"/>
  <c r="G383"/>
  <c r="E383"/>
  <c r="N378"/>
  <c r="L378"/>
  <c r="K378"/>
  <c r="J378"/>
  <c r="I378"/>
  <c r="H378"/>
  <c r="G378"/>
  <c r="F378"/>
  <c r="E378"/>
  <c r="N375"/>
  <c r="L375"/>
  <c r="K375"/>
  <c r="J375"/>
  <c r="I375"/>
  <c r="H375"/>
  <c r="G375"/>
  <c r="F375"/>
  <c r="E375"/>
  <c r="M375" s="1"/>
  <c r="H64" i="11" s="1"/>
  <c r="I64" s="1"/>
  <c r="N365" i="14"/>
  <c r="L365"/>
  <c r="K365"/>
  <c r="J365"/>
  <c r="I365"/>
  <c r="H365"/>
  <c r="G365"/>
  <c r="F365"/>
  <c r="E365"/>
  <c r="N355"/>
  <c r="L355"/>
  <c r="K355"/>
  <c r="J355"/>
  <c r="I355"/>
  <c r="H355"/>
  <c r="G355"/>
  <c r="F355"/>
  <c r="E355"/>
  <c r="N348"/>
  <c r="L348"/>
  <c r="K348"/>
  <c r="J348"/>
  <c r="I348"/>
  <c r="H348"/>
  <c r="G348"/>
  <c r="F348"/>
  <c r="E348"/>
  <c r="N338"/>
  <c r="L338"/>
  <c r="K338"/>
  <c r="J338"/>
  <c r="I338"/>
  <c r="H338"/>
  <c r="G338"/>
  <c r="F338"/>
  <c r="E338"/>
  <c r="N335"/>
  <c r="L335"/>
  <c r="K335"/>
  <c r="J335"/>
  <c r="I335"/>
  <c r="H335"/>
  <c r="G335"/>
  <c r="F335"/>
  <c r="E335"/>
  <c r="N331"/>
  <c r="L331"/>
  <c r="K331"/>
  <c r="K322"/>
  <c r="I331"/>
  <c r="H331"/>
  <c r="G331"/>
  <c r="F331"/>
  <c r="E331"/>
  <c r="N322"/>
  <c r="L322"/>
  <c r="I322"/>
  <c r="H322"/>
  <c r="G322"/>
  <c r="F322"/>
  <c r="E322"/>
  <c r="N313"/>
  <c r="N312"/>
  <c r="I313"/>
  <c r="H313"/>
  <c r="G313"/>
  <c r="F313"/>
  <c r="E313"/>
  <c r="N302"/>
  <c r="L302"/>
  <c r="K302"/>
  <c r="J302"/>
  <c r="I302"/>
  <c r="H302"/>
  <c r="G302"/>
  <c r="F302"/>
  <c r="E302"/>
  <c r="N297"/>
  <c r="L297"/>
  <c r="K297"/>
  <c r="J297"/>
  <c r="I297"/>
  <c r="H297"/>
  <c r="G297"/>
  <c r="F297"/>
  <c r="E297"/>
  <c r="N287"/>
  <c r="L287"/>
  <c r="K287"/>
  <c r="J287"/>
  <c r="I287"/>
  <c r="H287"/>
  <c r="G287"/>
  <c r="N278"/>
  <c r="L278"/>
  <c r="K278"/>
  <c r="J278"/>
  <c r="I278"/>
  <c r="H278"/>
  <c r="G278"/>
  <c r="F278"/>
  <c r="E278"/>
  <c r="N276"/>
  <c r="N253" s="1"/>
  <c r="L276"/>
  <c r="K276"/>
  <c r="J276"/>
  <c r="I276"/>
  <c r="H276"/>
  <c r="G276"/>
  <c r="F276"/>
  <c r="E276"/>
  <c r="N269"/>
  <c r="L269"/>
  <c r="K269"/>
  <c r="J269"/>
  <c r="I269"/>
  <c r="H269"/>
  <c r="G269"/>
  <c r="F269"/>
  <c r="E269"/>
  <c r="N261"/>
  <c r="L261"/>
  <c r="K261"/>
  <c r="J261"/>
  <c r="I261"/>
  <c r="H261"/>
  <c r="G261"/>
  <c r="F261"/>
  <c r="E261"/>
  <c r="N254"/>
  <c r="L254"/>
  <c r="K254"/>
  <c r="J254"/>
  <c r="I254"/>
  <c r="H254"/>
  <c r="G254"/>
  <c r="F254"/>
  <c r="E254"/>
  <c r="N243"/>
  <c r="L243"/>
  <c r="K243"/>
  <c r="J243"/>
  <c r="I243"/>
  <c r="H243"/>
  <c r="G243"/>
  <c r="F243"/>
  <c r="E243"/>
  <c r="N241"/>
  <c r="L241"/>
  <c r="K241"/>
  <c r="J241"/>
  <c r="I241"/>
  <c r="H241"/>
  <c r="G241"/>
  <c r="F241"/>
  <c r="E241"/>
  <c r="N233"/>
  <c r="L233"/>
  <c r="K233"/>
  <c r="J233"/>
  <c r="I233"/>
  <c r="H233"/>
  <c r="G233"/>
  <c r="F233"/>
  <c r="E233"/>
  <c r="N229"/>
  <c r="L229"/>
  <c r="K229"/>
  <c r="J229"/>
  <c r="I229"/>
  <c r="H229"/>
  <c r="F229"/>
  <c r="E229"/>
  <c r="N220"/>
  <c r="L220"/>
  <c r="K220"/>
  <c r="J220"/>
  <c r="I220"/>
  <c r="H220"/>
  <c r="G220"/>
  <c r="F220"/>
  <c r="E220"/>
  <c r="N210"/>
  <c r="N193" s="1"/>
  <c r="L210"/>
  <c r="K210"/>
  <c r="J210"/>
  <c r="I210"/>
  <c r="H210"/>
  <c r="G210"/>
  <c r="F210"/>
  <c r="E210"/>
  <c r="N194"/>
  <c r="L194"/>
  <c r="K194"/>
  <c r="J194"/>
  <c r="I194"/>
  <c r="H194"/>
  <c r="G194"/>
  <c r="F194"/>
  <c r="E194"/>
  <c r="N183"/>
  <c r="L183"/>
  <c r="K183"/>
  <c r="J183"/>
  <c r="I183"/>
  <c r="H183"/>
  <c r="G183"/>
  <c r="F183"/>
  <c r="E183"/>
  <c r="N177"/>
  <c r="L177"/>
  <c r="K177"/>
  <c r="J177"/>
  <c r="I177"/>
  <c r="H177"/>
  <c r="G177"/>
  <c r="F177"/>
  <c r="E177"/>
  <c r="N167"/>
  <c r="L167"/>
  <c r="K167"/>
  <c r="J167"/>
  <c r="I167"/>
  <c r="H167"/>
  <c r="G167"/>
  <c r="F167"/>
  <c r="E167"/>
  <c r="N159"/>
  <c r="L159"/>
  <c r="K159"/>
  <c r="J159"/>
  <c r="I159"/>
  <c r="H159"/>
  <c r="G159"/>
  <c r="F159"/>
  <c r="E159"/>
  <c r="N149"/>
  <c r="L149"/>
  <c r="K149"/>
  <c r="J149"/>
  <c r="I149"/>
  <c r="H149"/>
  <c r="G149"/>
  <c r="F149"/>
  <c r="E149"/>
  <c r="N139"/>
  <c r="L139"/>
  <c r="K139"/>
  <c r="J139"/>
  <c r="I139"/>
  <c r="H139"/>
  <c r="G139"/>
  <c r="F139"/>
  <c r="E139"/>
  <c r="N129"/>
  <c r="N108" s="1"/>
  <c r="L129"/>
  <c r="K129"/>
  <c r="J129"/>
  <c r="I129"/>
  <c r="H129"/>
  <c r="G129"/>
  <c r="F129"/>
  <c r="E129"/>
  <c r="N119"/>
  <c r="L119"/>
  <c r="K119"/>
  <c r="J119"/>
  <c r="I119"/>
  <c r="H119"/>
  <c r="G119"/>
  <c r="F119"/>
  <c r="E119"/>
  <c r="N109"/>
  <c r="L109"/>
  <c r="K109"/>
  <c r="J109"/>
  <c r="I109"/>
  <c r="H109"/>
  <c r="G109"/>
  <c r="F109"/>
  <c r="E109"/>
  <c r="N98"/>
  <c r="L98"/>
  <c r="K98"/>
  <c r="J98"/>
  <c r="I98"/>
  <c r="H98"/>
  <c r="G98"/>
  <c r="F98"/>
  <c r="E98"/>
  <c r="N94"/>
  <c r="L94"/>
  <c r="K94"/>
  <c r="J94"/>
  <c r="I94"/>
  <c r="H94"/>
  <c r="G94"/>
  <c r="F94"/>
  <c r="E94"/>
  <c r="N88"/>
  <c r="L88"/>
  <c r="K88"/>
  <c r="J88"/>
  <c r="I88"/>
  <c r="H88"/>
  <c r="G88"/>
  <c r="F88"/>
  <c r="E88"/>
  <c r="N85"/>
  <c r="L85"/>
  <c r="K85"/>
  <c r="J85"/>
  <c r="I85"/>
  <c r="H85"/>
  <c r="G85"/>
  <c r="F85"/>
  <c r="E85"/>
  <c r="N77"/>
  <c r="L77"/>
  <c r="K77"/>
  <c r="J77"/>
  <c r="I77"/>
  <c r="H77"/>
  <c r="G77"/>
  <c r="F77"/>
  <c r="E77"/>
  <c r="N67"/>
  <c r="L67"/>
  <c r="K67"/>
  <c r="J67"/>
  <c r="I67"/>
  <c r="H67"/>
  <c r="G67"/>
  <c r="F67"/>
  <c r="E67"/>
  <c r="N57"/>
  <c r="L57"/>
  <c r="K57"/>
  <c r="J57"/>
  <c r="I57"/>
  <c r="H57"/>
  <c r="G57"/>
  <c r="F57"/>
  <c r="E57"/>
  <c r="N53"/>
  <c r="L53"/>
  <c r="K53"/>
  <c r="J53"/>
  <c r="I53"/>
  <c r="H53"/>
  <c r="G53"/>
  <c r="F53"/>
  <c r="E53"/>
  <c r="N44"/>
  <c r="L44"/>
  <c r="K44"/>
  <c r="J44"/>
  <c r="I44"/>
  <c r="H44"/>
  <c r="G44"/>
  <c r="F44"/>
  <c r="E44"/>
  <c r="N40"/>
  <c r="L40"/>
  <c r="K40"/>
  <c r="J40"/>
  <c r="I40"/>
  <c r="H40"/>
  <c r="G40"/>
  <c r="F40"/>
  <c r="E40"/>
  <c r="N38"/>
  <c r="N31"/>
  <c r="N26"/>
  <c r="L26"/>
  <c r="K26"/>
  <c r="J26"/>
  <c r="I26"/>
  <c r="H26"/>
  <c r="G26"/>
  <c r="F26"/>
  <c r="E26"/>
  <c r="N17"/>
  <c r="L17"/>
  <c r="K17"/>
  <c r="J17"/>
  <c r="I17"/>
  <c r="H17"/>
  <c r="G17"/>
  <c r="F17"/>
  <c r="E17"/>
  <c r="C17"/>
  <c r="L12"/>
  <c r="K12"/>
  <c r="J12"/>
  <c r="I12"/>
  <c r="H12"/>
  <c r="G12"/>
  <c r="F12"/>
  <c r="L7"/>
  <c r="K7"/>
  <c r="J7"/>
  <c r="I7"/>
  <c r="H7"/>
  <c r="G7"/>
  <c r="F7"/>
  <c r="E7"/>
  <c r="C7"/>
  <c r="C430"/>
  <c r="L425"/>
  <c r="K425"/>
  <c r="J425"/>
  <c r="I425"/>
  <c r="H425"/>
  <c r="E425"/>
  <c r="C425"/>
  <c r="C422"/>
  <c r="C419"/>
  <c r="C410"/>
  <c r="C401"/>
  <c r="C396"/>
  <c r="C390"/>
  <c r="C383"/>
  <c r="C378"/>
  <c r="C375"/>
  <c r="C365"/>
  <c r="C355"/>
  <c r="C338"/>
  <c r="C335"/>
  <c r="C331"/>
  <c r="C322"/>
  <c r="C313"/>
  <c r="C302"/>
  <c r="C297"/>
  <c r="C278"/>
  <c r="C276"/>
  <c r="C269"/>
  <c r="L266"/>
  <c r="K266"/>
  <c r="J266"/>
  <c r="I266"/>
  <c r="H266"/>
  <c r="E266"/>
  <c r="C266"/>
  <c r="C254"/>
  <c r="K249"/>
  <c r="K204"/>
  <c r="J249"/>
  <c r="I249"/>
  <c r="H249"/>
  <c r="E249"/>
  <c r="C249"/>
  <c r="C243"/>
  <c r="C241"/>
  <c r="C233"/>
  <c r="C229"/>
  <c r="C220"/>
  <c r="C210"/>
  <c r="L204"/>
  <c r="J204"/>
  <c r="I204"/>
  <c r="E204"/>
  <c r="C204"/>
  <c r="C194"/>
  <c r="C183"/>
  <c r="C177"/>
  <c r="C167"/>
  <c r="C159"/>
  <c r="C149"/>
  <c r="C139"/>
  <c r="C129"/>
  <c r="C119"/>
  <c r="C109"/>
  <c r="C38"/>
  <c r="E70" i="11"/>
  <c r="E54"/>
  <c r="E44"/>
  <c r="E34"/>
  <c r="E24"/>
  <c r="E14"/>
  <c r="E51" i="10"/>
  <c r="E36"/>
  <c r="E32"/>
  <c r="E25"/>
  <c r="H16"/>
  <c r="I16" s="1"/>
  <c r="H65"/>
  <c r="H57"/>
  <c r="I57" s="1"/>
  <c r="H41"/>
  <c r="I41" s="1"/>
  <c r="H51"/>
  <c r="I51" s="1"/>
  <c r="H25"/>
  <c r="I25" s="1"/>
  <c r="H6"/>
  <c r="I6" s="1"/>
  <c r="F133" i="24" l="1"/>
  <c r="F90"/>
  <c r="F44"/>
  <c r="J6" i="10"/>
  <c r="J41"/>
  <c r="I33"/>
  <c r="J33"/>
  <c r="J32" s="1"/>
  <c r="J25"/>
  <c r="J51"/>
  <c r="BW69" i="32"/>
  <c r="DD69" s="1"/>
  <c r="BW71"/>
  <c r="DD71" s="1"/>
  <c r="K312" i="14"/>
  <c r="DD68" i="32"/>
  <c r="DD54"/>
  <c r="DD22"/>
  <c r="DD23"/>
  <c r="DD51"/>
  <c r="DD60"/>
  <c r="DD29"/>
  <c r="DD34"/>
  <c r="C77" i="10"/>
  <c r="I65"/>
  <c r="H36"/>
  <c r="I36" s="1"/>
  <c r="I37"/>
  <c r="F5" i="24"/>
  <c r="DD8" i="32"/>
  <c r="DD66"/>
  <c r="DD44"/>
  <c r="AQ73"/>
  <c r="DD12"/>
  <c r="DD16"/>
  <c r="DD67"/>
  <c r="DD41"/>
  <c r="DD19"/>
  <c r="DD24"/>
  <c r="DD50"/>
  <c r="DD56"/>
  <c r="DD59"/>
  <c r="DD64"/>
  <c r="DD27"/>
  <c r="DD9"/>
  <c r="DD38"/>
  <c r="D400" i="14"/>
  <c r="H108"/>
  <c r="H32" i="10"/>
  <c r="M430" i="14"/>
  <c r="H77" i="11" s="1"/>
  <c r="I77" s="1"/>
  <c r="E400" i="14"/>
  <c r="I400"/>
  <c r="G400"/>
  <c r="E382"/>
  <c r="M355"/>
  <c r="H62" i="11" s="1"/>
  <c r="I62" s="1"/>
  <c r="L334" i="14"/>
  <c r="F312"/>
  <c r="J312"/>
  <c r="F253"/>
  <c r="G253"/>
  <c r="D253"/>
  <c r="H253"/>
  <c r="K253"/>
  <c r="E253"/>
  <c r="M233"/>
  <c r="H40" i="11" s="1"/>
  <c r="I40" s="1"/>
  <c r="F193" i="14"/>
  <c r="L193"/>
  <c r="M129"/>
  <c r="H27" i="11" s="1"/>
  <c r="I108" i="14"/>
  <c r="J108"/>
  <c r="L108"/>
  <c r="I43"/>
  <c r="G43"/>
  <c r="H43"/>
  <c r="L43"/>
  <c r="C400"/>
  <c r="M365"/>
  <c r="H63" i="11" s="1"/>
  <c r="I63" s="1"/>
  <c r="E312" i="14"/>
  <c r="I382"/>
  <c r="M278"/>
  <c r="H50" i="11" s="1"/>
  <c r="H312" i="14"/>
  <c r="M12"/>
  <c r="H8" i="11" s="1"/>
  <c r="M85" i="14"/>
  <c r="H20" i="11" s="1"/>
  <c r="K6" i="14"/>
  <c r="J400"/>
  <c r="M38"/>
  <c r="H12" i="11" s="1"/>
  <c r="D193" i="14"/>
  <c r="N382"/>
  <c r="M119"/>
  <c r="H26" i="11" s="1"/>
  <c r="J193" i="14"/>
  <c r="M335"/>
  <c r="H59" i="11" s="1"/>
  <c r="I59" s="1"/>
  <c r="K382" i="14"/>
  <c r="M210"/>
  <c r="H37" i="11" s="1"/>
  <c r="M322" i="14"/>
  <c r="H56" i="11" s="1"/>
  <c r="M7" i="14"/>
  <c r="H7" i="11" s="1"/>
  <c r="M229" i="14"/>
  <c r="H39" i="11" s="1"/>
  <c r="H400" i="14"/>
  <c r="M338"/>
  <c r="H60" i="11" s="1"/>
  <c r="I60" s="1"/>
  <c r="J6" i="14"/>
  <c r="F43"/>
  <c r="L400"/>
  <c r="I6"/>
  <c r="K108"/>
  <c r="E193"/>
  <c r="L253"/>
  <c r="M419"/>
  <c r="H73" i="11" s="1"/>
  <c r="I73" s="1"/>
  <c r="M40" i="14"/>
  <c r="H13" i="11" s="1"/>
  <c r="M287" i="14"/>
  <c r="H51" i="11" s="1"/>
  <c r="M425" i="14"/>
  <c r="H75" i="11" s="1"/>
  <c r="I75" s="1"/>
  <c r="M149" i="14"/>
  <c r="H29" i="11" s="1"/>
  <c r="I193" i="14"/>
  <c r="I253"/>
  <c r="M269"/>
  <c r="H48" i="11" s="1"/>
  <c r="M396" i="14"/>
  <c r="H69" i="11" s="1"/>
  <c r="I69" s="1"/>
  <c r="M53" i="14"/>
  <c r="H16" i="11" s="1"/>
  <c r="K43" i="14"/>
  <c r="E108"/>
  <c r="G193"/>
  <c r="F382"/>
  <c r="C312"/>
  <c r="E43"/>
  <c r="M249"/>
  <c r="H43" i="11" s="1"/>
  <c r="I43" s="1"/>
  <c r="J253" i="14"/>
  <c r="M302"/>
  <c r="H53" i="11" s="1"/>
  <c r="M378" i="14"/>
  <c r="H65" i="11" s="1"/>
  <c r="I65" s="1"/>
  <c r="M401" i="14"/>
  <c r="H71" i="11" s="1"/>
  <c r="I71" s="1"/>
  <c r="F6" i="14"/>
  <c r="M17"/>
  <c r="H9" i="11" s="1"/>
  <c r="N6" i="14"/>
  <c r="H6"/>
  <c r="L6"/>
  <c r="E334"/>
  <c r="N334"/>
  <c r="G334"/>
  <c r="K334"/>
  <c r="F334"/>
  <c r="I334"/>
  <c r="G382"/>
  <c r="L382"/>
  <c r="K193"/>
  <c r="M390"/>
  <c r="H68" i="11" s="1"/>
  <c r="I68" s="1"/>
  <c r="J382" i="14"/>
  <c r="K400"/>
  <c r="M109"/>
  <c r="H25" i="11" s="1"/>
  <c r="M243" i="14"/>
  <c r="H42" i="11" s="1"/>
  <c r="I42" s="1"/>
  <c r="M183" i="14"/>
  <c r="H33" i="11" s="1"/>
  <c r="M297" i="14"/>
  <c r="H52" i="11" s="1"/>
  <c r="M422" i="14"/>
  <c r="H74" i="11" s="1"/>
  <c r="I74" s="1"/>
  <c r="J43" i="14"/>
  <c r="N43"/>
  <c r="G108"/>
  <c r="H334"/>
  <c r="F400"/>
  <c r="M427"/>
  <c r="H76" i="11" s="1"/>
  <c r="I76" s="1"/>
  <c r="H193" i="14"/>
  <c r="M98"/>
  <c r="H23" i="11" s="1"/>
  <c r="D108" i="14"/>
  <c r="C334"/>
  <c r="G6"/>
  <c r="I312"/>
  <c r="G312"/>
  <c r="J334"/>
  <c r="L312"/>
  <c r="D6"/>
  <c r="D43"/>
  <c r="M77"/>
  <c r="H19" i="11" s="1"/>
  <c r="M241" i="14"/>
  <c r="H41" i="11" s="1"/>
  <c r="I41" s="1"/>
  <c r="D312" i="14"/>
  <c r="D334"/>
  <c r="D382"/>
  <c r="M261"/>
  <c r="H46" i="11" s="1"/>
  <c r="M410" i="14"/>
  <c r="H72" i="11" s="1"/>
  <c r="I72" s="1"/>
  <c r="M31" i="14"/>
  <c r="H11" i="11" s="1"/>
  <c r="M348" i="14"/>
  <c r="H61" i="11" s="1"/>
  <c r="I61" s="1"/>
  <c r="E6" i="14"/>
  <c r="M194"/>
  <c r="H35" i="11" s="1"/>
  <c r="M266" i="14"/>
  <c r="H47" i="11" s="1"/>
  <c r="M276" i="14"/>
  <c r="H49" i="11" s="1"/>
  <c r="M331" i="14"/>
  <c r="H57" i="11" s="1"/>
  <c r="M44" i="14"/>
  <c r="H15" i="11" s="1"/>
  <c r="F108" i="14"/>
  <c r="M67"/>
  <c r="H18" i="11" s="1"/>
  <c r="M26" i="14"/>
  <c r="H10" i="11" s="1"/>
  <c r="M313" i="14"/>
  <c r="H55" i="11" s="1"/>
  <c r="M167" i="14"/>
  <c r="H31" i="11" s="1"/>
  <c r="M204" i="14"/>
  <c r="H36" i="11" s="1"/>
  <c r="M88" i="14"/>
  <c r="H21" i="11" s="1"/>
  <c r="M159" i="14"/>
  <c r="H30" i="11" s="1"/>
  <c r="M220" i="14"/>
  <c r="H38" i="11" s="1"/>
  <c r="C382" i="14"/>
  <c r="M94"/>
  <c r="H22" i="11" s="1"/>
  <c r="M383" i="14"/>
  <c r="H67" i="11" s="1"/>
  <c r="I67" s="1"/>
  <c r="M139" i="14"/>
  <c r="H28" i="11" s="1"/>
  <c r="M177" i="14"/>
  <c r="H32" i="11" s="1"/>
  <c r="C253" i="14"/>
  <c r="M254"/>
  <c r="H45" i="11" s="1"/>
  <c r="C193" i="14"/>
  <c r="C108"/>
  <c r="C43"/>
  <c r="M57"/>
  <c r="H17" i="11" s="1"/>
  <c r="C6" i="14"/>
  <c r="C116" i="53"/>
  <c r="E78" i="11"/>
  <c r="E69" i="10"/>
  <c r="C76"/>
  <c r="F149" i="24" l="1"/>
  <c r="I18" i="11"/>
  <c r="J18"/>
  <c r="I49"/>
  <c r="J49"/>
  <c r="I19"/>
  <c r="J19"/>
  <c r="I33"/>
  <c r="J33"/>
  <c r="I21"/>
  <c r="J21"/>
  <c r="I10"/>
  <c r="J10"/>
  <c r="I57"/>
  <c r="J57"/>
  <c r="I52"/>
  <c r="J52"/>
  <c r="I16"/>
  <c r="J16"/>
  <c r="I13"/>
  <c r="J13"/>
  <c r="I7"/>
  <c r="J7"/>
  <c r="I17"/>
  <c r="J17"/>
  <c r="I45"/>
  <c r="J45"/>
  <c r="I30"/>
  <c r="J30"/>
  <c r="I55"/>
  <c r="J55"/>
  <c r="I15"/>
  <c r="J15"/>
  <c r="I35"/>
  <c r="J35"/>
  <c r="I23"/>
  <c r="J23"/>
  <c r="I25"/>
  <c r="J25"/>
  <c r="I9"/>
  <c r="J9"/>
  <c r="I53"/>
  <c r="J53"/>
  <c r="I51"/>
  <c r="J51"/>
  <c r="I50"/>
  <c r="J50"/>
  <c r="I27"/>
  <c r="J27"/>
  <c r="I28"/>
  <c r="J28"/>
  <c r="I38"/>
  <c r="J38"/>
  <c r="I31"/>
  <c r="J31"/>
  <c r="I47"/>
  <c r="J47"/>
  <c r="I11"/>
  <c r="J11"/>
  <c r="I48"/>
  <c r="J48"/>
  <c r="I37"/>
  <c r="J37"/>
  <c r="I26"/>
  <c r="J26"/>
  <c r="J69" i="10"/>
  <c r="I32" i="11"/>
  <c r="J32"/>
  <c r="I29"/>
  <c r="J29"/>
  <c r="I56"/>
  <c r="J56"/>
  <c r="I12"/>
  <c r="J12"/>
  <c r="I8"/>
  <c r="J8"/>
  <c r="I36"/>
  <c r="J36"/>
  <c r="I22"/>
  <c r="J22"/>
  <c r="I46"/>
  <c r="J46"/>
  <c r="I20"/>
  <c r="J20"/>
  <c r="DD73" i="32"/>
  <c r="BW73"/>
  <c r="C85" i="11"/>
  <c r="I39"/>
  <c r="H69" i="10"/>
  <c r="I69" s="1"/>
  <c r="I32"/>
  <c r="C75"/>
  <c r="C78" s="1"/>
  <c r="D75" s="1"/>
  <c r="L433" i="14"/>
  <c r="C95" i="10" s="1"/>
  <c r="H58" i="11"/>
  <c r="I58" s="1"/>
  <c r="M400" i="14"/>
  <c r="J433"/>
  <c r="C93" i="10" s="1"/>
  <c r="I433" i="14"/>
  <c r="C87" i="10" s="1"/>
  <c r="D433" i="14"/>
  <c r="C82" i="10" s="1"/>
  <c r="M108" i="14"/>
  <c r="K433"/>
  <c r="C94" i="10" s="1"/>
  <c r="M253" i="14"/>
  <c r="E433"/>
  <c r="C83" i="10" s="1"/>
  <c r="H433" i="14"/>
  <c r="C86" i="10" s="1"/>
  <c r="G433" i="14"/>
  <c r="C85" i="10" s="1"/>
  <c r="M312" i="14"/>
  <c r="N433"/>
  <c r="H6" i="11"/>
  <c r="I6" s="1"/>
  <c r="M382" i="14"/>
  <c r="M193"/>
  <c r="M43"/>
  <c r="F433"/>
  <c r="C84" i="10" s="1"/>
  <c r="M334" i="14"/>
  <c r="H54" i="11"/>
  <c r="I54" s="1"/>
  <c r="H34"/>
  <c r="I34" s="1"/>
  <c r="H70"/>
  <c r="H66"/>
  <c r="I66" s="1"/>
  <c r="H24"/>
  <c r="I24" s="1"/>
  <c r="H44"/>
  <c r="I44" s="1"/>
  <c r="C433" i="14"/>
  <c r="C81" i="10" s="1"/>
  <c r="H14" i="11"/>
  <c r="I14" s="1"/>
  <c r="M6" i="14"/>
  <c r="J14" i="11" l="1"/>
  <c r="J24"/>
  <c r="J34"/>
  <c r="J54"/>
  <c r="J44"/>
  <c r="J6"/>
  <c r="C84"/>
  <c r="I70"/>
  <c r="C96" i="10"/>
  <c r="D94" s="1"/>
  <c r="C83" i="11"/>
  <c r="M433" i="14"/>
  <c r="C88" i="10"/>
  <c r="D82" s="1"/>
  <c r="C86" i="11"/>
  <c r="H78"/>
  <c r="I78" s="1"/>
  <c r="C82"/>
  <c r="D76" i="10"/>
  <c r="D77"/>
  <c r="J78" i="11" l="1"/>
  <c r="D95" i="10"/>
  <c r="D93"/>
  <c r="D81"/>
  <c r="D83"/>
  <c r="D87"/>
  <c r="D86"/>
  <c r="D84"/>
  <c r="D85"/>
  <c r="C87" i="11"/>
  <c r="D84" s="1"/>
  <c r="D78" i="10"/>
  <c r="D96" l="1"/>
  <c r="D88"/>
  <c r="D86" i="11"/>
  <c r="D82"/>
  <c r="D83"/>
  <c r="D85"/>
  <c r="D87" l="1"/>
</calcChain>
</file>

<file path=xl/comments1.xml><?xml version="1.0" encoding="utf-8"?>
<comments xmlns="http://schemas.openxmlformats.org/spreadsheetml/2006/main">
  <authors>
    <author>laura.uribe</author>
  </authors>
  <commentList>
    <comment ref="A1" author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text>
        <r>
          <rPr>
            <b/>
            <sz val="12"/>
            <color indexed="81"/>
            <rFont val="Arial"/>
            <family val="2"/>
          </rPr>
          <t>Son las establecidas en Ley a cargo de las personas físicas y morales que se beneficien de manera directa por obras públicas.</t>
        </r>
      </text>
    </comment>
    <comment ref="B25"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text>
        <r>
          <rPr>
            <b/>
            <sz val="12"/>
            <color indexed="81"/>
            <rFont val="Arial"/>
            <family val="2"/>
          </rPr>
          <t>Son los ingresos por contraprestaciones por los servicios que preste el Estado en sus funciones de derecho privado.</t>
        </r>
      </text>
    </comment>
    <comment ref="B36" authorId="1">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text>
        <r>
          <rPr>
            <sz val="10"/>
            <color indexed="81"/>
            <rFont val="Tahoma"/>
            <family val="2"/>
          </rPr>
          <t xml:space="preserve">Son los que provienen de obligaciones contraídas en el país, con acreedores nacionales y pagaderos en el interior del país en moneda nacional.
</t>
        </r>
      </text>
    </comment>
    <comment ref="B83" author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text>
        <r>
          <rPr>
            <sz val="10"/>
            <color indexed="81"/>
            <rFont val="Tahoma"/>
            <family val="2"/>
          </rPr>
          <t xml:space="preserve">Son los que provienen de otras fuentes no etiquetadas no comprendidas en los conceptos anteriores.
</t>
        </r>
      </text>
    </comment>
    <comment ref="B93" author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text>
        <r>
          <rPr>
            <sz val="10"/>
            <color indexed="81"/>
            <rFont val="Tahoma"/>
            <family val="2"/>
          </rPr>
          <t xml:space="preserve">Son los que provienen de otras fuentes etiquetadas no comprendidas en los conceptos anteriores.
</t>
        </r>
      </text>
    </comment>
  </commentList>
</comments>
</file>

<file path=xl/comments11.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text>
        <r>
          <rPr>
            <sz val="10"/>
            <color indexed="81"/>
            <rFont val="Tahoma"/>
            <family val="2"/>
          </rPr>
          <t xml:space="preserve">Comprende la amortización de la deuda adquirida y disminución de pasivos con el sector privado, público y externo
</t>
        </r>
      </text>
    </comment>
    <comment ref="B85" authorId="0">
      <text>
        <r>
          <rPr>
            <sz val="10"/>
            <color indexed="81"/>
            <rFont val="Tahoma"/>
            <family val="2"/>
          </rPr>
          <t xml:space="preserve">Comprende la amortización de la deuda adquirida y disminución de pasivos con el sector privado, público y externo
</t>
        </r>
      </text>
    </comment>
    <comment ref="B86" authorId="0">
      <text>
        <r>
          <rPr>
            <sz val="10"/>
            <color indexed="81"/>
            <rFont val="Tahoma"/>
            <family val="2"/>
          </rPr>
          <t xml:space="preserve">Comprende la amortización de la deuda adquirida y disminución de pasivos con el sector privado, público y externo
</t>
        </r>
      </text>
    </comment>
  </commentList>
</comments>
</file>

<file path=xl/comments12.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3.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text>
        <r>
          <rPr>
            <b/>
            <sz val="10"/>
            <color indexed="81"/>
            <rFont val="Tahoma"/>
            <family val="2"/>
          </rPr>
          <t>Se refiere a la expresión matemática del indicador. Determina la forma en que se relacionan las variables;</t>
        </r>
      </text>
    </comment>
    <comment ref="AV5" authorId="0">
      <text>
        <r>
          <rPr>
            <b/>
            <sz val="10"/>
            <color indexed="81"/>
            <rFont val="Tahoma"/>
            <family val="2"/>
          </rPr>
          <t>Periodicidad en el tiempo con que se realiza la medición del indicador</t>
        </r>
        <r>
          <rPr>
            <sz val="10"/>
            <color indexed="81"/>
            <rFont val="Tahoma"/>
            <family val="2"/>
          </rPr>
          <t xml:space="preserve">
</t>
        </r>
      </text>
    </comment>
    <comment ref="BC5" authorId="1">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text>
        <r>
          <rPr>
            <b/>
            <sz val="10"/>
            <color indexed="81"/>
            <rFont val="Tahoma"/>
            <family val="2"/>
          </rPr>
          <t>CON RIESGO</t>
        </r>
        <r>
          <rPr>
            <sz val="10"/>
            <color indexed="81"/>
            <rFont val="Tahoma"/>
            <family val="2"/>
          </rPr>
          <t xml:space="preserve">
</t>
        </r>
      </text>
    </comment>
    <comment ref="BZ6" author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text>
        <r>
          <rPr>
            <b/>
            <sz val="11"/>
            <color indexed="81"/>
            <rFont val="Tahoma"/>
            <family val="2"/>
          </rPr>
          <t>CLASIFICACION PROGRAMÁTICA CONAC.- (acuerdo del 8 de Ago.2013) vigencia a partir de la elaboración del presupuesto de egresos 2014 (Primero Transitorio)</t>
        </r>
      </text>
    </comment>
    <comment ref="A6" authorId="1">
      <text>
        <r>
          <rPr>
            <b/>
            <sz val="9"/>
            <color indexed="81"/>
            <rFont val="Tahoma"/>
            <family val="2"/>
          </rPr>
          <t>Clasificación emitida en acuerdo del 8 de agosto 2013 DOF Por el CONAC</t>
        </r>
        <r>
          <rPr>
            <sz val="9"/>
            <color indexed="81"/>
            <rFont val="Tahoma"/>
            <family val="2"/>
          </rPr>
          <t xml:space="preserve">
</t>
        </r>
      </text>
    </comment>
    <comment ref="AM13" authorId="1">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Laura Uribe Quintero</author>
  </authors>
  <commentList>
    <comment ref="A1" authorId="0">
      <text>
        <r>
          <rPr>
            <b/>
            <sz val="11"/>
            <color indexed="81"/>
            <rFont val="Tahoma"/>
            <family val="2"/>
          </rPr>
          <t>CLASIFICACION PROGRAMÁTICA CONAC.- (acuerdo del 8 de Ago.2013) vigencia a partir de la elaboración del presupuesto de egresos 2014 (Primero Transitorio)</t>
        </r>
      </text>
    </comment>
    <comment ref="A6" authorId="1">
      <text>
        <r>
          <rPr>
            <b/>
            <sz val="9"/>
            <color indexed="81"/>
            <rFont val="Tahoma"/>
            <family val="2"/>
          </rPr>
          <t>Clasificación emitida en acuerdo del 8 de agosto 2013 DOF Por el CONAC</t>
        </r>
        <r>
          <rPr>
            <sz val="9"/>
            <color indexed="81"/>
            <rFont val="Tahoma"/>
            <family val="2"/>
          </rPr>
          <t xml:space="preserve">
</t>
        </r>
      </text>
    </comment>
    <comment ref="AM13" authorId="1">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6.xml><?xml version="1.0" encoding="utf-8"?>
<comments xmlns="http://schemas.openxmlformats.org/spreadsheetml/2006/main">
  <authors>
    <author>laura.uribe</author>
    <author>Laura Uribe Quintero</author>
  </authors>
  <commentList>
    <comment ref="A1" authorId="0">
      <text>
        <r>
          <rPr>
            <b/>
            <sz val="11"/>
            <color indexed="81"/>
            <rFont val="Tahoma"/>
            <family val="2"/>
          </rPr>
          <t>CLASIFICACION PROGRAMÁTICA CONAC.- (acuerdo del 8 de Ago.2013) vigencia a partir de la elaboración del presupuesto de egresos 2014 (Primero Transitorio)</t>
        </r>
      </text>
    </comment>
    <comment ref="A6" authorId="1">
      <text>
        <r>
          <rPr>
            <b/>
            <sz val="9"/>
            <color indexed="81"/>
            <rFont val="Tahoma"/>
            <family val="2"/>
          </rPr>
          <t>Clasificación emitida en acuerdo del 8 de agosto 2013 DOF Por el CONAC</t>
        </r>
        <r>
          <rPr>
            <sz val="9"/>
            <color indexed="81"/>
            <rFont val="Tahoma"/>
            <family val="2"/>
          </rPr>
          <t xml:space="preserve">
</t>
        </r>
      </text>
    </comment>
    <comment ref="AM13" authorId="1">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7.xml><?xml version="1.0" encoding="utf-8"?>
<comments xmlns="http://schemas.openxmlformats.org/spreadsheetml/2006/main">
  <authors>
    <author>laura.uribe</author>
    <author>Laura Uribe Quintero</author>
  </authors>
  <commentList>
    <comment ref="A1" authorId="0">
      <text>
        <r>
          <rPr>
            <b/>
            <sz val="11"/>
            <color indexed="81"/>
            <rFont val="Tahoma"/>
            <family val="2"/>
          </rPr>
          <t>CLASIFICACION PROGRAMÁTICA CONAC.- (acuerdo del 8 de Ago.2013) vigencia a partir de la elaboración del presupuesto de egresos 2014 (Primero Transitorio)</t>
        </r>
      </text>
    </comment>
    <comment ref="A5" authorId="1">
      <text>
        <r>
          <rPr>
            <b/>
            <sz val="9"/>
            <color indexed="81"/>
            <rFont val="Tahoma"/>
            <family val="2"/>
          </rPr>
          <t>Clasificación emitida en acuerdo del 8 de agosto 2013 DOF Por el CONAC</t>
        </r>
        <r>
          <rPr>
            <sz val="9"/>
            <color indexed="81"/>
            <rFont val="Tahoma"/>
            <family val="2"/>
          </rPr>
          <t xml:space="preserve">
</t>
        </r>
      </text>
    </comment>
    <comment ref="AM13" authorId="1">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8.xml><?xml version="1.0" encoding="utf-8"?>
<comments xmlns="http://schemas.openxmlformats.org/spreadsheetml/2006/main">
  <authors>
    <author>laura.uribe</author>
    <author>manuel.fonseca</author>
    <author>pedro.monarrez</author>
    <author>Pedro Fabián Monarrez Mercado</author>
  </authors>
  <commentList>
    <comment ref="A3" authorId="0">
      <text>
        <r>
          <rPr>
            <sz val="10"/>
            <color indexed="81"/>
            <rFont val="Tahoma"/>
            <family val="2"/>
          </rPr>
          <t xml:space="preserve">CRI: Clasificador por Rubro de Ingresos
LI: Ley de Ingresos Municipal
</t>
        </r>
      </text>
    </comment>
    <comment ref="B3" author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text>
        <r>
          <rPr>
            <b/>
            <sz val="12"/>
            <color indexed="81"/>
            <rFont val="Arial"/>
            <family val="2"/>
          </rPr>
          <t>Importe de la indemnización causada por la falta de pago oportuno de los ingresos señalados en el título de impuestos de la ley de ingresos.</t>
        </r>
      </text>
    </comment>
    <comment ref="B19" authorId="3">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text>
        <r>
          <rPr>
            <b/>
            <sz val="12"/>
            <color indexed="81"/>
            <rFont val="Arial"/>
            <family val="2"/>
          </rPr>
          <t>Importe de otros ingresos que obtiene el municipio por concepto de accesorios de los impuestos y no están considerados en los rubros anteriores.</t>
        </r>
      </text>
    </comment>
    <comment ref="B23" authorId="2">
      <text>
        <r>
          <rPr>
            <b/>
            <sz val="12"/>
            <color indexed="81"/>
            <rFont val="Arial"/>
            <family val="2"/>
          </rPr>
          <t>Son los ingresos que se perciben por conceptos no incluidos en los tipos anteriores, de conformidad con la legislación aplicable en la materia.</t>
        </r>
      </text>
    </comment>
    <comment ref="B24" authorId="3">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text>
        <r>
          <rPr>
            <b/>
            <sz val="12"/>
            <color indexed="81"/>
            <rFont val="Arial"/>
            <family val="2"/>
          </rPr>
          <t>Son las establecidas en Ley a cargo de las personas físicas y morales que se beneficien de manera directa por obras públicas.</t>
        </r>
      </text>
    </comment>
    <comment ref="B32" authorId="2">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text>
        <r>
          <rPr>
            <b/>
            <sz val="9"/>
            <color indexed="81"/>
            <rFont val="Arial"/>
            <family val="2"/>
          </rPr>
          <t>Importe de los ingresos que obtiene el municipio por la solicitud en uso a perpetuidad o temporal lotes en los cementerios municipales de dominio público.</t>
        </r>
      </text>
    </comment>
    <comment ref="B39" authorId="3">
      <text>
        <r>
          <rPr>
            <b/>
            <sz val="12"/>
            <color indexed="81"/>
            <rFont val="Arial"/>
            <family val="2"/>
          </rPr>
          <t>Importe del Ingreso obtenido por las rentas o concesión de toda clase de bienes propiedad del municipio y se encuentran incorporados al dominio público.</t>
        </r>
      </text>
    </comment>
    <comment ref="B40" authorId="2">
      <text>
        <r>
          <rPr>
            <b/>
            <sz val="12"/>
            <color indexed="81"/>
            <rFont val="Arial"/>
            <family val="2"/>
          </rPr>
          <t xml:space="preserve">DEROGADO
</t>
        </r>
      </text>
    </comment>
    <comment ref="B41" authorId="2">
      <text>
        <r>
          <rPr>
            <sz val="8"/>
            <color indexed="81"/>
            <rFont val="Arial"/>
            <family val="2"/>
          </rPr>
          <t xml:space="preserve">Son las contribuciones derivadas por la contraprestación de servicios exclusivos del Estado, de conformidad con la legislación aplicable en la materia.
</t>
        </r>
      </text>
    </comment>
    <comment ref="B42" authorId="3">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text>
        <r>
          <rPr>
            <b/>
            <sz val="12"/>
            <color indexed="81"/>
            <rFont val="Arial"/>
            <family val="2"/>
          </rPr>
          <t>Importe de los ingresos que obtiene el municipio por la prestación del servicio del registro civil, a domicilio o fuera del horario de oficina.</t>
        </r>
      </text>
    </comment>
    <comment ref="B54" authorId="3">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text>
        <r>
          <rPr>
            <b/>
            <sz val="12"/>
            <color indexed="81"/>
            <rFont val="Arial"/>
            <family val="2"/>
          </rPr>
          <t>Importe de la indemnización causada por la falta de pago oportuno de los ingresos señalados en el título de derechos de la ley de ingresos.</t>
        </r>
      </text>
    </comment>
    <comment ref="B59" authorId="3">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text>
        <r>
          <rPr>
            <sz val="12"/>
            <color indexed="81"/>
            <rFont val="Arial"/>
            <family val="2"/>
          </rPr>
          <t xml:space="preserve">Son los ingresos por contraprestaciones por los servicios que preste el Estado en sus funciones de derecho privado.
</t>
        </r>
      </text>
    </comment>
    <comment ref="B64" authorId="2">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text>
        <r>
          <rPr>
            <b/>
            <sz val="12"/>
            <color indexed="81"/>
            <rFont val="Arial"/>
            <family val="2"/>
          </rPr>
          <t xml:space="preserve">DEROGADO
</t>
        </r>
      </text>
    </comment>
    <comment ref="B69" authorId="2">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text>
        <r>
          <rPr>
            <b/>
            <sz val="12"/>
            <color indexed="81"/>
            <rFont val="Arial"/>
            <family val="2"/>
          </rPr>
          <t>Importe de los ingresos derivados de incentivos por la colaboración en el cobro de las contribuciones.</t>
        </r>
      </text>
    </comment>
    <comment ref="B73" authorId="3">
      <text>
        <r>
          <rPr>
            <b/>
            <sz val="12"/>
            <color indexed="81"/>
            <rFont val="Arial"/>
            <family val="2"/>
          </rPr>
          <t>Importe de los ingresos por sanciones no fiscales de carácter monetario.</t>
        </r>
      </text>
    </comment>
    <comment ref="B74" authorId="3">
      <text>
        <r>
          <rPr>
            <b/>
            <sz val="12"/>
            <color indexed="81"/>
            <rFont val="Arial"/>
            <family val="2"/>
          </rPr>
          <t>Importe de los ingresos por indemnizaciones.</t>
        </r>
      </text>
    </comment>
    <comment ref="B75" authorId="3">
      <text>
        <r>
          <rPr>
            <b/>
            <sz val="12"/>
            <color indexed="81"/>
            <rFont val="Arial"/>
            <family val="2"/>
          </rPr>
          <t>Importe de los reintegros por ingresos de aprovechamientos por sostenimiento de las escuelas y servicio de vigilancia forestal.</t>
        </r>
      </text>
    </comment>
    <comment ref="B76" authorId="3">
      <text>
        <r>
          <rPr>
            <b/>
            <sz val="12"/>
            <color indexed="81"/>
            <rFont val="Arial"/>
            <family val="2"/>
          </rPr>
          <t>Importe de los ingresos por obras públicas que realiza el ente público.</t>
        </r>
      </text>
    </comment>
    <comment ref="B77" authorId="3">
      <text>
        <r>
          <rPr>
            <b/>
            <sz val="12"/>
            <color indexed="81"/>
            <rFont val="Arial"/>
            <family val="2"/>
          </rPr>
          <t>Importe de los ingresos por aplicación de gravámenes sobre herencias, legados y donaciones.</t>
        </r>
      </text>
    </comment>
    <comment ref="B78" authorId="3">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text>
        <r>
          <rPr>
            <b/>
            <sz val="12"/>
            <color indexed="81"/>
            <rFont val="Arial"/>
            <family val="2"/>
          </rPr>
          <t>Son los ingresos propios obtenidos por las Instituciones Públicas de Seguridad Social por sus actividades de producción, comercialización o prestación de servicios.</t>
        </r>
      </text>
    </comment>
    <comment ref="B84" authorId="2">
      <text>
        <r>
          <rPr>
            <b/>
            <sz val="12"/>
            <color indexed="81"/>
            <rFont val="Arial"/>
            <family val="2"/>
          </rPr>
          <t>Son los ingresos propios obtenidos por las Empresas Productivas del Estado por sus actividades de producción, comercialización o prestación de servicios.</t>
        </r>
      </text>
    </comment>
    <comment ref="B85" authorId="2">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text>
        <r>
          <rPr>
            <b/>
            <sz val="12"/>
            <color indexed="81"/>
            <rFont val="Arial"/>
            <family val="2"/>
          </rPr>
          <t>Importe de los ingresos de las Entidades Federativas y Municipios que se derivan del Sistema Nacional de Coordinación Fiscal federal.</t>
        </r>
      </text>
    </comment>
    <comment ref="B95" authorId="3">
      <text>
        <r>
          <rPr>
            <b/>
            <sz val="12"/>
            <color indexed="81"/>
            <rFont val="Arial"/>
            <family val="2"/>
          </rPr>
          <t>Importe de los ingresos de los Municipios que se derivan del Sistema Nacional de Coordinación Fiscal Estatal.</t>
        </r>
      </text>
    </comment>
    <comment ref="B96" authorId="2">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text>
        <r>
          <rPr>
            <sz val="8"/>
            <color indexed="81"/>
            <rFont val="Tahoma"/>
            <family val="2"/>
          </rPr>
          <t xml:space="preserve">Son los ingresos que reciben los entes públicos con el objeto de sufragar gastos inherentes a sus atribuciones
</t>
        </r>
      </text>
    </comment>
    <comment ref="B106" authorId="3">
      <text>
        <r>
          <rPr>
            <b/>
            <sz val="12"/>
            <color indexed="81"/>
            <rFont val="Arial"/>
            <family val="2"/>
          </rPr>
          <t xml:space="preserve">
DEROGADO</t>
        </r>
      </text>
    </comment>
    <comment ref="B107" authorId="3">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text>
        <r>
          <rPr>
            <b/>
            <sz val="12"/>
            <color indexed="81"/>
            <rFont val="Arial"/>
            <family val="2"/>
          </rPr>
          <t>DEROGADO</t>
        </r>
      </text>
    </comment>
    <comment ref="B109" authorId="3">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text>
        <r>
          <rPr>
            <b/>
            <sz val="12"/>
            <color indexed="81"/>
            <rFont val="Arial"/>
            <family val="2"/>
          </rPr>
          <t>Son los ingresos que reciben los entes públicos por transferencias del Fondo Mexicano del Petróleo para la Estabilización y el Desarrollo.</t>
        </r>
      </text>
    </comment>
    <comment ref="B112" authorId="2">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9.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<sst xmlns="http://schemas.openxmlformats.org/spreadsheetml/2006/main" count="2080" uniqueCount="1352">
  <si>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</si>
  <si>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</si>
  <si>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</si>
  <si>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</si>
  <si>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</si>
  <si>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</si>
  <si>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</si>
  <si>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</si>
  <si>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</si>
  <si>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</si>
  <si>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</si>
  <si>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</si>
  <si>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</si>
  <si>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</si>
  <si>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</si>
  <si>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</si>
  <si>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</si>
  <si>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</si>
  <si>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</si>
  <si>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</si>
  <si>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</si>
  <si>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</si>
  <si>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</si>
  <si>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</si>
  <si>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</si>
  <si>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</si>
  <si>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</si>
  <si>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</si>
  <si>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</si>
  <si>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</si>
  <si>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</si>
  <si>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</si>
  <si>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</si>
  <si>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</si>
  <si>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</si>
  <si>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</si>
  <si>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</si>
  <si>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</si>
  <si>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</si>
  <si>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</si>
  <si>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</si>
  <si>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</si>
  <si>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</si>
  <si>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</si>
  <si>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</si>
  <si>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</si>
  <si>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</si>
  <si>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</si>
  <si>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</si>
  <si>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</si>
  <si>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</si>
  <si>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</si>
  <si>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</si>
  <si>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</si>
  <si>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</si>
  <si>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</si>
  <si>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</si>
  <si>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</si>
  <si>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</si>
  <si>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</si>
  <si>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</si>
  <si>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</si>
  <si>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</si>
  <si>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</si>
  <si>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</si>
  <si>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</si>
  <si>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</si>
  <si>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</si>
  <si>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</si>
  <si>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</si>
  <si>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</si>
  <si>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</si>
  <si>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</si>
  <si>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</si>
  <si>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</si>
  <si>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</si>
  <si>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</si>
  <si>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</si>
  <si>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</si>
  <si>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</si>
  <si>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</si>
  <si>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</si>
  <si>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</si>
  <si>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</si>
  <si>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</si>
  <si>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</si>
  <si>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</si>
  <si>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</si>
  <si>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</si>
  <si>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</si>
  <si>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</si>
  <si>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</si>
  <si>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</si>
  <si>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</si>
  <si>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</si>
  <si>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</si>
  <si>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</si>
  <si>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</si>
  <si>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</si>
  <si>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</si>
  <si>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</si>
  <si>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</si>
  <si>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</si>
  <si>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</si>
  <si>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</si>
  <si>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</si>
  <si>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</si>
  <si>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</si>
  <si>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</si>
  <si>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</si>
  <si>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</si>
  <si>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</si>
  <si>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</si>
  <si>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</si>
  <si>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</si>
  <si>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</si>
  <si>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</si>
  <si>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</si>
  <si>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</si>
  <si>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</si>
  <si>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</si>
  <si>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</si>
  <si>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</si>
  <si>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</si>
  <si>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</si>
  <si>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</si>
  <si>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</si>
  <si>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</si>
  <si>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</si>
  <si>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</si>
  <si>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</si>
  <si>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</si>
  <si>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</si>
  <si>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</si>
  <si>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</si>
  <si>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</si>
  <si>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</si>
  <si>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</si>
  <si>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</si>
  <si>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</si>
  <si>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</si>
  <si>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</si>
  <si>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</si>
  <si>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</si>
  <si>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</si>
  <si>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</si>
  <si>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</si>
  <si>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</si>
  <si>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</si>
  <si>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</si>
  <si>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</si>
  <si>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</si>
  <si>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</si>
  <si>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</si>
  <si>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</si>
  <si>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</si>
  <si>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</si>
  <si>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</si>
  <si>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</si>
  <si>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</si>
  <si>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</si>
  <si>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</si>
  <si>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</si>
  <si>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</si>
  <si>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</si>
  <si>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</si>
  <si>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</si>
  <si>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</si>
  <si>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</si>
  <si>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</si>
  <si>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</si>
  <si>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</si>
  <si>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</si>
  <si>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</si>
  <si>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</si>
  <si>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</si>
  <si>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</si>
  <si>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</si>
  <si>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</si>
  <si>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</si>
  <si>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</si>
  <si>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</si>
  <si>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</si>
  <si>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</si>
  <si>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</si>
  <si>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</si>
  <si>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</si>
  <si>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</si>
  <si>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</si>
  <si>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</si>
  <si>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</si>
  <si>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</si>
  <si>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</si>
  <si>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</si>
  <si>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</si>
  <si>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</si>
  <si>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</si>
  <si>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</si>
  <si>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</si>
  <si>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</si>
  <si>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</si>
  <si>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</si>
  <si>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</si>
  <si>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</si>
  <si>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</si>
  <si>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</si>
  <si>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</si>
  <si>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</si>
  <si>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</si>
  <si>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</si>
  <si>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</si>
  <si>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</si>
  <si>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</si>
  <si>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</si>
  <si>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</si>
  <si>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</si>
  <si>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</si>
  <si>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</si>
  <si>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</si>
  <si>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</si>
  <si>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</si>
  <si>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</si>
  <si>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</si>
  <si>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</si>
  <si>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</si>
  <si>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</si>
  <si>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</si>
  <si>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</si>
  <si>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</si>
  <si>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</si>
  <si>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</si>
  <si>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</si>
  <si>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</si>
  <si>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</si>
  <si>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</si>
  <si>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</si>
  <si>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</si>
  <si>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</si>
  <si>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</si>
  <si>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</si>
  <si>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</si>
  <si>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</si>
  <si>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</si>
  <si>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</si>
  <si>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</si>
  <si>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</si>
  <si>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</si>
  <si>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</si>
  <si>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</si>
  <si>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</si>
  <si>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</si>
  <si>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</si>
  <si>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</si>
  <si>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</si>
  <si>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</si>
  <si>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</si>
  <si>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</si>
  <si>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</si>
  <si>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</si>
  <si>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</si>
  <si>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</si>
  <si>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</si>
  <si>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</si>
  <si>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</si>
  <si>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</si>
  <si>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</si>
  <si>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</si>
  <si>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</si>
  <si>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</si>
  <si>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</si>
  <si>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</si>
  <si>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</si>
  <si>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</si>
  <si>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</si>
  <si>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</si>
  <si>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</si>
  <si>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</si>
  <si>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</si>
  <si>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</si>
  <si>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</si>
  <si>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</si>
  <si>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</si>
  <si>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</si>
  <si>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</si>
  <si>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</si>
  <si>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</si>
  <si>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</si>
  <si>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</si>
  <si>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</si>
  <si>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</si>
  <si>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</si>
  <si>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</si>
  <si>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</si>
  <si>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</si>
  <si>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</si>
  <si>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</si>
  <si>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</si>
  <si>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</si>
  <si>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</si>
  <si>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</si>
  <si>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</si>
  <si>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</si>
  <si>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</si>
  <si>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</si>
  <si>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</si>
  <si>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</si>
  <si>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</si>
  <si>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</si>
  <si>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</si>
  <si>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</si>
  <si>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</si>
  <si>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</si>
  <si>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</si>
  <si>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</si>
  <si>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</si>
  <si>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</si>
  <si>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</si>
  <si>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</si>
  <si>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</si>
  <si>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</si>
  <si>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</si>
  <si>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</si>
  <si>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</si>
  <si>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</si>
  <si>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</si>
  <si>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</si>
  <si>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</si>
  <si>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</si>
  <si>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</si>
  <si>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</si>
  <si>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</si>
  <si>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</si>
  <si>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</si>
  <si>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</si>
  <si>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</si>
  <si>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</si>
  <si>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</si>
  <si>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</si>
  <si>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</si>
  <si>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</si>
  <si>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</si>
  <si>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</si>
  <si>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</si>
  <si>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</si>
  <si>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</si>
  <si>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</si>
  <si>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</si>
  <si>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</si>
  <si>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</si>
  <si>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</si>
  <si>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</si>
  <si>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</si>
  <si>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</si>
  <si>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</si>
  <si>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</si>
  <si>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</si>
  <si>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</si>
  <si>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</si>
  <si>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</si>
  <si>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</si>
  <si>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</si>
  <si>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</si>
  <si>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</si>
  <si>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</si>
  <si>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</si>
  <si>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</si>
  <si>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</si>
  <si>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</si>
  <si>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</si>
  <si>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</si>
  <si>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</si>
  <si>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</si>
  <si>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</si>
  <si>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</si>
  <si>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</si>
  <si>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</si>
  <si>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</si>
  <si>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</si>
  <si>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</si>
  <si>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</si>
  <si>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</si>
  <si>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</si>
  <si>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</si>
  <si>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</si>
  <si>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</si>
  <si>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</si>
  <si>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</si>
  <si>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</si>
  <si>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</si>
  <si>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</si>
  <si>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</si>
  <si>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</si>
  <si>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</si>
  <si>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</si>
  <si>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</si>
  <si>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</si>
  <si>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</si>
  <si>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</si>
  <si>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</si>
  <si>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</si>
  <si>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</si>
  <si>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</si>
  <si>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</si>
  <si>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</si>
  <si>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</si>
  <si>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</si>
  <si>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</si>
  <si>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</si>
  <si>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</si>
  <si>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</si>
  <si>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</si>
  <si>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</si>
  <si>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</si>
  <si>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</si>
  <si>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</si>
  <si>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</si>
  <si>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</si>
  <si>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</si>
  <si>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</si>
  <si>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</si>
  <si>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</si>
  <si>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</si>
  <si>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</si>
  <si>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</si>
  <si>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</si>
  <si>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</si>
  <si>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</si>
  <si>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</si>
  <si>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</si>
  <si>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</si>
  <si>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</si>
  <si>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</si>
  <si>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</si>
  <si>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</si>
  <si>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</si>
  <si>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</si>
  <si>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</si>
  <si>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</si>
  <si>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</si>
  <si>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</si>
  <si>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</si>
  <si>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</si>
  <si>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</si>
  <si>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</si>
  <si>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</si>
  <si>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</si>
  <si>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</si>
  <si>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</si>
  <si>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</si>
  <si>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</si>
  <si>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</si>
  <si>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</si>
  <si>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</si>
  <si>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</si>
  <si>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</si>
  <si>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</si>
  <si>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</si>
  <si>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</si>
  <si>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</si>
  <si>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</si>
  <si>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</si>
  <si>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</si>
  <si>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</si>
  <si>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</si>
  <si>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</si>
  <si>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</si>
  <si>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</si>
  <si>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</si>
  <si>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</si>
  <si>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</si>
  <si>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</si>
  <si>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</si>
  <si>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</si>
  <si>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</si>
  <si>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</si>
  <si>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</si>
  <si>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</si>
  <si>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</si>
  <si>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</si>
  <si>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</si>
  <si>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</si>
  <si>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</si>
  <si>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</si>
  <si>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</si>
  <si>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</si>
  <si>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</si>
  <si>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</si>
  <si>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</si>
  <si>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</si>
  <si>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</si>
  <si>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</si>
  <si>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</si>
  <si>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</si>
  <si>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</si>
  <si>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</si>
  <si>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</si>
  <si>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</si>
  <si>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</si>
  <si>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</si>
  <si>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</si>
  <si>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</si>
  <si>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</si>
  <si>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</si>
  <si>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</si>
  <si>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</si>
  <si>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</si>
  <si>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</si>
  <si>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</si>
  <si>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</si>
  <si>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</si>
  <si>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</si>
  <si>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</si>
  <si>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</si>
  <si>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</si>
  <si>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</si>
  <si>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</si>
  <si>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</si>
  <si>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</si>
  <si>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</si>
  <si>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</si>
  <si>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</si>
  <si>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</si>
  <si>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</si>
  <si>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</si>
  <si>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</si>
  <si>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</si>
  <si>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</si>
  <si>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</si>
  <si>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</si>
  <si>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</si>
  <si>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</si>
  <si>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</si>
  <si>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</si>
  <si>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</si>
  <si>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</si>
  <si>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</si>
  <si>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</si>
  <si>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</si>
  <si>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</si>
  <si>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</si>
  <si>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</si>
  <si>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</si>
  <si>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</si>
  <si>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</si>
  <si>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</si>
  <si>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</si>
  <si>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</si>
  <si>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</si>
  <si>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</si>
  <si>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</si>
  <si>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</si>
  <si>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</si>
  <si>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</si>
  <si>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</si>
  <si>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</si>
  <si>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</si>
  <si>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</si>
  <si>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</si>
  <si>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</si>
  <si>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</si>
  <si>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</si>
  <si>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</si>
  <si>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</si>
  <si>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</si>
  <si>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</si>
  <si>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</si>
  <si>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</si>
  <si>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</si>
  <si>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</si>
  <si>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</si>
  <si>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</si>
  <si>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</si>
  <si>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</si>
  <si>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</si>
  <si>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</si>
  <si>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</si>
  <si>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</si>
  <si>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</si>
  <si>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</si>
  <si>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</si>
  <si>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</si>
  <si>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</si>
  <si>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</si>
  <si>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</si>
  <si>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</si>
  <si>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</si>
  <si>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</si>
  <si>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</si>
  <si>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</si>
  <si>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</si>
  <si>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</si>
  <si>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</si>
  <si>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</si>
  <si>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</si>
  <si>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</si>
  <si>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</si>
  <si>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</si>
  <si>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</si>
  <si>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</si>
  <si>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</si>
  <si>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</si>
  <si>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</si>
  <si>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</si>
  <si>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</si>
  <si>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</si>
  <si>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</si>
  <si>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</si>
  <si>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</si>
  <si>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</si>
  <si>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</si>
  <si>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</si>
  <si>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</si>
  <si>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</si>
  <si>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</si>
  <si>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</si>
  <si>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</si>
  <si>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</si>
  <si>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</si>
  <si>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</si>
  <si>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</si>
  <si>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</si>
  <si>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</si>
  <si>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</si>
  <si>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</si>
  <si>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</si>
  <si>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</si>
  <si>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</si>
  <si>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</si>
  <si>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</si>
  <si>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</si>
  <si>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</si>
  <si>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</si>
  <si>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</si>
  <si>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</si>
  <si>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</si>
  <si>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</si>
  <si>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</si>
  <si>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</si>
  <si>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</si>
  <si>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</si>
  <si>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</si>
  <si>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</si>
  <si>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</si>
  <si>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</si>
  <si>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</si>
  <si>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</si>
  <si>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</si>
  <si>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</si>
  <si>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</si>
  <si>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</si>
  <si>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</si>
  <si>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</si>
  <si>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</si>
  <si>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</si>
  <si>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</si>
  <si>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</si>
  <si>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</si>
  <si>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</si>
  <si>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</si>
  <si>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</si>
  <si>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</si>
  <si>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</si>
  <si>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</si>
  <si>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</si>
  <si>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</si>
  <si>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</si>
  <si>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</si>
  <si>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</si>
  <si>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</si>
  <si>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</si>
  <si>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</si>
  <si>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</si>
  <si>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</si>
  <si>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</si>
  <si>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</si>
  <si>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</si>
  <si>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</si>
  <si>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</si>
  <si>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</si>
  <si>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</si>
  <si>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</si>
  <si>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</si>
  <si>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</si>
  <si>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</si>
  <si>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</si>
  <si>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</si>
  <si>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</si>
  <si>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</si>
  <si>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</si>
  <si>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</si>
  <si>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</si>
  <si>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</si>
  <si>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</si>
  <si>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</si>
  <si>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</si>
  <si>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</si>
  <si>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</si>
  <si>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</si>
  <si>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</si>
  <si>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</si>
  <si>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</si>
  <si>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</si>
  <si>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</si>
  <si>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</si>
  <si>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</si>
  <si>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</si>
  <si>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</si>
  <si>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</si>
  <si>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</si>
  <si>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</si>
  <si>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</si>
  <si>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</si>
  <si>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</si>
  <si>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</si>
  <si>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</si>
  <si>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</si>
  <si>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</si>
  <si>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</si>
  <si>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</si>
  <si>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</si>
  <si>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</si>
  <si>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</si>
  <si>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</si>
  <si>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</si>
  <si>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</si>
  <si>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</si>
  <si>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</si>
  <si>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</si>
  <si>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</si>
  <si>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</si>
  <si>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</si>
  <si>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</si>
  <si>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</si>
  <si>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</si>
  <si>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</si>
  <si>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</si>
  <si>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</si>
  <si>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</si>
  <si>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</si>
  <si>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</si>
  <si>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</si>
  <si>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</si>
  <si>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</si>
  <si>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</si>
  <si>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</si>
  <si>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</si>
  <si>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</si>
  <si>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</si>
  <si>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</si>
  <si>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</si>
  <si>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</si>
  <si>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</si>
  <si>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</si>
  <si>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</si>
  <si>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</si>
  <si>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</si>
  <si>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</si>
  <si>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</si>
  <si>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</si>
  <si>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</si>
  <si>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</si>
  <si>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</si>
  <si>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</si>
  <si>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</si>
  <si>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</si>
  <si>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</si>
  <si>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</si>
  <si>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</si>
  <si>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</si>
  <si>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</si>
  <si>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</si>
  <si>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</si>
  <si>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</si>
  <si>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</si>
  <si>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</si>
  <si>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</si>
  <si>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</si>
  <si>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</si>
  <si>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</si>
  <si>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</si>
  <si>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</si>
  <si>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</si>
  <si>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</si>
  <si>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</si>
  <si>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</si>
  <si>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</si>
  <si>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</si>
  <si>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</si>
  <si>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</si>
  <si>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</si>
  <si>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</si>
  <si>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</si>
  <si>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</si>
  <si>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</si>
  <si>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</si>
  <si>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</si>
  <si>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</si>
  <si>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</si>
  <si>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</si>
  <si>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</si>
  <si>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</si>
  <si>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</si>
  <si>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</si>
  <si>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</si>
  <si>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</si>
  <si>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</si>
  <si>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</si>
  <si>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</si>
  <si>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</si>
  <si>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</si>
  <si>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</si>
  <si>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</si>
  <si>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</si>
  <si>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</si>
  <si>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</si>
  <si>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</si>
  <si>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</si>
  <si>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</si>
  <si>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</si>
  <si>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</si>
  <si>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</si>
  <si>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</si>
  <si>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</si>
  <si>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</si>
  <si>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</si>
  <si>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</si>
  <si>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</si>
  <si>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</si>
  <si>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</si>
  <si>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</si>
  <si>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</si>
  <si>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</si>
  <si>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</si>
  <si>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</si>
  <si>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</si>
  <si>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</si>
  <si>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</si>
  <si>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</si>
  <si>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</si>
  <si>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</si>
  <si>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</si>
  <si>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</si>
  <si>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</si>
  <si>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</si>
  <si>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</si>
  <si>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</si>
  <si>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</si>
  <si>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</si>
  <si>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</si>
  <si>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</si>
  <si>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</si>
  <si>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</si>
  <si>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</si>
  <si>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</si>
  <si>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</si>
  <si>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</si>
  <si>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</si>
  <si>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</si>
  <si>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</si>
  <si>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</si>
  <si>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</si>
  <si>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</si>
  <si>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</si>
  <si>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</si>
  <si>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</si>
  <si>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</si>
  <si>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</si>
  <si>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</si>
  <si>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</si>
  <si>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</si>
  <si>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</si>
  <si>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</si>
  <si>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</si>
  <si>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</si>
  <si>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</si>
  <si>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</si>
  <si>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</si>
  <si>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</si>
  <si>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</si>
  <si>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</si>
  <si>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</si>
  <si>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</si>
  <si>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</si>
  <si>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</si>
  <si>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</si>
  <si>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</si>
  <si>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</si>
  <si>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</si>
  <si>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</si>
  <si>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</si>
  <si>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</si>
  <si>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</si>
  <si>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</si>
  <si>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</si>
  <si>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</si>
  <si>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</si>
  <si>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</si>
  <si>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</si>
  <si>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</si>
  <si>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</si>
  <si>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</si>
  <si>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</si>
  <si>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</si>
  <si>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</si>
  <si>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</si>
  <si>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</si>
  <si>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</si>
  <si>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</si>
  <si>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</si>
  <si>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</si>
  <si>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</si>
  <si>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</si>
  <si>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</si>
  <si>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</si>
  <si>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</si>
  <si>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</si>
  <si>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</si>
  <si>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</si>
  <si>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</si>
  <si>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</si>
  <si>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</si>
  <si>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</si>
  <si>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</si>
  <si>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</si>
  <si>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</si>
  <si>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</si>
  <si>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</si>
  <si>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</si>
  <si>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</si>
  <si>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</si>
  <si>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</si>
  <si>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</si>
  <si>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</si>
  <si>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</si>
  <si>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</si>
  <si>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</si>
  <si>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</si>
  <si>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</si>
  <si>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</si>
  <si>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</si>
  <si>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</si>
  <si>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</si>
  <si>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</si>
  <si>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</si>
  <si>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</si>
  <si>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</si>
  <si>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</si>
  <si>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</si>
  <si>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</si>
  <si>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</si>
  <si>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</si>
  <si>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</si>
  <si>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</si>
  <si>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</si>
  <si>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</si>
  <si>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</si>
  <si>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</si>
  <si>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</si>
  <si>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</si>
  <si>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</si>
  <si>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</si>
  <si>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</si>
  <si>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</si>
  <si>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</si>
  <si>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</si>
  <si>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</si>
  <si>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</si>
  <si>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</si>
  <si>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</si>
  <si>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</si>
  <si>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</si>
  <si>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</si>
  <si>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</si>
  <si>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</si>
  <si>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</si>
  <si>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</si>
  <si>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</si>
  <si>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</si>
  <si>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</si>
  <si>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</si>
  <si>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</si>
  <si>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</si>
  <si>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</si>
  <si>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</si>
  <si>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</si>
  <si>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</si>
  <si>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</si>
  <si>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</si>
  <si>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</si>
  <si>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</si>
  <si>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</si>
  <si>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</si>
  <si>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</si>
  <si>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</si>
  <si>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</si>
  <si>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</si>
  <si>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</si>
  <si>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</si>
  <si>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</si>
  <si>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</si>
  <si>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</si>
  <si>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</si>
  <si>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</si>
  <si>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</si>
  <si>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</si>
  <si>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</si>
  <si>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</si>
  <si>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</si>
  <si>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</si>
  <si>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</si>
  <si>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</si>
  <si>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</si>
  <si>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</si>
  <si>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</si>
  <si>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</si>
  <si>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</si>
  <si>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</si>
  <si>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</si>
  <si>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</si>
  <si>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</si>
  <si>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</si>
  <si>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</si>
  <si>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</si>
  <si>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</si>
  <si>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</si>
  <si>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</si>
  <si>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</si>
  <si>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</si>
  <si>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</si>
  <si>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</si>
  <si>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</si>
  <si>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</si>
  <si>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</si>
  <si>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</si>
  <si>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</si>
  <si>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</si>
  <si>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</si>
  <si>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</si>
  <si>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</si>
  <si>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</si>
  <si>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</si>
  <si>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</si>
  <si>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</si>
  <si>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</si>
  <si>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</si>
  <si>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</si>
  <si>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</si>
  <si>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</si>
  <si>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</si>
  <si>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</si>
  <si>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</si>
  <si>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</si>
  <si>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</si>
  <si>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</si>
  <si>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</si>
  <si>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</si>
  <si>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</si>
  <si>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</si>
  <si>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</si>
  <si>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</si>
  <si>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</si>
  <si>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</si>
  <si>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</si>
  <si>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</si>
  <si>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</si>
  <si>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</si>
  <si>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</si>
  <si>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</si>
  <si>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</si>
  <si>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</si>
  <si>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</si>
  <si>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</si>
  <si>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</si>
  <si>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</si>
  <si>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</si>
  <si>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</si>
  <si>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</si>
  <si>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</si>
  <si>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</si>
  <si>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</si>
  <si>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</si>
  <si>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</si>
  <si>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</si>
  <si>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</si>
  <si>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</si>
  <si>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</si>
  <si>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</si>
  <si>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</si>
  <si>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</si>
  <si>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</si>
  <si>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</si>
  <si>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</si>
  <si>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</si>
  <si>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</si>
  <si>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</si>
  <si>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</si>
  <si>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</si>
  <si>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</si>
  <si>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</si>
  <si>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</si>
  <si>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</si>
  <si>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</si>
  <si>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</si>
  <si>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</si>
  <si>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</si>
  <si>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</si>
  <si>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</si>
  <si>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</si>
  <si>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</si>
  <si>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</si>
  <si>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</si>
  <si>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</si>
  <si>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</si>
  <si>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</si>
  <si>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</si>
  <si>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</si>
  <si>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</si>
  <si>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</si>
  <si>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</si>
  <si>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</si>
  <si>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</si>
  <si>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</si>
  <si>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</si>
  <si>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</si>
  <si>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</si>
  <si>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</si>
  <si>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</si>
  <si>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</si>
  <si>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</si>
  <si>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</si>
  <si>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</si>
  <si>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</si>
  <si>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</si>
  <si>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</si>
  <si>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</si>
  <si>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</si>
  <si>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</si>
  <si>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</si>
  <si>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</si>
  <si>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</si>
  <si>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</si>
  <si>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</si>
  <si>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</si>
  <si>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</si>
  <si>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</si>
  <si>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</si>
  <si>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</si>
  <si>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</si>
  <si>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</si>
  <si>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</si>
  <si>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</si>
  <si>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</si>
  <si>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</si>
  <si>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</si>
  <si>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</si>
  <si>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Nombre del Municipio: Techaluta de Montenegro, Jalisco.</t>
  </si>
  <si>
    <t>PRESIDENTE MUNICIPAL</t>
  </si>
  <si>
    <t>PRESIDENCIA</t>
  </si>
  <si>
    <t>REGIDOR</t>
  </si>
  <si>
    <t>SINDICO</t>
  </si>
  <si>
    <t>SECRETARIO GENERAL</t>
  </si>
  <si>
    <t>SECRETARIA</t>
  </si>
  <si>
    <t>OFICIAL DEL REGISTRO CIVIL</t>
  </si>
  <si>
    <t>REGISTRO CIVIL</t>
  </si>
  <si>
    <t>ENC. DE BIBLIOTECA</t>
  </si>
  <si>
    <t>TITULAR DE TRANSPARENCIA</t>
  </si>
  <si>
    <t>INTENDENTE</t>
  </si>
  <si>
    <t>ENCARGADO DE HACIENDA PUBLICA</t>
  </si>
  <si>
    <t>TESORERIA</t>
  </si>
  <si>
    <t>DIRECTOR DE CATASTRO</t>
  </si>
  <si>
    <t>CATASTRO MUNICIPAL</t>
  </si>
  <si>
    <t>DIRECTOR DE AGUA POTABLE</t>
  </si>
  <si>
    <t>AGUA POTABLE Y ALCANTARILLADO</t>
  </si>
  <si>
    <t>ENLACE DE DESARROLLO SOCIAL</t>
  </si>
  <si>
    <t>OFICIAL MAYOR ADMINISTRATIVO</t>
  </si>
  <si>
    <t>OFICIALIA MAYOR</t>
  </si>
  <si>
    <t>DIRECTOR DE OBRAS PUBLICAS</t>
  </si>
  <si>
    <t>OBRAS PUBLICAS</t>
  </si>
  <si>
    <t>AUXILIAR</t>
  </si>
  <si>
    <t>AUXILIAR DE OBRAS</t>
  </si>
  <si>
    <t>ELECTRICISTA</t>
  </si>
  <si>
    <t>SERVICIOS PUBLICOS</t>
  </si>
  <si>
    <t>AUXILIAR ELECTRICISTA</t>
  </si>
  <si>
    <t>ADMINISTRADOR DE CEMENTERIO</t>
  </si>
  <si>
    <t>CEMENTERIO MUNICIPAL</t>
  </si>
  <si>
    <t>JEFE DE RASTRO</t>
  </si>
  <si>
    <t>RASTRO MUNICIPAL</t>
  </si>
  <si>
    <t>PROMOTOR DE DEPORTES</t>
  </si>
  <si>
    <t>CAMPOS DEPORTIVOS</t>
  </si>
  <si>
    <t>SERVICIOS MEDICOS</t>
  </si>
  <si>
    <t>AUXILIAR DE PARAMEDICO</t>
  </si>
  <si>
    <t>CHOFER</t>
  </si>
  <si>
    <t>PARQUES Y JARDINES</t>
  </si>
  <si>
    <t>CHOFER DE CAMION DE ASEO</t>
  </si>
  <si>
    <t>ASEO PUBLICO</t>
  </si>
  <si>
    <t>AUXILIAR DE AGUA POTABLE (FONTANEROS)</t>
  </si>
  <si>
    <t>AUXILIARES</t>
  </si>
  <si>
    <t>JARDINERO</t>
  </si>
  <si>
    <t>SERVICIOS EDUCATIVOS</t>
  </si>
  <si>
    <t>DELEGADO</t>
  </si>
  <si>
    <t>EL ZAPOTE</t>
  </si>
  <si>
    <t>FONTANERO</t>
  </si>
  <si>
    <t>AGENTE MUNICIPAL</t>
  </si>
  <si>
    <t>ANOCA</t>
  </si>
  <si>
    <t>LA HERMOSURA</t>
  </si>
  <si>
    <t>AGUA DEL SAUCO</t>
  </si>
  <si>
    <t>PROTECCION CIVIL</t>
  </si>
  <si>
    <t>DIRECTOR DE SEGURIDAD</t>
  </si>
  <si>
    <t>SEGURIDAD PUBLICA</t>
  </si>
  <si>
    <t>POLICIA DE LINEA</t>
  </si>
  <si>
    <t>ENCARGADO DE INGRESOS</t>
  </si>
  <si>
    <t>OFICIAL MAYOR OPERATIVO</t>
  </si>
  <si>
    <t>AUXILIAR OPERATIVO</t>
  </si>
  <si>
    <t>AUXILIAR ADMINISTRASTIVO</t>
  </si>
  <si>
    <t>JEFE DE CUADRILLA</t>
  </si>
  <si>
    <t>DIRECTOR</t>
  </si>
  <si>
    <t>PATRIMONIO Y DIFUSION</t>
  </si>
  <si>
    <t>DIRECTOR DED PATRIMONIO</t>
  </si>
  <si>
    <t>DIRECTOR COMUNICACIÓN SOCIAL E INFORMATICA</t>
  </si>
  <si>
    <t>DIRECTOR DE SERVICIOS MEDICOS</t>
  </si>
  <si>
    <t>INSPECTOR DE RASTRO</t>
  </si>
  <si>
    <t xml:space="preserve">SUPERVISOR </t>
  </si>
  <si>
    <t>ENCARGADO DE EGRESOS</t>
  </si>
  <si>
    <t>CULTURA</t>
  </si>
  <si>
    <t>DIRECTOR DE CULTURA</t>
  </si>
  <si>
    <t xml:space="preserve">  COMANDANTE </t>
  </si>
  <si>
    <t xml:space="preserve">HORAS EXTRAORDINARIAS </t>
  </si>
  <si>
    <t>EVENTUALES</t>
  </si>
  <si>
    <t>INDEMNIZACIONES</t>
  </si>
  <si>
    <t xml:space="preserve">Trabajadores eventuales </t>
  </si>
  <si>
    <t xml:space="preserve">Objetivos del Plan Municipal de Desarrollo </t>
  </si>
  <si>
    <t>Municipio:  Techaluta de Montenegro, Jalisco</t>
  </si>
  <si>
    <t>No.</t>
  </si>
  <si>
    <t>CREAR UNA ADMINISTRACION MAS EFICIENTE CON FUNCIONARIOS CAPACES Y LINEAS  DE PLANEACION, PROGRAMACION Y EVALUACION.</t>
  </si>
  <si>
    <t>FORTALECER LAS CAPACIDADES DE ACTUACION DE LA POLICIA MUNICIPAL PARA MEJORAR EL ORDEN Y LA SEGURIDAD EN EL MUNICIPIO.</t>
  </si>
  <si>
    <t>IMPULSAR LE REALIZACION DE EVENTOS CULTURALES, SOCIALES Y DEPORTIVOS PARA FOMENTAR Y FORTALECER EL ACERVO CULTURAL, LA CONVIVENCIA ARMONICA Y  LA PRACTICA DEL DEPORTE ENTRE  LOS POBLADORES DEL MUNICIPIO.</t>
  </si>
  <si>
    <t>IMPLEMENTAR PROGRAMAS DE MANTENIMIENTO Y CONSERVACION DE VIALIDADES EN EL MUNICIPIO PARA UNA MEJOR IMAGEN MUNICIPAL.</t>
  </si>
  <si>
    <t>MANTENER E INCREMENTAR LAS FINANZAS SANAS DEL MUNICIPIO EVITANDO EL ENDEUDAMIENTO</t>
  </si>
  <si>
    <t>FOMENTAR EL DESARROLLO DEL MUNICIPIO BRINDANDO APOYO EN LAS MEDIDAS DE LAS POSIBILIDADES ECONOMICAS DE LA HACIENDA MUNICIPAL A LA EDUCACION, LA SALUD Y LOS GRUPOS VULNERABLES DEL MUNICIPIO.</t>
  </si>
  <si>
    <t xml:space="preserve">Compromisos del Plan Municipal de Desarrollo y Asuntos Críticos de Atención </t>
  </si>
  <si>
    <t>MANTENER Y EFICIENTIZAR LOS SERVICIOS DE UNIDADES DEPORTIVAS Y CENTROS DE RECREACION CONFORMANDO UN CONSEJO MUNICIPAL DEL DEPORTE.</t>
  </si>
  <si>
    <t>OTORGAR LA FUNCIONALIDAD INTEGRAL DE LA CASA DE LA CULTURA, PROMOVIENDO TALLERES DE CAPACITACION EN BENEFICIO DE LA SOCIEDAD TECHALUTENSE.</t>
  </si>
  <si>
    <t>ACTUALIZAR LOS PADRONES DE CONTRIBUYENTES DE AGUA POTABLE Y DE IMPUESTO PREDIAL CON EL FIN DE OBTENER UNA MAYOR RECAUDACION MUNICIPAL, Y CON ELLO PROPORCIONAR MEJORES SERVICIOS PUBLICOS.</t>
  </si>
  <si>
    <t>ACERCAR LAS OPORTUNIDADES DE DESARROLLO A LOS HABITANTES DEL MUNICIPIO, CON LOS PROGRAMAS ESTATALES Y FEDERALES.</t>
  </si>
  <si>
    <t>FOMENTAR LAS ACTIVIDADES AGRICOLAS, FORESTALES Y DE COMERCIALIZACION DE LA PITAYA Y DE TODOS LOS CULTIVOS DE LA REGION EN BENEFICIO DE LOS PEQUEÑOS PRODUCTORES</t>
  </si>
  <si>
    <t>OTORGAR LOS SERVICIOS MUNICIPALES ADMINISTRATIVOS Y DE CAMPO UTILIZANDO LOS RECURSOS MUNICIPALES CON RESPONSABILIDAD, AUSTERIDAD Y COMPROMISO SOCIAL.</t>
  </si>
  <si>
    <t>Indicadores de Desempeño</t>
  </si>
  <si>
    <t>Metas ejercicio 2018</t>
  </si>
  <si>
    <t>Dimensión  a Medir</t>
  </si>
  <si>
    <t xml:space="preserve">Nombre del Indicador </t>
  </si>
  <si>
    <t>Método de Cálculo</t>
  </si>
  <si>
    <t>Frecuencia de Medición</t>
  </si>
  <si>
    <t>Unidad de Medida</t>
  </si>
  <si>
    <t>Semaforización</t>
  </si>
  <si>
    <t>Verde</t>
  </si>
  <si>
    <t>Amarillo</t>
  </si>
  <si>
    <t>Rojo</t>
  </si>
  <si>
    <t>INCREMENTAR LOS APOYOS OTORGADOS A LOS  GRUPOS VULNERABLES</t>
  </si>
  <si>
    <t>Eficacia</t>
  </si>
  <si>
    <t>De Resultados</t>
  </si>
  <si>
    <t xml:space="preserve">TOTAL DE PERSONAS CON APOYO SOCIAL  ENTRE TOTAL DE PERSONAS DENTRO DE LOS GRUPOS VULNERABLES </t>
  </si>
  <si>
    <t>CICLOS</t>
  </si>
  <si>
    <t>BENEFICIARIOS</t>
  </si>
  <si>
    <t>X</t>
  </si>
  <si>
    <t>DISMINUCION EN EL TIEMPO INVERTIDO PARA LA REALIZACION DE TRAMITES ADMINISTRATIVOS QUE SE PRESTAN POR LOS FUNCIONARIOS MUNICIPALES.</t>
  </si>
  <si>
    <t>Eficiencia</t>
  </si>
  <si>
    <t>Gestión</t>
  </si>
  <si>
    <t>PORCENTAJE DE SERVICIOS SOLICITADOS ENTRE EL TIEMPO TOTAL DE LA JORNADA LABORAL PARA COMPROBAR EL NUMERO DE SERVICIOS OTORGADOS</t>
  </si>
  <si>
    <t>MENSUAL</t>
  </si>
  <si>
    <t>POCENTAJE</t>
  </si>
  <si>
    <t>DISMINUCION DE GASTOS SUPERFLOS PROMOVIENDO LA ECONOMIA Y AUSTERIDAD SIN DESCUIDAR LA CALIDAD DE LOS SERVICIOS</t>
  </si>
  <si>
    <t>Economía</t>
  </si>
  <si>
    <t>Estratégico</t>
  </si>
  <si>
    <t>TOTAL RECURSOS INVERTIDOS ENTRE EL TOTAL DE SERVICIOS PROPORCIONADOS COMPARADOS CON EL MES ANTERIOR</t>
  </si>
  <si>
    <t>ASISTENTES</t>
  </si>
  <si>
    <t xml:space="preserve">Calidad </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</si>
  <si>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</si>
  <si>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</si>
  <si>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</si>
  <si>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Programación</t>
  </si>
  <si>
    <t>Programa Presupuestario:</t>
  </si>
  <si>
    <t>Desagregación Programa:</t>
  </si>
  <si>
    <t>Desempeño de las Funciones</t>
  </si>
  <si>
    <t>Prestacion de Servicios Publicos</t>
  </si>
  <si>
    <t>Sub-Programa (s)</t>
  </si>
  <si>
    <t>SERVICIOS DE CALIDAD</t>
  </si>
  <si>
    <t>Objetivo:</t>
  </si>
  <si>
    <t>Meta:</t>
  </si>
  <si>
    <t>Medios de Verificación</t>
  </si>
  <si>
    <t>Encuestas semestrales sobre los servicios proporcionados a los usuarios.</t>
  </si>
  <si>
    <t xml:space="preserve">Indicador y Definición: </t>
  </si>
  <si>
    <t>Porcentaje de personas satisfechas con los servicios basicos recibidos</t>
  </si>
  <si>
    <t>Sentido del Indicador:</t>
  </si>
  <si>
    <t>ascendente</t>
  </si>
  <si>
    <t>Método de Cálculo:</t>
  </si>
  <si>
    <t>Unidad de Medida:</t>
  </si>
  <si>
    <t>Frecuencia de Medición:</t>
  </si>
  <si>
    <t>Comparativa, en el cual se cotejará el porcentaje de satisfacción obtenido entre los usuarios de un servicio prestado , en relación a un periodo anterior.</t>
  </si>
  <si>
    <t>habitantes</t>
  </si>
  <si>
    <t>semestral</t>
  </si>
  <si>
    <t>Unidad(es) Ejecutora(s) del Gasto</t>
  </si>
  <si>
    <t>PRESUPUESTO ESTIMADO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</si>
  <si>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</si>
  <si>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</si>
  <si>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</si>
  <si>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</si>
  <si>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</si>
  <si>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</si>
  <si>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</si>
  <si>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</si>
  <si>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</si>
  <si>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Importe Total Presupuestado</t>
  </si>
  <si>
    <t>Regulación y Supervisión</t>
  </si>
  <si>
    <t>MUNICIPIO SEGURO Y SUSTENTABLE</t>
  </si>
  <si>
    <t>Porcentaje de personas beneficiadas</t>
  </si>
  <si>
    <t>Ascendente</t>
  </si>
  <si>
    <t>Porcentual</t>
  </si>
  <si>
    <t>Semestral</t>
  </si>
  <si>
    <t>EVENTOS CIVICOS Y CULTURALES</t>
  </si>
  <si>
    <t>Impulsar la realización de eventos civicos y culturales en el Municipio</t>
  </si>
  <si>
    <t>Eventos realizados</t>
  </si>
  <si>
    <t>Porcentaje de personas que asisten y participan en los eventos civicos culturales</t>
  </si>
  <si>
    <t>ASCENDENTE</t>
  </si>
  <si>
    <t>HABITANTES</t>
  </si>
  <si>
    <t>SEMESTRAL</t>
  </si>
  <si>
    <t>PRESIDENCIA MUNICIPAL</t>
  </si>
  <si>
    <t>Regulación y Supervisión.</t>
  </si>
  <si>
    <t>RECAUDACION Y GASTO RESPONSABLE</t>
  </si>
  <si>
    <t>Contar con finanzas públicas municipales sanas</t>
  </si>
  <si>
    <t>Revisión de los apartados de los estados financieros relativos a deuda. Cotejando el padrón de contribuyentes entre los ejercicios actuales y anteriores</t>
  </si>
  <si>
    <t>Eficiencia, Eficacia y Economía</t>
  </si>
  <si>
    <t>Comparativa, en el cual se cotejará el porcentaje de los contribuyentes que cubren sus adeudos, en relación con el ejercicio del mes del año anterior.</t>
  </si>
  <si>
    <t>MONETARIO</t>
  </si>
  <si>
    <t>HACIENDA MUNICIPAL</t>
  </si>
  <si>
    <t>Eficiencia y Eficacia</t>
  </si>
  <si>
    <t>Comparativa, en el cual se cotejara el indice de delincuencia  y de rezago social entre el año actual y el proximo pasado.</t>
  </si>
  <si>
    <t>Contar con una ciudadania que tenga acceso al disfrute de eventos civicos, culturales y recreativos de manera gratuita</t>
  </si>
  <si>
    <t>Comparativa, en el cual se cotejará el porcentaje de participación obtenido de la ciudadanía en los eventos civicos, recreativos y culturales.</t>
  </si>
  <si>
    <t xml:space="preserve">Cubrir los adeudos impuestos al Municipio por  resolución de autoridad judicial  competente.                                                                                                                                   </t>
  </si>
  <si>
    <t xml:space="preserve"> Cumplir con una recaudación eficiente, entre los contribuyentes.</t>
  </si>
  <si>
    <t>Cumplir en tiempo y forma con los compromios fiscales adquiridos por el Municipio, como parte de los servicios que presta en el margen señalado por la Constitcuion Politicas de los estados Unidos Mexicanos</t>
  </si>
  <si>
    <t>Brindar a la ciudadanía  un Municipio seguro que permita el acceso de la ciudadania a programas de combate a la desigualdad en todos sus rubros, así como en la participacion de programas de asistencia social y productivas.</t>
  </si>
  <si>
    <t>Que todas las familias del Municipio cuenten con acceso a la seguridad pública  y que permita a los ciudadanos tener acceso a programas asistenciales, de combate al rezago social y productivos.</t>
  </si>
  <si>
    <t>Proporcionar a la población, servicios y espacios públicos de calidad e incluyentes, en apego a lo que la Constitución señala como obligatoria a los Ayuntamientos.</t>
  </si>
  <si>
    <t>Eficientar la atención  prestada a la población en cada una de las áreas que integran el Ayuntamiento de Techaluta y proporcionar servicios y espacios públicos de calidad e incluyentes a la ciudadanía.</t>
  </si>
  <si>
    <t>MEJORAR EL SERVICIO Y LOS ESPACIOS PUBLICOS, PARA PROMOVER LA INCLUSION EN TODOS LOS ASPECTOS POSIBLES, DENTRO DEL MARCO LEGAL QUE TUTELA LOS DERECHOS HUMANOS</t>
  </si>
  <si>
    <t>x</t>
  </si>
  <si>
    <t>TOTAL DE PERSONAS ATENDIDAS Y CON CARACTERISTICAS QUE AMERITEN UNA ATENCION MAS PERSONALIZADA Y PRONTA</t>
  </si>
  <si>
    <t>BRINDAR SERVICIOS Y ESPACIOS PUBLICOS INCLUYENTES Y DE CALIDAD, CON EFICIENCIA Y EFICACIA ATENDIENDO A LOS HABITANTES DE NUESTRO MUNICIPIO LOGRANDO LA SATISFACION DE SUS NECESIDADES.</t>
  </si>
  <si>
    <t>INCREMENTAR Y MEJORAR LOS SERVICIOS PUBLICOS QUE POR LEY OBLIGAN A LOS MUNICIPIOS A PROPORCIONAR, OPTIMIZANDO SU CALIDAD Y HACIENDOLA MAS INCLUYENTE EN TODOS SUS ASPECTOS TUTELADOS POR LA LEY</t>
  </si>
  <si>
    <t>DAR MANTENIMIENTO A LA INFRAESTRUCTURA EXISTENTE COMO CALLES, UNIDADES DEPORTIVAS, PLAZAS, REDES DE AGUA Y DRENAJE, PANTEONES, ETC. Y ADANTANDOLA PARA HACERLAS INCLUYENTES A PERSONAS CON ALGUNA DISCAPACIDAD</t>
  </si>
  <si>
    <t xml:space="preserve"> </t>
  </si>
</sst>
</file>

<file path=xl/styles.xml><?xml version="1.0" encoding="utf-8"?>
<styleSheet xmlns="http://schemas.openxmlformats.org/spreadsheetml/2006/main">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62">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
      <b/>
      <sz val="16"/>
      <color theme="0"/>
      <name val="Calibri"/>
      <family val="2"/>
      <scheme val="minor"/>
    </font>
    <font>
      <b/>
      <sz val="14"/>
      <color theme="1"/>
      <name val="Calibri"/>
      <family val="2"/>
      <scheme val="minor"/>
    </font>
    <font>
      <b/>
      <sz val="18"/>
      <color theme="0"/>
      <name val="Calibri"/>
      <family val="2"/>
      <scheme val="minor"/>
    </font>
    <font>
      <b/>
      <u/>
      <sz val="10"/>
      <color indexed="81"/>
      <name val="Tahoma"/>
      <family val="2"/>
    </font>
    <font>
      <sz val="14"/>
      <color theme="1"/>
      <name val="Calibri"/>
      <family val="2"/>
      <scheme val="minor"/>
    </font>
    <font>
      <sz val="16"/>
      <color theme="1"/>
      <name val="Calibri"/>
      <family val="2"/>
      <scheme val="minor"/>
    </font>
    <font>
      <sz val="14"/>
      <name val="Calibri"/>
      <family val="2"/>
      <scheme val="minor"/>
    </font>
  </fonts>
  <fills count="26">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
      <patternFill patternType="solid">
        <fgColor rgb="FFFFFFCC"/>
        <bgColor indexed="64"/>
      </patternFill>
    </fill>
  </fills>
  <borders count="14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double">
        <color indexed="64"/>
      </right>
      <top style="thin">
        <color indexed="64"/>
      </top>
      <bottom style="thin">
        <color indexed="64"/>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924">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2" xfId="0" applyFont="1" applyFill="1" applyBorder="1" applyAlignment="1" applyProtection="1">
      <alignment horizontal="center" vertical="center"/>
    </xf>
    <xf numFmtId="0" fontId="24" fillId="0" borderId="32" xfId="0" applyFont="1" applyFill="1" applyBorder="1" applyAlignment="1" applyProtection="1">
      <alignment vertical="center" wrapText="1"/>
    </xf>
    <xf numFmtId="3" fontId="24" fillId="0" borderId="32" xfId="0" applyNumberFormat="1" applyFont="1" applyFill="1" applyBorder="1" applyAlignment="1" applyProtection="1">
      <alignment vertical="center"/>
    </xf>
    <xf numFmtId="10" fontId="24" fillId="0" borderId="32" xfId="0" applyNumberFormat="1" applyFont="1" applyFill="1" applyBorder="1" applyAlignment="1" applyProtection="1">
      <alignment horizontal="center" vertical="center"/>
    </xf>
    <xf numFmtId="0" fontId="24" fillId="0" borderId="32" xfId="0" applyFont="1" applyFill="1" applyBorder="1" applyAlignment="1" applyProtection="1">
      <alignment vertical="center"/>
    </xf>
    <xf numFmtId="41" fontId="24" fillId="0" borderId="32"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2"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3"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4" xfId="0" applyFill="1" applyBorder="1" applyAlignment="1" applyProtection="1">
      <alignment horizontal="right"/>
      <protection locked="0"/>
    </xf>
    <xf numFmtId="168" fontId="24" fillId="0" borderId="34" xfId="0" applyNumberFormat="1" applyFont="1" applyBorder="1" applyAlignment="1" applyProtection="1">
      <alignment horizontal="center" vertical="center"/>
      <protection locked="0"/>
    </xf>
    <xf numFmtId="0" fontId="24" fillId="0" borderId="34"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3" xfId="24" applyFont="1" applyFill="1" applyBorder="1" applyAlignment="1" applyProtection="1">
      <alignment horizontal="center" vertical="center"/>
    </xf>
    <xf numFmtId="168" fontId="26" fillId="0" borderId="35" xfId="0" applyNumberFormat="1" applyFont="1" applyFill="1" applyBorder="1" applyAlignment="1" applyProtection="1">
      <alignment horizontal="center" vertical="center"/>
    </xf>
    <xf numFmtId="168" fontId="26" fillId="0" borderId="36"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38"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2"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4"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39" xfId="0" applyNumberFormat="1" applyFont="1" applyFill="1" applyBorder="1" applyAlignment="1" applyProtection="1">
      <alignment horizontal="right" vertical="center"/>
    </xf>
    <xf numFmtId="0" fontId="0" fillId="0" borderId="40" xfId="0" applyFill="1" applyBorder="1" applyAlignment="1" applyProtection="1">
      <alignment horizontal="right"/>
      <protection locked="0"/>
    </xf>
    <xf numFmtId="168" fontId="24" fillId="0" borderId="41" xfId="0" applyNumberFormat="1" applyFont="1" applyBorder="1" applyAlignment="1" applyProtection="1">
      <alignment horizontal="center" vertical="center"/>
      <protection locked="0"/>
    </xf>
    <xf numFmtId="0" fontId="24" fillId="0" borderId="41" xfId="0" applyFont="1" applyFill="1" applyBorder="1" applyAlignment="1" applyProtection="1">
      <alignment wrapText="1"/>
      <protection locked="0"/>
    </xf>
    <xf numFmtId="41" fontId="0" fillId="0" borderId="41" xfId="0" applyNumberFormat="1" applyFont="1" applyBorder="1" applyProtection="1">
      <protection locked="0"/>
    </xf>
    <xf numFmtId="0" fontId="0" fillId="0" borderId="41" xfId="0" applyFill="1" applyBorder="1" applyAlignment="1" applyProtection="1">
      <alignment horizontal="right"/>
      <protection locked="0"/>
    </xf>
    <xf numFmtId="0" fontId="22" fillId="0" borderId="39" xfId="0" applyFont="1" applyBorder="1" applyAlignment="1" applyProtection="1">
      <alignment horizontal="right" vertical="center" wrapText="1"/>
      <protection locked="0"/>
    </xf>
    <xf numFmtId="41" fontId="0" fillId="0" borderId="39" xfId="0" applyNumberFormat="1" applyBorder="1" applyAlignment="1" applyProtection="1">
      <alignment horizontal="right" vertical="center"/>
    </xf>
    <xf numFmtId="41" fontId="22" fillId="0" borderId="39" xfId="0" applyNumberFormat="1" applyFont="1" applyBorder="1" applyAlignment="1" applyProtection="1">
      <alignment horizontal="right" vertical="center"/>
    </xf>
    <xf numFmtId="41" fontId="0" fillId="0" borderId="39" xfId="0" applyNumberFormat="1" applyFont="1" applyBorder="1" applyAlignment="1" applyProtection="1">
      <alignment horizontal="right" vertical="center"/>
      <protection locked="0"/>
    </xf>
    <xf numFmtId="41" fontId="32" fillId="15" borderId="39" xfId="0" applyNumberFormat="1" applyFont="1" applyFill="1" applyBorder="1" applyAlignment="1" applyProtection="1">
      <alignment horizontal="right" vertical="center"/>
    </xf>
    <xf numFmtId="0" fontId="32" fillId="14" borderId="39" xfId="0" applyFont="1" applyFill="1" applyBorder="1" applyAlignment="1" applyProtection="1">
      <alignment vertical="center" wrapText="1"/>
    </xf>
    <xf numFmtId="41" fontId="0" fillId="0" borderId="39" xfId="0" applyNumberFormat="1" applyFont="1" applyBorder="1" applyAlignment="1" applyProtection="1">
      <alignment horizontal="right" vertical="center"/>
    </xf>
    <xf numFmtId="41" fontId="7" fillId="0" borderId="39" xfId="0" applyNumberFormat="1" applyFont="1" applyBorder="1" applyAlignment="1" applyProtection="1">
      <alignment horizontal="right" vertical="center" wrapText="1"/>
    </xf>
    <xf numFmtId="41" fontId="7" fillId="0" borderId="39" xfId="0" applyNumberFormat="1" applyFont="1" applyBorder="1" applyAlignment="1" applyProtection="1">
      <alignment horizontal="right" vertical="center"/>
    </xf>
    <xf numFmtId="41" fontId="6" fillId="0" borderId="39" xfId="0" applyNumberFormat="1" applyFont="1" applyBorder="1" applyAlignment="1" applyProtection="1">
      <alignment horizontal="right"/>
    </xf>
    <xf numFmtId="0" fontId="22" fillId="14" borderId="42" xfId="0" applyFont="1" applyFill="1" applyBorder="1" applyAlignment="1" applyProtection="1">
      <alignment horizontal="center" vertical="center"/>
    </xf>
    <xf numFmtId="0" fontId="22" fillId="14" borderId="39" xfId="0" applyFont="1" applyFill="1" applyBorder="1" applyAlignment="1" applyProtection="1">
      <alignment vertical="center" wrapText="1"/>
    </xf>
    <xf numFmtId="0" fontId="24" fillId="0" borderId="39" xfId="0" applyFont="1" applyBorder="1" applyAlignment="1" applyProtection="1">
      <alignment vertical="center"/>
    </xf>
    <xf numFmtId="0" fontId="24" fillId="0" borderId="39" xfId="0" applyFont="1" applyFill="1" applyBorder="1" applyAlignment="1" applyProtection="1">
      <alignment vertical="center" wrapText="1"/>
    </xf>
    <xf numFmtId="0" fontId="0" fillId="14" borderId="39" xfId="0" applyFont="1" applyFill="1" applyBorder="1" applyAlignment="1" applyProtection="1">
      <alignment vertical="center" wrapText="1"/>
    </xf>
    <xf numFmtId="0" fontId="0" fillId="0" borderId="39" xfId="0" applyFont="1" applyFill="1" applyBorder="1" applyAlignment="1" applyProtection="1">
      <alignment vertical="center" wrapText="1"/>
    </xf>
    <xf numFmtId="0" fontId="24" fillId="0" borderId="42" xfId="0" applyFont="1" applyFill="1" applyBorder="1" applyAlignment="1" applyProtection="1">
      <alignment horizontal="center" vertical="center"/>
    </xf>
    <xf numFmtId="0" fontId="32" fillId="14" borderId="42"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14" borderId="42" xfId="0" applyFont="1" applyFill="1" applyBorder="1" applyAlignment="1" applyProtection="1">
      <alignment horizontal="center" vertical="center"/>
    </xf>
    <xf numFmtId="165" fontId="24" fillId="0" borderId="39" xfId="0" applyNumberFormat="1" applyFont="1" applyFill="1" applyBorder="1" applyAlignment="1" applyProtection="1">
      <alignment horizontal="center" vertical="center"/>
      <protection locked="0"/>
    </xf>
    <xf numFmtId="0" fontId="24" fillId="0" borderId="39" xfId="0" applyFont="1" applyFill="1" applyBorder="1" applyAlignment="1" applyProtection="1">
      <alignment vertical="center"/>
      <protection locked="0"/>
    </xf>
    <xf numFmtId="0" fontId="24" fillId="0" borderId="39" xfId="0" applyFont="1" applyFill="1" applyBorder="1" applyAlignment="1" applyProtection="1">
      <alignment vertical="center" wrapText="1"/>
      <protection locked="0"/>
    </xf>
    <xf numFmtId="0" fontId="31" fillId="0" borderId="45"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2"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46" xfId="0" applyNumberFormat="1" applyFill="1" applyBorder="1" applyProtection="1">
      <protection locked="0"/>
    </xf>
    <xf numFmtId="42" fontId="0" fillId="0" borderId="46" xfId="0" applyNumberFormat="1" applyBorder="1"/>
    <xf numFmtId="0" fontId="31" fillId="0" borderId="47" xfId="0" applyFont="1" applyFill="1" applyBorder="1" applyAlignment="1" applyProtection="1">
      <alignment vertical="center"/>
    </xf>
    <xf numFmtId="0" fontId="31" fillId="0" borderId="43" xfId="0" applyFont="1" applyFill="1" applyBorder="1" applyAlignment="1" applyProtection="1">
      <alignment horizontal="center" vertical="center"/>
    </xf>
    <xf numFmtId="0" fontId="0" fillId="0" borderId="32"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39" xfId="0" applyNumberFormat="1" applyFont="1" applyFill="1" applyBorder="1" applyAlignment="1" applyProtection="1">
      <alignment horizontal="center" vertical="center"/>
    </xf>
    <xf numFmtId="9" fontId="24" fillId="0" borderId="39" xfId="0" applyNumberFormat="1" applyFont="1" applyFill="1" applyBorder="1" applyAlignment="1" applyProtection="1">
      <alignment vertical="center" wrapText="1"/>
    </xf>
    <xf numFmtId="49" fontId="28" fillId="14" borderId="39" xfId="0" applyNumberFormat="1" applyFont="1" applyFill="1" applyBorder="1" applyAlignment="1" applyProtection="1">
      <alignment horizontal="center" vertical="center"/>
    </xf>
    <xf numFmtId="0" fontId="36" fillId="19" borderId="54" xfId="0" applyFont="1" applyFill="1" applyBorder="1" applyAlignment="1" applyProtection="1">
      <alignment horizontal="center" vertical="center"/>
    </xf>
    <xf numFmtId="0" fontId="34" fillId="19" borderId="32" xfId="0" applyFont="1" applyFill="1" applyBorder="1" applyAlignment="1" applyProtection="1">
      <alignment horizontal="center"/>
    </xf>
    <xf numFmtId="41" fontId="34" fillId="19" borderId="32" xfId="0" applyNumberFormat="1" applyFont="1" applyFill="1" applyBorder="1" applyAlignment="1" applyProtection="1">
      <alignment horizontal="center"/>
    </xf>
    <xf numFmtId="9" fontId="34" fillId="19" borderId="32" xfId="0" applyNumberFormat="1" applyFont="1" applyFill="1" applyBorder="1" applyAlignment="1" applyProtection="1">
      <alignment horizontal="center" vertical="center"/>
    </xf>
    <xf numFmtId="0" fontId="25" fillId="0" borderId="33" xfId="24" applyFont="1" applyFill="1" applyBorder="1" applyAlignment="1" applyProtection="1">
      <alignment horizontal="left" vertical="center"/>
    </xf>
    <xf numFmtId="9" fontId="25" fillId="14" borderId="38" xfId="27" applyNumberFormat="1" applyFont="1" applyFill="1" applyBorder="1" applyAlignment="1" applyProtection="1">
      <alignment horizontal="center" vertical="center"/>
    </xf>
    <xf numFmtId="9" fontId="25" fillId="14" borderId="61" xfId="27" applyNumberFormat="1" applyFont="1" applyFill="1" applyBorder="1" applyAlignment="1" applyProtection="1">
      <alignment horizontal="center" vertical="center"/>
    </xf>
    <xf numFmtId="9" fontId="25" fillId="14" borderId="63" xfId="27" applyNumberFormat="1" applyFont="1" applyFill="1" applyBorder="1" applyAlignment="1" applyProtection="1">
      <alignment horizontal="center" vertical="center"/>
    </xf>
    <xf numFmtId="0" fontId="0" fillId="0" borderId="65" xfId="0" applyFill="1" applyBorder="1" applyAlignment="1" applyProtection="1">
      <alignment horizontal="right"/>
      <protection locked="0"/>
    </xf>
    <xf numFmtId="0" fontId="22" fillId="0" borderId="66" xfId="0" applyFont="1" applyBorder="1" applyAlignment="1" applyProtection="1">
      <alignment horizontal="right" vertical="center" wrapText="1"/>
      <protection locked="0"/>
    </xf>
    <xf numFmtId="41" fontId="0" fillId="0" borderId="66" xfId="0" applyNumberFormat="1" applyBorder="1" applyAlignment="1" applyProtection="1">
      <alignment horizontal="right" vertical="center"/>
    </xf>
    <xf numFmtId="41" fontId="22" fillId="0" borderId="66" xfId="0" applyNumberFormat="1" applyFont="1" applyBorder="1" applyAlignment="1" applyProtection="1">
      <alignment horizontal="right" vertical="center"/>
    </xf>
    <xf numFmtId="41" fontId="32" fillId="14" borderId="66" xfId="0" applyNumberFormat="1" applyFont="1" applyFill="1" applyBorder="1" applyAlignment="1" applyProtection="1">
      <alignment horizontal="right" vertical="center"/>
    </xf>
    <xf numFmtId="41" fontId="0" fillId="0" borderId="66" xfId="0" applyNumberFormat="1" applyFont="1" applyBorder="1" applyAlignment="1" applyProtection="1">
      <alignment horizontal="right" vertical="center"/>
      <protection locked="0"/>
    </xf>
    <xf numFmtId="41" fontId="32" fillId="15" borderId="66" xfId="0" applyNumberFormat="1" applyFont="1" applyFill="1" applyBorder="1" applyAlignment="1" applyProtection="1">
      <alignment horizontal="right" vertical="center"/>
    </xf>
    <xf numFmtId="41" fontId="0" fillId="0" borderId="66" xfId="0" applyNumberFormat="1" applyFont="1" applyBorder="1" applyAlignment="1" applyProtection="1">
      <alignment horizontal="right" vertical="center"/>
    </xf>
    <xf numFmtId="41" fontId="7" fillId="0" borderId="66" xfId="0" applyNumberFormat="1" applyFont="1" applyBorder="1" applyAlignment="1" applyProtection="1">
      <alignment horizontal="right" vertical="center" wrapText="1"/>
    </xf>
    <xf numFmtId="41" fontId="7" fillId="0" borderId="66" xfId="0" applyNumberFormat="1" applyFont="1" applyBorder="1" applyAlignment="1" applyProtection="1">
      <alignment horizontal="right" vertical="center"/>
    </xf>
    <xf numFmtId="41" fontId="6" fillId="0" borderId="66" xfId="0" applyNumberFormat="1" applyFont="1" applyBorder="1" applyAlignment="1" applyProtection="1">
      <alignment horizontal="right"/>
    </xf>
    <xf numFmtId="41" fontId="21" fillId="19" borderId="66" xfId="0" applyNumberFormat="1" applyFont="1" applyFill="1" applyBorder="1" applyAlignment="1" applyProtection="1">
      <alignment horizontal="right" vertical="center"/>
    </xf>
    <xf numFmtId="41" fontId="21" fillId="19" borderId="39" xfId="0" applyNumberFormat="1" applyFont="1" applyFill="1" applyBorder="1" applyAlignment="1" applyProtection="1">
      <alignment horizontal="right" vertical="center"/>
    </xf>
    <xf numFmtId="0" fontId="27" fillId="0" borderId="45"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79" xfId="0" applyFont="1" applyFill="1" applyBorder="1" applyAlignment="1" applyProtection="1">
      <alignment horizontal="center" vertical="center"/>
    </xf>
    <xf numFmtId="0" fontId="24" fillId="0" borderId="73" xfId="0" applyFont="1" applyFill="1" applyBorder="1" applyAlignment="1" applyProtection="1">
      <alignment vertical="center" wrapText="1"/>
    </xf>
    <xf numFmtId="49" fontId="21" fillId="0" borderId="87" xfId="0" applyNumberFormat="1" applyFont="1" applyFill="1" applyBorder="1" applyAlignment="1" applyProtection="1">
      <alignment horizontal="center" vertical="center"/>
    </xf>
    <xf numFmtId="49" fontId="21" fillId="0" borderId="86"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88" xfId="0" applyNumberFormat="1" applyFont="1" applyFill="1" applyBorder="1" applyAlignment="1" applyProtection="1">
      <alignment horizontal="center" vertical="center"/>
    </xf>
    <xf numFmtId="0" fontId="24" fillId="0" borderId="89" xfId="0" applyFont="1" applyFill="1" applyBorder="1" applyAlignment="1" applyProtection="1">
      <alignment vertical="center" wrapText="1"/>
    </xf>
    <xf numFmtId="49" fontId="21" fillId="0" borderId="91" xfId="0" applyNumberFormat="1" applyFont="1" applyFill="1" applyBorder="1" applyAlignment="1" applyProtection="1">
      <alignment horizontal="center" vertical="center"/>
    </xf>
    <xf numFmtId="49" fontId="21" fillId="0" borderId="90" xfId="0" applyNumberFormat="1" applyFont="1" applyFill="1" applyBorder="1" applyAlignment="1" applyProtection="1">
      <alignment horizontal="center" vertical="center" wrapText="1"/>
    </xf>
    <xf numFmtId="49" fontId="28" fillId="14" borderId="67" xfId="0" applyNumberFormat="1" applyFont="1" applyFill="1" applyBorder="1" applyAlignment="1" applyProtection="1">
      <alignment horizontal="center" vertical="center"/>
    </xf>
    <xf numFmtId="49" fontId="24" fillId="0" borderId="67" xfId="0" applyNumberFormat="1" applyFont="1" applyFill="1" applyBorder="1" applyAlignment="1" applyProtection="1">
      <alignment horizontal="center" vertical="center"/>
    </xf>
    <xf numFmtId="49" fontId="28" fillId="0" borderId="67" xfId="0" applyNumberFormat="1" applyFont="1" applyFill="1" applyBorder="1" applyAlignment="1" applyProtection="1">
      <alignment horizontal="center" vertical="center"/>
    </xf>
    <xf numFmtId="49" fontId="24" fillId="0" borderId="92"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2" xfId="0" applyFont="1" applyFill="1" applyBorder="1" applyAlignment="1" applyProtection="1">
      <alignment horizontal="center" vertical="center"/>
    </xf>
    <xf numFmtId="0" fontId="35" fillId="19" borderId="39" xfId="0" applyFont="1" applyFill="1" applyBorder="1" applyAlignment="1" applyProtection="1">
      <alignment vertical="center" wrapText="1"/>
    </xf>
    <xf numFmtId="41" fontId="38" fillId="19" borderId="39" xfId="0" applyNumberFormat="1" applyFont="1" applyFill="1" applyBorder="1" applyAlignment="1" applyProtection="1">
      <alignment horizontal="right" vertical="center"/>
    </xf>
    <xf numFmtId="41" fontId="38" fillId="19" borderId="78"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0" xfId="0" applyFont="1" applyFill="1" applyBorder="1" applyAlignment="1" applyProtection="1">
      <alignment vertical="center"/>
    </xf>
    <xf numFmtId="0" fontId="35" fillId="19" borderId="81" xfId="0" applyFont="1" applyFill="1" applyBorder="1" applyAlignment="1" applyProtection="1">
      <alignment horizontal="right" vertical="center"/>
    </xf>
    <xf numFmtId="0" fontId="35" fillId="0" borderId="0" xfId="0" applyFont="1"/>
    <xf numFmtId="0" fontId="32" fillId="19" borderId="43"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66" xfId="0" applyNumberFormat="1" applyFont="1" applyBorder="1" applyAlignment="1" applyProtection="1">
      <alignment horizontal="right"/>
    </xf>
    <xf numFmtId="41" fontId="0" fillId="0" borderId="39" xfId="0" applyNumberFormat="1" applyFont="1" applyBorder="1" applyAlignment="1" applyProtection="1">
      <alignment horizontal="right"/>
    </xf>
    <xf numFmtId="41" fontId="22" fillId="22" borderId="66" xfId="0" applyNumberFormat="1" applyFont="1" applyFill="1" applyBorder="1" applyAlignment="1" applyProtection="1">
      <alignment horizontal="right" vertical="center"/>
    </xf>
    <xf numFmtId="41" fontId="22" fillId="22" borderId="39" xfId="0" applyNumberFormat="1" applyFont="1" applyFill="1" applyBorder="1" applyAlignment="1" applyProtection="1">
      <alignment horizontal="right" vertical="center"/>
    </xf>
    <xf numFmtId="41" fontId="32" fillId="22" borderId="66" xfId="0" applyNumberFormat="1" applyFont="1" applyFill="1" applyBorder="1" applyAlignment="1" applyProtection="1">
      <alignment horizontal="right" vertical="center"/>
    </xf>
    <xf numFmtId="41" fontId="32" fillId="22" borderId="39" xfId="0" applyNumberFormat="1" applyFont="1" applyFill="1" applyBorder="1" applyAlignment="1" applyProtection="1">
      <alignment horizontal="right" vertical="center"/>
    </xf>
    <xf numFmtId="41" fontId="6" fillId="22" borderId="66" xfId="0" applyNumberFormat="1" applyFont="1" applyFill="1" applyBorder="1" applyAlignment="1" applyProtection="1">
      <alignment horizontal="right" vertical="center"/>
    </xf>
    <xf numFmtId="41" fontId="6" fillId="22" borderId="39" xfId="0" applyNumberFormat="1" applyFont="1" applyFill="1" applyBorder="1" applyAlignment="1" applyProtection="1">
      <alignment horizontal="right" vertical="center"/>
    </xf>
    <xf numFmtId="41" fontId="27" fillId="22" borderId="66" xfId="0" applyNumberFormat="1" applyFont="1" applyFill="1" applyBorder="1" applyAlignment="1" applyProtection="1">
      <alignment horizontal="right" vertical="center"/>
    </xf>
    <xf numFmtId="41" fontId="27" fillId="22" borderId="39" xfId="0" applyNumberFormat="1" applyFont="1" applyFill="1" applyBorder="1" applyAlignment="1" applyProtection="1">
      <alignment horizontal="right" vertical="center"/>
    </xf>
    <xf numFmtId="41" fontId="0" fillId="22" borderId="66" xfId="0" applyNumberFormat="1" applyFont="1" applyFill="1" applyBorder="1" applyAlignment="1" applyProtection="1">
      <alignment horizontal="right" vertical="center"/>
    </xf>
    <xf numFmtId="41" fontId="0" fillId="22" borderId="39" xfId="0" applyNumberFormat="1" applyFont="1" applyFill="1" applyBorder="1" applyAlignment="1" applyProtection="1">
      <alignment horizontal="right" vertical="center"/>
    </xf>
    <xf numFmtId="41" fontId="0" fillId="22" borderId="66" xfId="0" applyNumberFormat="1" applyFont="1" applyFill="1" applyBorder="1" applyAlignment="1" applyProtection="1">
      <alignment horizontal="right" vertical="center"/>
      <protection locked="0"/>
    </xf>
    <xf numFmtId="41" fontId="0" fillId="22" borderId="39" xfId="0" applyNumberFormat="1" applyFont="1" applyFill="1" applyBorder="1" applyAlignment="1" applyProtection="1">
      <alignment horizontal="right" vertical="center"/>
      <protection locked="0"/>
    </xf>
    <xf numFmtId="41" fontId="0" fillId="0" borderId="86" xfId="0" applyNumberFormat="1" applyFont="1" applyBorder="1" applyAlignment="1" applyProtection="1">
      <alignment horizontal="right" vertical="center"/>
    </xf>
    <xf numFmtId="41" fontId="0" fillId="0" borderId="125" xfId="0" applyNumberFormat="1" applyFont="1" applyBorder="1" applyAlignment="1" applyProtection="1">
      <alignment horizontal="right" vertical="center"/>
    </xf>
    <xf numFmtId="41" fontId="0" fillId="22" borderId="123" xfId="0" applyNumberFormat="1" applyFont="1" applyFill="1" applyBorder="1" applyAlignment="1" applyProtection="1">
      <alignment horizontal="right" vertical="center"/>
    </xf>
    <xf numFmtId="41" fontId="0" fillId="22" borderId="96" xfId="0" applyNumberFormat="1" applyFont="1" applyFill="1" applyBorder="1" applyAlignment="1" applyProtection="1">
      <alignment horizontal="right" vertical="center"/>
    </xf>
    <xf numFmtId="41" fontId="7" fillId="22" borderId="66" xfId="0" applyNumberFormat="1" applyFont="1" applyFill="1" applyBorder="1" applyAlignment="1" applyProtection="1">
      <alignment horizontal="right" vertical="center"/>
    </xf>
    <xf numFmtId="41" fontId="7" fillId="22" borderId="39" xfId="0" applyNumberFormat="1" applyFont="1" applyFill="1" applyBorder="1" applyAlignment="1" applyProtection="1">
      <alignment horizontal="right" vertical="center"/>
    </xf>
    <xf numFmtId="41" fontId="22" fillId="21" borderId="66" xfId="0" applyNumberFormat="1" applyFont="1" applyFill="1" applyBorder="1" applyAlignment="1" applyProtection="1">
      <alignment horizontal="right" vertical="center"/>
    </xf>
    <xf numFmtId="41" fontId="22" fillId="21" borderId="39" xfId="0" applyNumberFormat="1" applyFont="1" applyFill="1" applyBorder="1" applyAlignment="1" applyProtection="1">
      <alignment horizontal="right" vertical="center"/>
    </xf>
    <xf numFmtId="41" fontId="0" fillId="21" borderId="66" xfId="0" applyNumberFormat="1" applyFont="1" applyFill="1" applyBorder="1" applyAlignment="1" applyProtection="1">
      <alignment horizontal="right" vertical="center"/>
    </xf>
    <xf numFmtId="41" fontId="0" fillId="21" borderId="39" xfId="0" applyNumberFormat="1" applyFont="1" applyFill="1" applyBorder="1" applyAlignment="1" applyProtection="1">
      <alignment horizontal="right" vertical="center"/>
    </xf>
    <xf numFmtId="0" fontId="24" fillId="13" borderId="39" xfId="0" applyFont="1" applyFill="1" applyBorder="1" applyAlignment="1" applyProtection="1">
      <alignment vertical="center" wrapText="1"/>
    </xf>
    <xf numFmtId="41" fontId="32" fillId="19" borderId="76" xfId="0" applyNumberFormat="1" applyFont="1" applyFill="1" applyBorder="1" applyAlignment="1">
      <alignment horizontal="center" vertical="center" wrapText="1"/>
    </xf>
    <xf numFmtId="41" fontId="38" fillId="19" borderId="76" xfId="0" applyNumberFormat="1" applyFont="1" applyFill="1" applyBorder="1" applyAlignment="1">
      <alignment horizontal="center" vertical="center" wrapText="1"/>
    </xf>
    <xf numFmtId="0" fontId="32" fillId="19" borderId="75" xfId="0" applyFont="1" applyFill="1" applyBorder="1" applyAlignment="1">
      <alignment horizontal="center" vertical="center" wrapText="1"/>
    </xf>
    <xf numFmtId="0" fontId="32" fillId="19" borderId="76" xfId="0" applyFont="1" applyFill="1" applyBorder="1" applyAlignment="1">
      <alignment horizontal="center" vertical="center" wrapText="1"/>
    </xf>
    <xf numFmtId="0" fontId="32" fillId="19" borderId="77" xfId="0" applyFont="1" applyFill="1" applyBorder="1" applyAlignment="1">
      <alignment horizontal="center" vertical="center" wrapText="1"/>
    </xf>
    <xf numFmtId="0" fontId="32" fillId="0" borderId="69" xfId="0" applyFont="1" applyFill="1" applyBorder="1" applyAlignment="1" applyProtection="1">
      <alignment horizontal="center" vertical="center" wrapText="1"/>
    </xf>
    <xf numFmtId="0" fontId="32" fillId="0" borderId="70" xfId="0" applyFont="1" applyFill="1" applyBorder="1" applyAlignment="1" applyProtection="1">
      <alignment horizontal="center" vertical="center" wrapText="1"/>
    </xf>
    <xf numFmtId="164" fontId="32" fillId="0" borderId="71" xfId="0" applyNumberFormat="1" applyFont="1" applyFill="1" applyBorder="1" applyAlignment="1" applyProtection="1">
      <alignment horizontal="center" vertical="center" wrapText="1"/>
    </xf>
    <xf numFmtId="0" fontId="35" fillId="19" borderId="67" xfId="0" applyFont="1" applyFill="1" applyBorder="1" applyAlignment="1" applyProtection="1">
      <alignment horizontal="center" vertical="center" wrapText="1"/>
    </xf>
    <xf numFmtId="0" fontId="35" fillId="19" borderId="39" xfId="0" applyFont="1" applyFill="1" applyBorder="1" applyAlignment="1" applyProtection="1">
      <alignment horizontal="left" vertical="center" wrapText="1"/>
    </xf>
    <xf numFmtId="168" fontId="35" fillId="19" borderId="39" xfId="0" applyNumberFormat="1" applyFont="1" applyFill="1" applyBorder="1" applyAlignment="1" applyProtection="1">
      <alignment horizontal="left" vertical="center"/>
    </xf>
    <xf numFmtId="0" fontId="35" fillId="19" borderId="39" xfId="0" applyNumberFormat="1" applyFont="1" applyFill="1" applyBorder="1" applyAlignment="1" applyProtection="1">
      <alignment horizontal="left" vertical="center" wrapText="1"/>
    </xf>
    <xf numFmtId="0" fontId="35" fillId="19" borderId="39" xfId="0" applyNumberFormat="1" applyFont="1" applyFill="1" applyBorder="1" applyAlignment="1" applyProtection="1">
      <alignment horizontal="left" vertical="center"/>
    </xf>
    <xf numFmtId="168" fontId="35" fillId="19" borderId="39" xfId="0" applyNumberFormat="1" applyFont="1" applyFill="1" applyBorder="1" applyAlignment="1" applyProtection="1">
      <alignment horizontal="left" vertical="center" wrapText="1"/>
    </xf>
    <xf numFmtId="168" fontId="38" fillId="19" borderId="33" xfId="0" applyNumberFormat="1" applyFont="1" applyFill="1" applyBorder="1" applyAlignment="1" applyProtection="1">
      <alignment horizontal="center" vertical="center"/>
    </xf>
    <xf numFmtId="9" fontId="38" fillId="19" borderId="38" xfId="27" applyNumberFormat="1" applyFont="1" applyFill="1" applyBorder="1" applyAlignment="1" applyProtection="1">
      <alignment horizontal="center" vertical="center"/>
    </xf>
    <xf numFmtId="9" fontId="38" fillId="19" borderId="62" xfId="27" applyNumberFormat="1" applyFont="1" applyFill="1" applyBorder="1" applyAlignment="1" applyProtection="1">
      <alignment horizontal="center" vertical="center"/>
    </xf>
    <xf numFmtId="10" fontId="43" fillId="19" borderId="64" xfId="27" applyNumberFormat="1" applyFont="1" applyFill="1" applyBorder="1" applyAlignment="1" applyProtection="1">
      <alignment horizontal="center" vertical="center"/>
    </xf>
    <xf numFmtId="168" fontId="38" fillId="19" borderId="57" xfId="0" applyNumberFormat="1" applyFont="1" applyFill="1" applyBorder="1" applyAlignment="1" applyProtection="1">
      <alignment horizontal="center" vertical="center"/>
    </xf>
    <xf numFmtId="9" fontId="38" fillId="19" borderId="58" xfId="27" applyNumberFormat="1" applyFont="1" applyFill="1" applyBorder="1" applyAlignment="1" applyProtection="1">
      <alignment horizontal="center" vertical="center"/>
    </xf>
    <xf numFmtId="0" fontId="38" fillId="19" borderId="54" xfId="0" applyFont="1" applyFill="1" applyBorder="1" applyAlignment="1" applyProtection="1">
      <alignment horizontal="center"/>
    </xf>
    <xf numFmtId="0" fontId="38" fillId="19" borderId="55" xfId="0" applyFont="1" applyFill="1" applyBorder="1" applyAlignment="1" applyProtection="1">
      <alignment horizontal="center"/>
    </xf>
    <xf numFmtId="41" fontId="38" fillId="19" borderId="55" xfId="0" applyNumberFormat="1" applyFont="1" applyFill="1" applyBorder="1" applyAlignment="1" applyProtection="1">
      <alignment horizontal="center"/>
    </xf>
    <xf numFmtId="9" fontId="38" fillId="19" borderId="56" xfId="0" applyNumberFormat="1" applyFont="1" applyFill="1" applyBorder="1" applyAlignment="1" applyProtection="1">
      <alignment horizontal="center" vertical="center"/>
    </xf>
    <xf numFmtId="0" fontId="43" fillId="19" borderId="55" xfId="0" applyFont="1" applyFill="1" applyBorder="1" applyAlignment="1" applyProtection="1">
      <alignment horizontal="right" vertical="center" wrapText="1"/>
    </xf>
    <xf numFmtId="41" fontId="43" fillId="19" borderId="32" xfId="0" applyNumberFormat="1" applyFont="1" applyFill="1" applyBorder="1" applyAlignment="1" applyProtection="1">
      <alignment vertical="center"/>
    </xf>
    <xf numFmtId="10" fontId="43" fillId="19" borderId="32" xfId="0" applyNumberFormat="1" applyFont="1" applyFill="1" applyBorder="1" applyAlignment="1" applyProtection="1">
      <alignment vertical="center"/>
    </xf>
    <xf numFmtId="0" fontId="38" fillId="19" borderId="32" xfId="0" applyFont="1" applyFill="1" applyBorder="1" applyAlignment="1" applyProtection="1">
      <alignment horizontal="center"/>
    </xf>
    <xf numFmtId="41" fontId="38" fillId="19" borderId="32" xfId="0" applyNumberFormat="1" applyFont="1" applyFill="1" applyBorder="1" applyAlignment="1" applyProtection="1">
      <alignment horizontal="center"/>
    </xf>
    <xf numFmtId="9" fontId="38" fillId="19" borderId="32" xfId="0" applyNumberFormat="1" applyFont="1" applyFill="1" applyBorder="1" applyAlignment="1" applyProtection="1">
      <alignment horizontal="center" vertical="center"/>
    </xf>
    <xf numFmtId="0" fontId="25" fillId="19" borderId="54" xfId="0" applyFont="1" applyFill="1" applyBorder="1" applyAlignment="1" applyProtection="1">
      <alignment horizontal="center" vertical="center"/>
    </xf>
    <xf numFmtId="10" fontId="43" fillId="19" borderId="32" xfId="27" applyNumberFormat="1" applyFont="1" applyFill="1" applyBorder="1" applyAlignment="1" applyProtection="1">
      <alignment horizontal="center" vertical="center"/>
    </xf>
    <xf numFmtId="168" fontId="35" fillId="19" borderId="57" xfId="0" applyNumberFormat="1" applyFont="1" applyFill="1" applyBorder="1" applyAlignment="1" applyProtection="1">
      <alignment horizontal="center" vertical="center"/>
    </xf>
    <xf numFmtId="9" fontId="35" fillId="19" borderId="58" xfId="27" applyNumberFormat="1" applyFont="1" applyFill="1" applyBorder="1" applyAlignment="1" applyProtection="1">
      <alignment horizontal="center" vertical="center"/>
    </xf>
    <xf numFmtId="168" fontId="35" fillId="19" borderId="33" xfId="0" applyNumberFormat="1" applyFont="1" applyFill="1" applyBorder="1" applyAlignment="1" applyProtection="1">
      <alignment horizontal="center" vertical="center"/>
    </xf>
    <xf numFmtId="9" fontId="35" fillId="19" borderId="38" xfId="27" applyNumberFormat="1" applyFont="1" applyFill="1" applyBorder="1" applyAlignment="1" applyProtection="1">
      <alignment horizontal="center" vertical="center"/>
    </xf>
    <xf numFmtId="10" fontId="40" fillId="19" borderId="60" xfId="27" applyNumberFormat="1" applyFont="1" applyFill="1" applyBorder="1" applyAlignment="1" applyProtection="1">
      <alignment horizontal="center" vertical="center"/>
    </xf>
    <xf numFmtId="0" fontId="32" fillId="19" borderId="54" xfId="0" applyFont="1" applyFill="1" applyBorder="1" applyAlignment="1" applyProtection="1">
      <alignment horizontal="center" vertical="center"/>
    </xf>
    <xf numFmtId="0" fontId="32" fillId="19" borderId="55" xfId="0" applyFont="1" applyFill="1" applyBorder="1" applyAlignment="1" applyProtection="1">
      <alignment horizontal="center" vertical="center"/>
    </xf>
    <xf numFmtId="41" fontId="32" fillId="19" borderId="55" xfId="0" applyNumberFormat="1" applyFont="1" applyFill="1" applyBorder="1" applyAlignment="1" applyProtection="1">
      <alignment horizontal="center" vertical="center"/>
    </xf>
    <xf numFmtId="9" fontId="32" fillId="19" borderId="56" xfId="0" applyNumberFormat="1" applyFont="1" applyFill="1" applyBorder="1" applyAlignment="1" applyProtection="1">
      <alignment horizontal="center" vertical="center"/>
    </xf>
    <xf numFmtId="0" fontId="37" fillId="19" borderId="54" xfId="0" applyFont="1" applyFill="1" applyBorder="1" applyAlignment="1" applyProtection="1">
      <alignment horizontal="center" vertical="center"/>
    </xf>
    <xf numFmtId="0" fontId="44" fillId="19" borderId="55" xfId="0" applyFont="1" applyFill="1" applyBorder="1" applyAlignment="1" applyProtection="1">
      <alignment horizontal="right" vertical="center" wrapText="1"/>
    </xf>
    <xf numFmtId="41" fontId="44" fillId="19" borderId="32" xfId="0" applyNumberFormat="1" applyFont="1" applyFill="1" applyBorder="1" applyAlignment="1" applyProtection="1">
      <alignment vertical="center"/>
    </xf>
    <xf numFmtId="10" fontId="44" fillId="19" borderId="32" xfId="0" applyNumberFormat="1" applyFont="1" applyFill="1" applyBorder="1" applyAlignment="1" applyProtection="1">
      <alignment vertical="center"/>
    </xf>
    <xf numFmtId="41" fontId="35" fillId="19" borderId="83" xfId="0" applyNumberFormat="1" applyFont="1" applyFill="1" applyBorder="1" applyAlignment="1" applyProtection="1">
      <alignment horizontal="center" vertical="center"/>
    </xf>
    <xf numFmtId="49" fontId="35" fillId="19" borderId="84" xfId="0" applyNumberFormat="1" applyFont="1" applyFill="1" applyBorder="1" applyAlignment="1" applyProtection="1">
      <alignment horizontal="center" vertical="center"/>
    </xf>
    <xf numFmtId="0" fontId="35" fillId="19" borderId="80" xfId="0" applyFont="1" applyFill="1" applyBorder="1" applyAlignment="1" applyProtection="1">
      <alignment horizontal="center" vertical="center"/>
    </xf>
    <xf numFmtId="0" fontId="35" fillId="19" borderId="81" xfId="0" applyFont="1" applyFill="1" applyBorder="1" applyAlignment="1" applyProtection="1">
      <alignment horizontal="center" vertical="center"/>
    </xf>
    <xf numFmtId="0" fontId="40" fillId="19" borderId="81" xfId="0" applyFont="1" applyFill="1" applyBorder="1" applyAlignment="1" applyProtection="1">
      <alignment horizontal="right" vertical="center" wrapText="1"/>
    </xf>
    <xf numFmtId="49" fontId="32" fillId="19" borderId="86" xfId="0" applyNumberFormat="1" applyFont="1" applyFill="1" applyBorder="1" applyAlignment="1" applyProtection="1">
      <alignment horizontal="center" vertical="center"/>
    </xf>
    <xf numFmtId="49" fontId="32" fillId="19" borderId="90" xfId="0" applyNumberFormat="1" applyFont="1" applyFill="1" applyBorder="1" applyAlignment="1" applyProtection="1">
      <alignment horizontal="center" vertical="center" wrapText="1"/>
    </xf>
    <xf numFmtId="49" fontId="32" fillId="19" borderId="67" xfId="0" applyNumberFormat="1" applyFont="1" applyFill="1" applyBorder="1" applyAlignment="1" applyProtection="1">
      <alignment horizontal="center" vertical="center"/>
    </xf>
    <xf numFmtId="0" fontId="37" fillId="0" borderId="67" xfId="24" applyFont="1" applyFill="1" applyBorder="1" applyAlignment="1" applyProtection="1">
      <alignment horizontal="center" vertical="center"/>
    </xf>
    <xf numFmtId="0" fontId="33" fillId="0" borderId="39" xfId="0" applyFont="1" applyFill="1" applyBorder="1" applyAlignment="1" applyProtection="1">
      <alignment horizontal="left" vertical="center" wrapText="1"/>
    </xf>
    <xf numFmtId="3" fontId="32" fillId="0" borderId="39" xfId="0" applyNumberFormat="1" applyFont="1" applyFill="1" applyBorder="1" applyAlignment="1" applyProtection="1">
      <alignment vertical="center"/>
    </xf>
    <xf numFmtId="0" fontId="37" fillId="0" borderId="124" xfId="24" applyFont="1" applyFill="1" applyBorder="1" applyAlignment="1" applyProtection="1">
      <alignment horizontal="center" vertical="center"/>
    </xf>
    <xf numFmtId="0" fontId="33" fillId="0" borderId="125" xfId="0" applyFont="1" applyFill="1" applyBorder="1" applyAlignment="1" applyProtection="1">
      <alignment horizontal="left" vertical="center" wrapText="1"/>
    </xf>
    <xf numFmtId="0" fontId="24" fillId="0" borderId="32"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68" xfId="0" applyNumberFormat="1" applyFont="1" applyFill="1" applyBorder="1" applyAlignment="1" applyProtection="1">
      <alignment vertical="center"/>
    </xf>
    <xf numFmtId="37" fontId="32" fillId="19" borderId="68" xfId="0" applyNumberFormat="1" applyFont="1" applyFill="1" applyBorder="1" applyAlignment="1" applyProtection="1">
      <alignment horizontal="right" vertical="center" wrapText="1"/>
    </xf>
    <xf numFmtId="37" fontId="32" fillId="23" borderId="68" xfId="0" applyNumberFormat="1" applyFont="1" applyFill="1" applyBorder="1" applyAlignment="1" applyProtection="1">
      <alignment vertical="center"/>
    </xf>
    <xf numFmtId="37" fontId="0" fillId="0" borderId="68" xfId="0" applyNumberFormat="1" applyFont="1" applyFill="1" applyBorder="1" applyAlignment="1" applyProtection="1">
      <alignment vertical="center"/>
      <protection locked="0"/>
    </xf>
    <xf numFmtId="37" fontId="37" fillId="0" borderId="68" xfId="0" applyNumberFormat="1" applyFont="1" applyFill="1" applyBorder="1" applyAlignment="1" applyProtection="1">
      <alignment horizontal="right" vertical="center"/>
      <protection locked="0"/>
    </xf>
    <xf numFmtId="37" fontId="22" fillId="23" borderId="68" xfId="0" applyNumberFormat="1" applyFont="1" applyFill="1" applyBorder="1" applyAlignment="1" applyProtection="1">
      <alignment vertical="center"/>
    </xf>
    <xf numFmtId="37" fontId="33" fillId="23" borderId="68" xfId="0" applyNumberFormat="1" applyFont="1" applyFill="1" applyBorder="1" applyAlignment="1" applyProtection="1">
      <alignment vertical="center"/>
    </xf>
    <xf numFmtId="37" fontId="42" fillId="19" borderId="72" xfId="0" applyNumberFormat="1" applyFont="1" applyFill="1" applyBorder="1" applyAlignment="1" applyProtection="1">
      <alignment horizontal="right" vertical="center"/>
    </xf>
    <xf numFmtId="37" fontId="0" fillId="0" borderId="90" xfId="0" applyNumberFormat="1" applyFont="1" applyFill="1" applyBorder="1" applyAlignment="1" applyProtection="1">
      <alignment vertical="center"/>
      <protection locked="0"/>
    </xf>
    <xf numFmtId="3" fontId="28" fillId="14" borderId="39" xfId="0" applyNumberFormat="1" applyFont="1" applyFill="1" applyBorder="1" applyAlignment="1" applyProtection="1">
      <alignment horizontal="right" vertical="center"/>
    </xf>
    <xf numFmtId="3" fontId="0" fillId="0" borderId="43" xfId="0" applyNumberFormat="1" applyBorder="1"/>
    <xf numFmtId="3" fontId="24" fillId="0" borderId="39" xfId="0" applyNumberFormat="1" applyFont="1" applyFill="1" applyBorder="1" applyAlignment="1" applyProtection="1">
      <alignment horizontal="right" vertical="center"/>
      <protection locked="0"/>
    </xf>
    <xf numFmtId="3" fontId="24" fillId="17" borderId="39" xfId="0" applyNumberFormat="1" applyFont="1" applyFill="1" applyBorder="1" applyAlignment="1" applyProtection="1">
      <alignment horizontal="right" vertical="center"/>
    </xf>
    <xf numFmtId="3" fontId="0" fillId="18" borderId="43" xfId="0" applyNumberFormat="1" applyFill="1" applyBorder="1"/>
    <xf numFmtId="3" fontId="0" fillId="14" borderId="43" xfId="0" applyNumberFormat="1" applyFill="1" applyBorder="1"/>
    <xf numFmtId="3" fontId="28" fillId="14" borderId="44" xfId="0" applyNumberFormat="1" applyFont="1" applyFill="1" applyBorder="1" applyAlignment="1" applyProtection="1">
      <alignment horizontal="right" vertical="center"/>
    </xf>
    <xf numFmtId="3" fontId="38" fillId="19" borderId="3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5" borderId="44" xfId="0" applyNumberFormat="1" applyFont="1" applyFill="1" applyBorder="1" applyAlignment="1" applyProtection="1">
      <alignment horizontal="right" vertical="center"/>
    </xf>
    <xf numFmtId="3" fontId="28" fillId="17" borderId="39" xfId="0" applyNumberFormat="1" applyFont="1" applyFill="1" applyBorder="1" applyAlignment="1" applyProtection="1">
      <alignment horizontal="right" vertical="center"/>
    </xf>
    <xf numFmtId="3" fontId="22" fillId="0" borderId="43" xfId="0" applyNumberFormat="1" applyFont="1" applyBorder="1"/>
    <xf numFmtId="3" fontId="24" fillId="14" borderId="44" xfId="0" applyNumberFormat="1" applyFont="1" applyFill="1" applyBorder="1" applyAlignment="1" applyProtection="1">
      <alignment horizontal="right" vertical="center"/>
    </xf>
    <xf numFmtId="3" fontId="24" fillId="0" borderId="39" xfId="0" applyNumberFormat="1" applyFont="1" applyBorder="1" applyAlignment="1" applyProtection="1">
      <alignment horizontal="right" vertical="center"/>
      <protection locked="0"/>
    </xf>
    <xf numFmtId="3" fontId="24" fillId="0" borderId="44" xfId="0" applyNumberFormat="1" applyFont="1" applyBorder="1" applyAlignment="1" applyProtection="1">
      <alignment horizontal="right" vertical="center"/>
    </xf>
    <xf numFmtId="3" fontId="24" fillId="0" borderId="73" xfId="0" applyNumberFormat="1" applyFont="1" applyFill="1" applyBorder="1" applyAlignment="1" applyProtection="1">
      <alignment horizontal="right" vertical="center"/>
    </xf>
    <xf numFmtId="3" fontId="24" fillId="17" borderId="73" xfId="0" applyNumberFormat="1" applyFont="1" applyFill="1" applyBorder="1" applyAlignment="1" applyProtection="1">
      <alignment horizontal="right" vertical="center"/>
    </xf>
    <xf numFmtId="3" fontId="35" fillId="19" borderId="81" xfId="0" applyNumberFormat="1" applyFont="1" applyFill="1" applyBorder="1" applyAlignment="1" applyProtection="1">
      <alignment horizontal="center" vertical="center"/>
    </xf>
    <xf numFmtId="3" fontId="35" fillId="19" borderId="82" xfId="0" applyNumberFormat="1" applyFont="1" applyFill="1" applyBorder="1" applyAlignment="1" applyProtection="1">
      <alignment horizontal="center" vertical="center"/>
    </xf>
    <xf numFmtId="3" fontId="35" fillId="19" borderId="81" xfId="0" applyNumberFormat="1" applyFont="1" applyFill="1" applyBorder="1" applyAlignment="1" applyProtection="1">
      <alignment horizontal="right" vertical="center"/>
    </xf>
    <xf numFmtId="9" fontId="25" fillId="23" borderId="38" xfId="27" applyNumberFormat="1" applyFont="1" applyFill="1" applyBorder="1" applyAlignment="1" applyProtection="1">
      <alignment horizontal="center" vertical="center"/>
    </xf>
    <xf numFmtId="9" fontId="25" fillId="23" borderId="63" xfId="27" applyNumberFormat="1" applyFont="1" applyFill="1" applyBorder="1" applyAlignment="1" applyProtection="1">
      <alignment horizontal="center" vertical="center"/>
    </xf>
    <xf numFmtId="37" fontId="38" fillId="19" borderId="53" xfId="24" applyNumberFormat="1" applyFont="1" applyFill="1" applyBorder="1" applyAlignment="1" applyProtection="1">
      <alignment vertical="center"/>
    </xf>
    <xf numFmtId="37" fontId="25" fillId="13" borderId="30" xfId="24" applyNumberFormat="1" applyFont="1" applyFill="1" applyBorder="1" applyAlignment="1" applyProtection="1">
      <alignment vertical="center"/>
      <protection locked="0"/>
    </xf>
    <xf numFmtId="37" fontId="25" fillId="0" borderId="30" xfId="24" applyNumberFormat="1" applyFont="1" applyFill="1" applyBorder="1" applyAlignment="1" applyProtection="1">
      <alignment vertical="center"/>
      <protection locked="0"/>
    </xf>
    <xf numFmtId="37" fontId="38" fillId="19" borderId="30" xfId="24" applyNumberFormat="1" applyFont="1" applyFill="1" applyBorder="1" applyAlignment="1" applyProtection="1">
      <alignment vertical="center"/>
    </xf>
    <xf numFmtId="37" fontId="43" fillId="19" borderId="59" xfId="24" applyNumberFormat="1" applyFont="1" applyFill="1" applyBorder="1" applyProtection="1"/>
    <xf numFmtId="37" fontId="25" fillId="0" borderId="30" xfId="0" applyNumberFormat="1" applyFont="1" applyFill="1" applyBorder="1" applyAlignment="1" applyProtection="1">
      <alignment horizontal="right" vertical="center"/>
      <protection locked="0"/>
    </xf>
    <xf numFmtId="37" fontId="25" fillId="0" borderId="37" xfId="24" applyNumberFormat="1" applyFont="1" applyFill="1" applyBorder="1" applyAlignment="1" applyProtection="1">
      <alignment horizontal="right" vertical="center"/>
      <protection locked="0"/>
    </xf>
    <xf numFmtId="37" fontId="35" fillId="19" borderId="53" xfId="24" applyNumberFormat="1" applyFont="1" applyFill="1" applyBorder="1" applyAlignment="1" applyProtection="1">
      <alignment vertical="center"/>
    </xf>
    <xf numFmtId="37" fontId="26" fillId="13" borderId="30" xfId="24" applyNumberFormat="1" applyFont="1" applyFill="1" applyBorder="1" applyAlignment="1" applyProtection="1">
      <alignment vertical="center"/>
      <protection locked="0"/>
    </xf>
    <xf numFmtId="37" fontId="26" fillId="0" borderId="30" xfId="24" applyNumberFormat="1" applyFont="1" applyFill="1" applyBorder="1" applyAlignment="1" applyProtection="1">
      <alignment vertical="center"/>
      <protection locked="0"/>
    </xf>
    <xf numFmtId="37" fontId="35" fillId="19" borderId="30" xfId="24" applyNumberFormat="1" applyFont="1" applyFill="1" applyBorder="1" applyAlignment="1" applyProtection="1">
      <alignment vertical="center"/>
    </xf>
    <xf numFmtId="37" fontId="26" fillId="13" borderId="31" xfId="24" applyNumberFormat="1" applyFont="1" applyFill="1" applyBorder="1" applyAlignment="1" applyProtection="1">
      <alignment vertical="center"/>
      <protection locked="0"/>
    </xf>
    <xf numFmtId="37" fontId="35" fillId="19" borderId="30" xfId="24" applyNumberFormat="1" applyFont="1" applyFill="1" applyBorder="1" applyAlignment="1" applyProtection="1">
      <alignment vertical="center"/>
      <protection locked="0"/>
    </xf>
    <xf numFmtId="37" fontId="26" fillId="0" borderId="37" xfId="24" applyNumberFormat="1" applyFont="1" applyFill="1" applyBorder="1" applyAlignment="1" applyProtection="1">
      <alignment vertical="center"/>
      <protection locked="0"/>
    </xf>
    <xf numFmtId="37" fontId="40" fillId="19" borderId="59" xfId="24" applyNumberFormat="1" applyFont="1" applyFill="1" applyBorder="1" applyProtection="1"/>
    <xf numFmtId="37" fontId="26" fillId="0" borderId="30" xfId="0" applyNumberFormat="1" applyFont="1" applyFill="1" applyBorder="1" applyAlignment="1" applyProtection="1">
      <alignment horizontal="right" vertical="center"/>
      <protection locked="0"/>
    </xf>
    <xf numFmtId="37" fontId="26" fillId="13" borderId="30" xfId="24" applyNumberFormat="1" applyFont="1" applyFill="1" applyBorder="1" applyAlignment="1" applyProtection="1">
      <alignment horizontal="right" vertical="center"/>
      <protection locked="0"/>
    </xf>
    <xf numFmtId="0" fontId="37" fillId="14" borderId="67" xfId="24" applyFont="1" applyFill="1" applyBorder="1" applyAlignment="1" applyProtection="1">
      <alignment horizontal="center" vertical="center"/>
    </xf>
    <xf numFmtId="0" fontId="32" fillId="14" borderId="39" xfId="0" applyFont="1" applyFill="1" applyBorder="1" applyAlignment="1" applyProtection="1">
      <alignment horizontal="left" vertical="center" wrapText="1"/>
    </xf>
    <xf numFmtId="37" fontId="32" fillId="14" borderId="68" xfId="0" applyNumberFormat="1" applyFont="1" applyFill="1" applyBorder="1" applyAlignment="1" applyProtection="1">
      <alignment vertical="center"/>
    </xf>
    <xf numFmtId="37" fontId="32" fillId="14" borderId="68" xfId="0" applyNumberFormat="1" applyFont="1" applyFill="1" applyBorder="1" applyAlignment="1" applyProtection="1">
      <alignment vertical="center"/>
      <protection locked="0"/>
    </xf>
    <xf numFmtId="3" fontId="32" fillId="14" borderId="39" xfId="0" applyNumberFormat="1" applyFont="1" applyFill="1" applyBorder="1" applyAlignment="1" applyProtection="1">
      <alignment vertical="center"/>
    </xf>
    <xf numFmtId="0" fontId="33" fillId="14" borderId="39" xfId="0" applyFont="1" applyFill="1" applyBorder="1" applyAlignment="1" applyProtection="1">
      <alignment horizontal="left" vertical="center" wrapText="1"/>
    </xf>
    <xf numFmtId="37" fontId="22" fillId="14" borderId="68" xfId="0" applyNumberFormat="1" applyFont="1" applyFill="1" applyBorder="1" applyAlignment="1" applyProtection="1">
      <alignment vertical="center"/>
      <protection locked="0"/>
    </xf>
    <xf numFmtId="37" fontId="32" fillId="14" borderId="68" xfId="0" applyNumberFormat="1" applyFont="1" applyFill="1" applyBorder="1" applyAlignment="1" applyProtection="1">
      <alignment horizontal="right" vertical="center"/>
      <protection locked="0"/>
    </xf>
    <xf numFmtId="0" fontId="37" fillId="14" borderId="95" xfId="24" applyFont="1" applyFill="1" applyBorder="1" applyAlignment="1" applyProtection="1">
      <alignment horizontal="center" vertical="center"/>
    </xf>
    <xf numFmtId="0" fontId="32" fillId="14" borderId="96" xfId="0" applyFont="1" applyFill="1" applyBorder="1" applyAlignment="1" applyProtection="1">
      <alignment horizontal="left" vertical="center" wrapText="1"/>
    </xf>
    <xf numFmtId="37" fontId="32" fillId="14" borderId="72" xfId="0" applyNumberFormat="1" applyFont="1" applyFill="1" applyBorder="1" applyAlignment="1" applyProtection="1">
      <alignment vertical="center"/>
    </xf>
    <xf numFmtId="0" fontId="33" fillId="14" borderId="39" xfId="0" applyFont="1" applyFill="1" applyBorder="1" applyAlignment="1" applyProtection="1">
      <alignment vertical="center" wrapText="1"/>
    </xf>
    <xf numFmtId="3" fontId="22" fillId="14" borderId="39" xfId="0" applyNumberFormat="1" applyFont="1" applyFill="1" applyBorder="1" applyAlignment="1" applyProtection="1">
      <alignment vertical="center" wrapText="1"/>
    </xf>
    <xf numFmtId="37" fontId="33" fillId="14" borderId="68" xfId="0" applyNumberFormat="1" applyFont="1" applyFill="1" applyBorder="1" applyAlignment="1" applyProtection="1">
      <alignment vertical="center"/>
      <protection locked="0"/>
    </xf>
    <xf numFmtId="37" fontId="24" fillId="0" borderId="48" xfId="0" applyNumberFormat="1" applyFont="1" applyFill="1" applyBorder="1" applyAlignment="1" applyProtection="1">
      <alignment horizontal="right" vertical="center"/>
      <protection locked="0"/>
    </xf>
    <xf numFmtId="37" fontId="24" fillId="0" borderId="48" xfId="0" applyNumberFormat="1" applyFont="1" applyBorder="1" applyAlignment="1" applyProtection="1">
      <alignment horizontal="right" vertical="center"/>
      <protection locked="0"/>
    </xf>
    <xf numFmtId="37" fontId="35" fillId="19" borderId="85" xfId="0" applyNumberFormat="1" applyFont="1" applyFill="1" applyBorder="1" applyAlignment="1" applyProtection="1">
      <alignment horizontal="right" vertical="center"/>
    </xf>
    <xf numFmtId="37" fontId="32" fillId="19" borderId="68" xfId="0" applyNumberFormat="1" applyFont="1" applyFill="1" applyBorder="1" applyAlignment="1" applyProtection="1">
      <alignment horizontal="right" vertical="center"/>
    </xf>
    <xf numFmtId="37" fontId="28" fillId="14" borderId="68" xfId="0" applyNumberFormat="1" applyFont="1" applyFill="1" applyBorder="1" applyAlignment="1" applyProtection="1">
      <alignment horizontal="right" vertical="center"/>
    </xf>
    <xf numFmtId="37" fontId="24" fillId="0" borderId="68" xfId="0" applyNumberFormat="1" applyFont="1" applyFill="1" applyBorder="1" applyAlignment="1" applyProtection="1">
      <alignment horizontal="right" vertical="center"/>
      <protection locked="0"/>
    </xf>
    <xf numFmtId="37" fontId="35" fillId="19" borderId="72" xfId="0" applyNumberFormat="1" applyFont="1" applyFill="1" applyBorder="1" applyAlignment="1" applyProtection="1">
      <alignment horizontal="right" vertical="center"/>
    </xf>
    <xf numFmtId="37" fontId="24" fillId="0" borderId="74" xfId="0" applyNumberFormat="1" applyFont="1" applyFill="1" applyBorder="1" applyAlignment="1" applyProtection="1">
      <alignment horizontal="right" vertical="center"/>
    </xf>
    <xf numFmtId="0" fontId="25" fillId="0" borderId="50" xfId="0" applyFont="1" applyFill="1" applyBorder="1" applyAlignment="1" applyProtection="1">
      <alignment horizontal="left" vertical="center" wrapText="1"/>
    </xf>
    <xf numFmtId="0" fontId="25" fillId="0" borderId="51" xfId="0" applyFont="1" applyFill="1" applyBorder="1" applyAlignment="1" applyProtection="1">
      <alignment horizontal="left" vertical="center" wrapText="1"/>
    </xf>
    <xf numFmtId="0" fontId="25" fillId="0" borderId="52"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58" xfId="24" applyNumberFormat="1" applyFont="1" applyFill="1" applyBorder="1" applyAlignment="1" applyProtection="1">
      <alignment vertical="center"/>
    </xf>
    <xf numFmtId="37" fontId="25" fillId="13" borderId="38" xfId="24" applyNumberFormat="1" applyFont="1" applyFill="1" applyBorder="1" applyAlignment="1" applyProtection="1">
      <alignment vertical="center"/>
      <protection locked="0"/>
    </xf>
    <xf numFmtId="37" fontId="25" fillId="0" borderId="38" xfId="24" applyNumberFormat="1" applyFont="1" applyFill="1" applyBorder="1" applyAlignment="1" applyProtection="1">
      <alignment vertical="center"/>
      <protection locked="0"/>
    </xf>
    <xf numFmtId="37" fontId="38" fillId="19" borderId="38" xfId="24" applyNumberFormat="1" applyFont="1" applyFill="1" applyBorder="1" applyAlignment="1" applyProtection="1">
      <alignment vertical="center"/>
    </xf>
    <xf numFmtId="37" fontId="25" fillId="0" borderId="38" xfId="0" applyNumberFormat="1" applyFont="1" applyFill="1" applyBorder="1" applyAlignment="1" applyProtection="1">
      <alignment horizontal="right" vertical="center"/>
      <protection locked="0"/>
    </xf>
    <xf numFmtId="37" fontId="25" fillId="0" borderId="61" xfId="24" applyNumberFormat="1" applyFont="1" applyFill="1" applyBorder="1" applyAlignment="1" applyProtection="1">
      <alignment horizontal="right" vertical="center"/>
      <protection locked="0"/>
    </xf>
    <xf numFmtId="37" fontId="43" fillId="19" borderId="60"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1" xfId="24" applyNumberFormat="1" applyFont="1" applyFill="1" applyBorder="1" applyAlignment="1" applyProtection="1">
      <alignment vertical="center"/>
    </xf>
    <xf numFmtId="37" fontId="25" fillId="13" borderId="50" xfId="24" applyNumberFormat="1" applyFont="1" applyFill="1" applyBorder="1" applyAlignment="1" applyProtection="1">
      <alignment vertical="center"/>
      <protection locked="0"/>
    </xf>
    <xf numFmtId="37" fontId="25" fillId="0" borderId="50" xfId="24" applyNumberFormat="1" applyFont="1" applyFill="1" applyBorder="1" applyAlignment="1" applyProtection="1">
      <alignment vertical="center"/>
      <protection locked="0"/>
    </xf>
    <xf numFmtId="37" fontId="38" fillId="19" borderId="50" xfId="24" applyNumberFormat="1" applyFont="1" applyFill="1" applyBorder="1" applyAlignment="1" applyProtection="1">
      <alignment vertical="center"/>
    </xf>
    <xf numFmtId="37" fontId="25" fillId="0" borderId="50" xfId="0" applyNumberFormat="1" applyFont="1" applyFill="1" applyBorder="1" applyAlignment="1" applyProtection="1">
      <alignment horizontal="right" vertical="center"/>
      <protection locked="0"/>
    </xf>
    <xf numFmtId="37" fontId="25" fillId="0" borderId="132" xfId="24" applyNumberFormat="1" applyFont="1" applyFill="1" applyBorder="1" applyAlignment="1" applyProtection="1">
      <alignment horizontal="right" vertical="center"/>
      <protection locked="0"/>
    </xf>
    <xf numFmtId="37" fontId="43" fillId="19" borderId="133" xfId="24" applyNumberFormat="1" applyFont="1" applyFill="1" applyBorder="1" applyProtection="1"/>
    <xf numFmtId="37" fontId="38" fillId="19" borderId="57" xfId="24" applyNumberFormat="1" applyFont="1" applyFill="1" applyBorder="1" applyAlignment="1" applyProtection="1">
      <alignment vertical="center"/>
    </xf>
    <xf numFmtId="37" fontId="25" fillId="14" borderId="33" xfId="24" applyNumberFormat="1" applyFont="1" applyFill="1" applyBorder="1" applyAlignment="1" applyProtection="1">
      <alignment vertical="center"/>
    </xf>
    <xf numFmtId="37" fontId="38" fillId="19" borderId="33" xfId="24" applyNumberFormat="1" applyFont="1" applyFill="1" applyBorder="1" applyAlignment="1" applyProtection="1">
      <alignment vertical="center"/>
    </xf>
    <xf numFmtId="37" fontId="25" fillId="23" borderId="33" xfId="24" applyNumberFormat="1" applyFont="1" applyFill="1" applyBorder="1" applyAlignment="1" applyProtection="1">
      <alignment vertical="center"/>
    </xf>
    <xf numFmtId="37" fontId="25" fillId="14" borderId="36" xfId="24" applyNumberFormat="1" applyFont="1" applyFill="1" applyBorder="1" applyAlignment="1" applyProtection="1">
      <alignment horizontal="right" vertical="center"/>
    </xf>
    <xf numFmtId="37" fontId="25" fillId="23" borderId="36" xfId="24" applyNumberFormat="1" applyFont="1" applyFill="1" applyBorder="1" applyAlignment="1" applyProtection="1">
      <alignment horizontal="left" vertical="center"/>
    </xf>
    <xf numFmtId="37" fontId="43" fillId="19" borderId="94"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57" xfId="24" applyNumberFormat="1" applyFont="1" applyFill="1" applyBorder="1" applyAlignment="1" applyProtection="1">
      <alignment vertical="center"/>
    </xf>
    <xf numFmtId="37" fontId="26" fillId="14" borderId="33" xfId="24" applyNumberFormat="1" applyFont="1" applyFill="1" applyBorder="1" applyAlignment="1" applyProtection="1">
      <alignment vertical="center"/>
    </xf>
    <xf numFmtId="37" fontId="35" fillId="19" borderId="33" xfId="24" applyNumberFormat="1" applyFont="1" applyFill="1" applyBorder="1" applyAlignment="1" applyProtection="1">
      <alignment vertical="center"/>
    </xf>
    <xf numFmtId="37" fontId="40" fillId="19" borderId="94"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68" xfId="0" applyNumberFormat="1" applyFont="1" applyFill="1" applyBorder="1" applyAlignment="1" applyProtection="1">
      <alignment horizontal="left" vertical="center"/>
    </xf>
    <xf numFmtId="0" fontId="0" fillId="0" borderId="134"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39" xfId="0" applyFont="1" applyFill="1" applyBorder="1" applyAlignment="1" applyProtection="1">
      <alignment vertical="center" wrapText="1"/>
    </xf>
    <xf numFmtId="37" fontId="0" fillId="0" borderId="68" xfId="0" applyNumberFormat="1" applyFill="1" applyBorder="1" applyAlignment="1" applyProtection="1">
      <alignment vertical="center"/>
      <protection locked="0"/>
    </xf>
    <xf numFmtId="0" fontId="24" fillId="0" borderId="0" xfId="0" applyFont="1" applyFill="1"/>
    <xf numFmtId="3" fontId="24" fillId="0" borderId="0" xfId="0" applyNumberFormat="1" applyFont="1" applyFill="1"/>
    <xf numFmtId="42" fontId="25" fillId="0" borderId="30" xfId="24" applyNumberFormat="1" applyFont="1" applyFill="1" applyBorder="1" applyAlignment="1" applyProtection="1">
      <alignment vertical="center"/>
      <protection locked="0"/>
    </xf>
    <xf numFmtId="0" fontId="22" fillId="0" borderId="140" xfId="0" applyFont="1" applyFill="1" applyBorder="1" applyAlignment="1">
      <alignment horizontal="center" vertical="center"/>
    </xf>
    <xf numFmtId="0" fontId="30" fillId="0" borderId="141" xfId="0" applyFont="1" applyFill="1" applyBorder="1" applyAlignment="1">
      <alignment horizontal="left" vertical="center" wrapText="1"/>
    </xf>
    <xf numFmtId="0" fontId="21" fillId="19" borderId="142" xfId="0" applyFont="1" applyFill="1" applyBorder="1" applyAlignment="1">
      <alignment horizontal="center" vertical="center"/>
    </xf>
    <xf numFmtId="0" fontId="55" fillId="19" borderId="143" xfId="0" applyFont="1" applyFill="1" applyBorder="1" applyAlignment="1">
      <alignment horizontal="center" vertical="center" wrapText="1"/>
    </xf>
    <xf numFmtId="0" fontId="28" fillId="0" borderId="12" xfId="0" applyFont="1" applyFill="1" applyBorder="1" applyAlignment="1">
      <alignment horizontal="center" vertical="center"/>
    </xf>
    <xf numFmtId="49" fontId="24" fillId="0" borderId="144" xfId="0" applyNumberFormat="1" applyFont="1" applyFill="1" applyBorder="1" applyAlignment="1">
      <alignment horizontal="justify" vertical="center" wrapText="1"/>
    </xf>
    <xf numFmtId="49" fontId="24" fillId="0" borderId="144" xfId="0" applyNumberFormat="1" applyFont="1" applyFill="1" applyBorder="1" applyAlignment="1">
      <alignment horizontal="left" vertical="center" wrapText="1"/>
    </xf>
    <xf numFmtId="0" fontId="24" fillId="0" borderId="144" xfId="0" applyNumberFormat="1" applyFont="1" applyFill="1" applyBorder="1" applyAlignment="1">
      <alignment horizontal="justify" vertical="center" wrapText="1"/>
    </xf>
    <xf numFmtId="0" fontId="22" fillId="0" borderId="12" xfId="0" applyFont="1" applyFill="1" applyBorder="1" applyAlignment="1">
      <alignment horizontal="center" vertical="center"/>
    </xf>
    <xf numFmtId="0" fontId="23" fillId="0" borderId="12" xfId="0" applyNumberFormat="1" applyFont="1" applyFill="1" applyBorder="1" applyAlignment="1">
      <alignment horizontal="justify" vertical="top" wrapText="1"/>
    </xf>
    <xf numFmtId="0" fontId="0" fillId="0" borderId="0" xfId="0" applyFont="1"/>
    <xf numFmtId="0" fontId="30" fillId="0" borderId="140" xfId="0" applyFont="1" applyFill="1" applyBorder="1" applyAlignment="1">
      <alignment horizontal="center" vertical="center"/>
    </xf>
    <xf numFmtId="0" fontId="55" fillId="19" borderId="142" xfId="0" applyFont="1" applyFill="1" applyBorder="1" applyAlignment="1">
      <alignment horizontal="center" vertical="center"/>
    </xf>
    <xf numFmtId="0" fontId="27" fillId="0" borderId="12" xfId="0" applyFont="1" applyFill="1" applyBorder="1" applyAlignment="1">
      <alignment horizontal="center" vertical="center"/>
    </xf>
    <xf numFmtId="0" fontId="23" fillId="0" borderId="145" xfId="0" applyNumberFormat="1" applyFont="1" applyFill="1" applyBorder="1" applyAlignment="1">
      <alignment horizontal="justify" vertical="justify" wrapText="1"/>
    </xf>
    <xf numFmtId="0" fontId="23" fillId="0" borderId="145" xfId="0" applyNumberFormat="1" applyFont="1" applyFill="1" applyBorder="1" applyAlignment="1">
      <alignment horizontal="justify" vertical="top" wrapText="1"/>
    </xf>
    <xf numFmtId="0" fontId="57" fillId="0" borderId="8" xfId="0" applyFont="1" applyFill="1" applyBorder="1" applyAlignment="1">
      <alignment horizontal="center" vertical="center"/>
    </xf>
    <xf numFmtId="0" fontId="57" fillId="0" borderId="0" xfId="0" applyFont="1" applyFill="1" applyBorder="1" applyAlignment="1">
      <alignment horizontal="center" vertical="center"/>
    </xf>
    <xf numFmtId="0" fontId="0" fillId="0" borderId="9" xfId="0" applyFill="1" applyBorder="1"/>
    <xf numFmtId="0" fontId="0" fillId="0" borderId="0" xfId="0" applyAlignment="1"/>
    <xf numFmtId="0" fontId="0" fillId="0" borderId="0" xfId="0" applyAlignment="1">
      <alignment vertical="top"/>
    </xf>
    <xf numFmtId="0" fontId="22" fillId="0" borderId="0" xfId="0" applyFont="1" applyAlignment="1"/>
    <xf numFmtId="0" fontId="0" fillId="0" borderId="0" xfId="0" applyAlignment="1">
      <alignment horizontal="center" vertical="top"/>
    </xf>
    <xf numFmtId="0" fontId="0" fillId="0" borderId="0" xfId="0" applyAlignment="1">
      <alignment horizontal="center" vertical="top" wrapText="1"/>
    </xf>
    <xf numFmtId="0" fontId="22" fillId="0" borderId="0" xfId="0" applyFont="1" applyAlignment="1">
      <alignment vertical="top" wrapText="1"/>
    </xf>
    <xf numFmtId="0" fontId="0" fillId="0" borderId="0" xfId="0" applyAlignment="1">
      <alignment vertical="top" wrapText="1"/>
    </xf>
    <xf numFmtId="0" fontId="0" fillId="0" borderId="0" xfId="0" applyAlignment="1">
      <alignment horizontal="left" wrapText="1"/>
    </xf>
    <xf numFmtId="0" fontId="0" fillId="0" borderId="8" xfId="0" applyBorder="1"/>
    <xf numFmtId="0" fontId="0" fillId="0" borderId="0" xfId="0" applyBorder="1"/>
    <xf numFmtId="0" fontId="0" fillId="0" borderId="9" xfId="0" applyBorder="1"/>
    <xf numFmtId="0" fontId="56" fillId="14" borderId="16" xfId="0" applyFont="1" applyFill="1" applyBorder="1" applyAlignment="1">
      <alignment vertical="top"/>
    </xf>
    <xf numFmtId="0" fontId="59" fillId="14" borderId="6" xfId="0" applyFont="1" applyFill="1" applyBorder="1" applyAlignment="1"/>
    <xf numFmtId="0" fontId="59" fillId="14" borderId="7" xfId="0" applyFont="1" applyFill="1" applyBorder="1" applyAlignment="1"/>
    <xf numFmtId="0" fontId="23" fillId="0" borderId="0" xfId="0" applyFont="1" applyBorder="1"/>
    <xf numFmtId="0" fontId="56" fillId="14" borderId="16" xfId="0" applyFont="1" applyFill="1" applyBorder="1" applyAlignment="1"/>
    <xf numFmtId="0" fontId="23" fillId="0" borderId="0" xfId="0" applyFont="1"/>
    <xf numFmtId="0" fontId="0" fillId="0" borderId="0" xfId="0" applyBorder="1" applyAlignment="1">
      <alignment horizontal="left"/>
    </xf>
    <xf numFmtId="0" fontId="56" fillId="14" borderId="2" xfId="0" applyFont="1" applyFill="1" applyBorder="1" applyAlignment="1">
      <alignment vertical="top"/>
    </xf>
    <xf numFmtId="0" fontId="59" fillId="14" borderId="1" xfId="0" applyFont="1" applyFill="1" applyBorder="1" applyAlignment="1"/>
    <xf numFmtId="0" fontId="56" fillId="0" borderId="16" xfId="0" applyFont="1" applyBorder="1" applyAlignment="1" applyProtection="1">
      <alignment vertical="top"/>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56" fillId="0" borderId="6" xfId="0" applyFont="1" applyBorder="1" applyAlignment="1" applyProtection="1">
      <alignment vertical="top"/>
      <protection locked="0"/>
    </xf>
    <xf numFmtId="0" fontId="56" fillId="0" borderId="8" xfId="0" applyFont="1" applyBorder="1" applyAlignment="1" applyProtection="1">
      <alignment vertical="top"/>
      <protection locked="0"/>
    </xf>
    <xf numFmtId="0" fontId="59"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9" xfId="0" applyBorder="1" applyAlignment="1" applyProtection="1">
      <alignment vertical="top" wrapText="1"/>
      <protection locked="0"/>
    </xf>
    <xf numFmtId="0" fontId="56" fillId="14" borderId="16" xfId="0" applyFont="1" applyFill="1" applyBorder="1" applyAlignment="1">
      <alignment vertical="center"/>
    </xf>
    <xf numFmtId="0" fontId="59" fillId="14" borderId="6" xfId="0" applyFont="1" applyFill="1" applyBorder="1" applyAlignment="1">
      <alignment vertical="center" wrapText="1"/>
    </xf>
    <xf numFmtId="0" fontId="56" fillId="14" borderId="6" xfId="0" applyFont="1" applyFill="1" applyBorder="1" applyAlignment="1">
      <alignment vertical="top" wrapText="1"/>
    </xf>
    <xf numFmtId="0" fontId="59" fillId="14" borderId="6" xfId="0" applyFont="1" applyFill="1" applyBorder="1" applyAlignment="1">
      <alignment vertical="top" wrapText="1"/>
    </xf>
    <xf numFmtId="0" fontId="59" fillId="14" borderId="7" xfId="0" applyFont="1" applyFill="1" applyBorder="1" applyAlignment="1">
      <alignment vertical="top" wrapText="1"/>
    </xf>
    <xf numFmtId="0" fontId="59" fillId="0" borderId="0" xfId="0" applyFont="1" applyFill="1" applyAlignment="1"/>
    <xf numFmtId="0" fontId="59" fillId="14" borderId="10" xfId="0" applyFont="1" applyFill="1" applyBorder="1" applyAlignment="1">
      <alignment vertical="center"/>
    </xf>
    <xf numFmtId="0" fontId="59" fillId="14" borderId="17" xfId="0" applyFont="1" applyFill="1" applyBorder="1" applyAlignment="1">
      <alignment vertical="center" wrapText="1"/>
    </xf>
    <xf numFmtId="0" fontId="59" fillId="14" borderId="10" xfId="0" applyFont="1" applyFill="1" applyBorder="1" applyAlignment="1">
      <alignment vertical="top"/>
    </xf>
    <xf numFmtId="0" fontId="56" fillId="14" borderId="6" xfId="0" applyFont="1" applyFill="1" applyBorder="1" applyAlignment="1">
      <alignment vertical="center"/>
    </xf>
    <xf numFmtId="0" fontId="0" fillId="14" borderId="6" xfId="0" applyFont="1" applyFill="1" applyBorder="1" applyAlignment="1">
      <alignment vertical="top" wrapText="1"/>
    </xf>
    <xf numFmtId="0" fontId="0" fillId="14" borderId="7" xfId="0" applyFont="1" applyFill="1" applyBorder="1" applyAlignment="1">
      <alignment vertical="top" wrapText="1"/>
    </xf>
    <xf numFmtId="0" fontId="56" fillId="14" borderId="6" xfId="0" applyFont="1" applyFill="1" applyBorder="1" applyAlignment="1">
      <alignment vertical="top"/>
    </xf>
    <xf numFmtId="0" fontId="0" fillId="0" borderId="8" xfId="0" applyBorder="1" applyAlignment="1" applyProtection="1">
      <protection locked="0"/>
    </xf>
    <xf numFmtId="0" fontId="0" fillId="0" borderId="0" xfId="0" applyBorder="1" applyAlignment="1" applyProtection="1">
      <protection locked="0"/>
    </xf>
    <xf numFmtId="167" fontId="24" fillId="0" borderId="0" xfId="23" applyNumberFormat="1" applyFont="1" applyBorder="1" applyAlignment="1" applyProtection="1">
      <alignment vertical="center"/>
      <protection locked="0"/>
    </xf>
    <xf numFmtId="167" fontId="24" fillId="0" borderId="9" xfId="23" applyNumberFormat="1" applyFont="1" applyBorder="1" applyAlignment="1" applyProtection="1">
      <alignment vertical="center"/>
      <protection locked="0"/>
    </xf>
    <xf numFmtId="0" fontId="35" fillId="0" borderId="12" xfId="0" applyFont="1" applyBorder="1" applyAlignment="1" applyProtection="1">
      <alignment vertical="top"/>
      <protection locked="0"/>
    </xf>
    <xf numFmtId="167" fontId="56" fillId="0" borderId="8" xfId="23" applyNumberFormat="1" applyFont="1" applyBorder="1" applyAlignment="1" applyProtection="1">
      <alignment vertical="center"/>
      <protection locked="0"/>
    </xf>
    <xf numFmtId="0" fontId="35" fillId="0" borderId="12" xfId="0" applyFont="1" applyBorder="1" applyAlignment="1" applyProtection="1">
      <protection locked="0"/>
    </xf>
    <xf numFmtId="0" fontId="27" fillId="0" borderId="12" xfId="0" applyFont="1" applyFill="1" applyBorder="1" applyAlignment="1"/>
    <xf numFmtId="167" fontId="28" fillId="0" borderId="0" xfId="23" applyNumberFormat="1" applyFont="1" applyFill="1" applyBorder="1" applyAlignment="1" applyProtection="1"/>
    <xf numFmtId="0" fontId="32" fillId="0" borderId="12" xfId="0" applyFont="1" applyFill="1" applyBorder="1" applyAlignment="1" applyProtection="1">
      <protection locked="0"/>
    </xf>
    <xf numFmtId="0" fontId="24" fillId="0" borderId="17" xfId="0" applyFont="1" applyBorder="1"/>
    <xf numFmtId="0" fontId="24" fillId="0" borderId="10" xfId="0" applyFont="1" applyBorder="1"/>
    <xf numFmtId="0" fontId="24" fillId="0" borderId="11" xfId="0" applyFont="1" applyBorder="1"/>
    <xf numFmtId="0" fontId="23" fillId="0" borderId="0" xfId="0" applyFont="1" applyBorder="1" applyAlignment="1" applyProtection="1">
      <alignment vertical="top" wrapText="1"/>
      <protection locked="0"/>
    </xf>
    <xf numFmtId="0" fontId="59" fillId="0" borderId="8" xfId="0" applyFont="1" applyBorder="1"/>
    <xf numFmtId="0" fontId="59" fillId="0" borderId="0" xfId="0" applyFont="1" applyBorder="1"/>
    <xf numFmtId="0" fontId="59" fillId="0" borderId="9" xfId="0" applyFont="1" applyBorder="1"/>
    <xf numFmtId="0" fontId="59" fillId="0" borderId="0" xfId="0" applyFont="1" applyBorder="1" applyAlignment="1">
      <alignment horizontal="left"/>
    </xf>
    <xf numFmtId="167" fontId="23" fillId="0" borderId="0" xfId="23" applyNumberFormat="1" applyFont="1" applyBorder="1" applyAlignment="1" applyProtection="1">
      <alignment vertical="center"/>
      <protection locked="0"/>
    </xf>
    <xf numFmtId="167" fontId="27" fillId="0" borderId="8" xfId="23" applyNumberFormat="1" applyFont="1" applyBorder="1" applyAlignment="1" applyProtection="1">
      <alignment vertical="center"/>
      <protection locked="0"/>
    </xf>
    <xf numFmtId="0" fontId="23" fillId="0" borderId="0" xfId="0" applyFont="1" applyFill="1" applyAlignment="1"/>
    <xf numFmtId="0" fontId="27" fillId="0" borderId="8" xfId="0" applyFont="1" applyBorder="1" applyAlignment="1" applyProtection="1">
      <alignment vertical="top"/>
      <protection locked="0"/>
    </xf>
    <xf numFmtId="0" fontId="23" fillId="0" borderId="9" xfId="0" applyFont="1" applyBorder="1" applyAlignment="1" applyProtection="1">
      <alignment vertical="top" wrapText="1"/>
      <protection locked="0"/>
    </xf>
    <xf numFmtId="0" fontId="59" fillId="0" borderId="0" xfId="0" applyFont="1"/>
    <xf numFmtId="0" fontId="59" fillId="0" borderId="6" xfId="0" applyFont="1" applyBorder="1" applyAlignment="1" applyProtection="1">
      <alignment vertical="top" wrapText="1"/>
      <protection locked="0"/>
    </xf>
    <xf numFmtId="0" fontId="59" fillId="0" borderId="7" xfId="0" applyFont="1" applyBorder="1" applyAlignment="1" applyProtection="1">
      <alignment vertical="top" wrapText="1"/>
      <protection locked="0"/>
    </xf>
    <xf numFmtId="0" fontId="59" fillId="0" borderId="8" xfId="0" applyFont="1" applyBorder="1" applyAlignment="1" applyProtection="1">
      <protection locked="0"/>
    </xf>
    <xf numFmtId="0" fontId="59" fillId="0" borderId="0" xfId="0" applyFont="1" applyBorder="1" applyAlignment="1" applyProtection="1">
      <protection locked="0"/>
    </xf>
    <xf numFmtId="167" fontId="59" fillId="0" borderId="0" xfId="23" applyNumberFormat="1" applyFont="1" applyBorder="1" applyAlignment="1" applyProtection="1">
      <alignment vertical="center"/>
      <protection locked="0"/>
    </xf>
    <xf numFmtId="167" fontId="59" fillId="0" borderId="9" xfId="23" applyNumberFormat="1" applyFont="1" applyBorder="1" applyAlignment="1" applyProtection="1">
      <alignment vertical="center"/>
      <protection locked="0"/>
    </xf>
    <xf numFmtId="167" fontId="56" fillId="0" borderId="0" xfId="23" applyNumberFormat="1" applyFont="1" applyFill="1" applyBorder="1" applyAlignment="1" applyProtection="1"/>
    <xf numFmtId="0" fontId="30" fillId="0" borderId="1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0" fillId="0" borderId="16"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1" xfId="0" applyFont="1" applyBorder="1" applyAlignment="1">
      <alignment horizontal="justify" vertical="center" wrapText="1"/>
    </xf>
    <xf numFmtId="0" fontId="22" fillId="0" borderId="0" xfId="0" applyFont="1" applyAlignment="1">
      <alignment horizontal="left" vertical="top" wrapText="1"/>
    </xf>
    <xf numFmtId="0" fontId="0" fillId="0" borderId="0" xfId="0" applyAlignment="1">
      <alignment horizontal="justify" vertical="top" wrapText="1"/>
    </xf>
    <xf numFmtId="0" fontId="0" fillId="0" borderId="0" xfId="0" applyFont="1" applyAlignment="1">
      <alignment horizontal="justify" wrapText="1"/>
    </xf>
    <xf numFmtId="0" fontId="0" fillId="0" borderId="0" xfId="0" applyAlignment="1">
      <alignment horizontal="left" wrapText="1"/>
    </xf>
    <xf numFmtId="0" fontId="0" fillId="0" borderId="16" xfId="0"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Border="1" applyAlignment="1">
      <alignment horizontal="justify" vertical="center" wrapText="1"/>
    </xf>
    <xf numFmtId="0" fontId="0" fillId="0" borderId="6" xfId="0" applyBorder="1" applyAlignment="1">
      <alignment horizontal="justify" vertical="center" wrapText="1"/>
    </xf>
    <xf numFmtId="9" fontId="0" fillId="0" borderId="16" xfId="0" applyNumberFormat="1" applyBorder="1" applyAlignment="1">
      <alignment horizontal="justify" vertical="center" wrapText="1"/>
    </xf>
    <xf numFmtId="9" fontId="0" fillId="0" borderId="16"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9" fontId="0" fillId="0" borderId="16" xfId="0" applyNumberFormat="1" applyFont="1"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17" xfId="0" applyBorder="1" applyAlignment="1">
      <alignment horizontal="justify" vertical="center" wrapText="1"/>
    </xf>
    <xf numFmtId="0" fontId="0" fillId="0" borderId="11" xfId="0" applyBorder="1" applyAlignment="1">
      <alignment horizontal="justify" vertical="center" wrapText="1"/>
    </xf>
    <xf numFmtId="0" fontId="0" fillId="0" borderId="16"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7" xfId="0" applyFill="1" applyBorder="1" applyAlignment="1">
      <alignment horizontal="left" vertical="center" wrapText="1"/>
    </xf>
    <xf numFmtId="0" fontId="0" fillId="0" borderId="11" xfId="0" applyFill="1" applyBorder="1" applyAlignment="1">
      <alignment horizontal="left" vertical="center" wrapText="1"/>
    </xf>
    <xf numFmtId="0" fontId="56" fillId="0" borderId="16" xfId="0" applyFont="1" applyFill="1" applyBorder="1" applyAlignment="1">
      <alignment horizontal="center" vertical="top" wrapText="1"/>
    </xf>
    <xf numFmtId="0" fontId="56" fillId="0" borderId="6" xfId="0" applyFont="1" applyFill="1" applyBorder="1" applyAlignment="1">
      <alignment horizontal="center" vertical="top" wrapText="1"/>
    </xf>
    <xf numFmtId="0" fontId="56" fillId="0" borderId="7" xfId="0" applyFont="1" applyFill="1" applyBorder="1" applyAlignment="1">
      <alignment horizontal="center" vertical="top" wrapText="1"/>
    </xf>
    <xf numFmtId="0" fontId="56" fillId="0" borderId="8" xfId="0" applyFont="1" applyFill="1" applyBorder="1" applyAlignment="1">
      <alignment horizontal="center" vertical="top" wrapText="1"/>
    </xf>
    <xf numFmtId="0" fontId="56" fillId="0" borderId="0" xfId="0" applyFont="1" applyFill="1" applyBorder="1" applyAlignment="1">
      <alignment horizontal="center" vertical="top" wrapText="1"/>
    </xf>
    <xf numFmtId="0" fontId="56" fillId="0" borderId="9" xfId="0" applyFont="1" applyFill="1" applyBorder="1" applyAlignment="1">
      <alignment horizontal="center" vertical="top" wrapText="1"/>
    </xf>
    <xf numFmtId="0" fontId="30" fillId="0" borderId="2" xfId="0" applyFont="1" applyFill="1" applyBorder="1" applyAlignment="1">
      <alignment horizontal="left" vertical="center"/>
    </xf>
    <xf numFmtId="0" fontId="30" fillId="0" borderId="1" xfId="0" applyFont="1" applyFill="1" applyBorder="1" applyAlignment="1">
      <alignment horizontal="left" vertical="center"/>
    </xf>
    <xf numFmtId="0" fontId="30" fillId="0" borderId="3" xfId="0" applyFont="1" applyFill="1" applyBorder="1" applyAlignment="1">
      <alignment horizontal="left" vertical="center"/>
    </xf>
    <xf numFmtId="0" fontId="21" fillId="19" borderId="12" xfId="0" applyFont="1" applyFill="1" applyBorder="1" applyAlignment="1">
      <alignment horizontal="center" vertical="center" wrapText="1"/>
    </xf>
    <xf numFmtId="0" fontId="21" fillId="19" borderId="16" xfId="0" applyFont="1" applyFill="1" applyBorder="1" applyAlignment="1">
      <alignment horizontal="center" vertical="center" wrapText="1"/>
    </xf>
    <xf numFmtId="0" fontId="21" fillId="19" borderId="6" xfId="0" applyFont="1" applyFill="1" applyBorder="1" applyAlignment="1">
      <alignment horizontal="center" vertical="center" wrapText="1"/>
    </xf>
    <xf numFmtId="0" fontId="21" fillId="19" borderId="7" xfId="0" applyFont="1" applyFill="1" applyBorder="1" applyAlignment="1">
      <alignment horizontal="center" vertical="center" wrapText="1"/>
    </xf>
    <xf numFmtId="0" fontId="21" fillId="19" borderId="10" xfId="0" applyFont="1" applyFill="1" applyBorder="1" applyAlignment="1">
      <alignment horizontal="center" vertical="center" wrapText="1"/>
    </xf>
    <xf numFmtId="0" fontId="21" fillId="19" borderId="17" xfId="0" applyFont="1" applyFill="1" applyBorder="1" applyAlignment="1">
      <alignment horizontal="center" vertical="center" wrapText="1"/>
    </xf>
    <xf numFmtId="0" fontId="21" fillId="19" borderId="11" xfId="0" applyFont="1" applyFill="1" applyBorder="1" applyAlignment="1">
      <alignment horizontal="center" vertical="center" wrapText="1"/>
    </xf>
    <xf numFmtId="0" fontId="21" fillId="19" borderId="12" xfId="0" applyFont="1" applyFill="1" applyBorder="1" applyAlignment="1">
      <alignment horizontal="center"/>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0" fontId="37" fillId="0" borderId="2" xfId="0" applyFont="1" applyBorder="1" applyAlignment="1" applyProtection="1">
      <alignment horizontal="left" wrapText="1"/>
      <protection locked="0"/>
    </xf>
    <xf numFmtId="0" fontId="37" fillId="0" borderId="1" xfId="0" applyFont="1" applyBorder="1" applyAlignment="1" applyProtection="1">
      <alignment horizontal="left" wrapText="1"/>
      <protection locked="0"/>
    </xf>
    <xf numFmtId="0" fontId="37" fillId="0" borderId="3" xfId="0" applyFont="1" applyBorder="1" applyAlignment="1" applyProtection="1">
      <alignment horizontal="left" wrapText="1"/>
      <protection locked="0"/>
    </xf>
    <xf numFmtId="44" fontId="28" fillId="0" borderId="17" xfId="23" applyFont="1" applyBorder="1" applyAlignment="1" applyProtection="1">
      <alignment horizontal="center" vertical="center"/>
      <protection locked="0"/>
    </xf>
    <xf numFmtId="44" fontId="28" fillId="0" borderId="11" xfId="23" applyFont="1" applyBorder="1" applyAlignment="1" applyProtection="1">
      <alignment horizontal="center" vertical="center"/>
      <protection locked="0"/>
    </xf>
    <xf numFmtId="0" fontId="37" fillId="0" borderId="12" xfId="0" applyFont="1" applyBorder="1" applyAlignment="1" applyProtection="1">
      <alignment horizontal="left" wrapText="1"/>
      <protection locked="0"/>
    </xf>
    <xf numFmtId="167" fontId="56" fillId="14" borderId="8" xfId="23" applyNumberFormat="1" applyFont="1" applyFill="1" applyBorder="1" applyAlignment="1" applyProtection="1">
      <alignment horizontal="right"/>
    </xf>
    <xf numFmtId="167" fontId="56" fillId="14" borderId="0" xfId="23" applyNumberFormat="1" applyFont="1" applyFill="1" applyBorder="1" applyAlignment="1" applyProtection="1">
      <alignment horizontal="right"/>
    </xf>
    <xf numFmtId="167" fontId="28" fillId="14" borderId="6" xfId="23" applyNumberFormat="1" applyFont="1" applyFill="1" applyBorder="1" applyAlignment="1" applyProtection="1">
      <alignment horizontal="left"/>
    </xf>
    <xf numFmtId="167" fontId="28" fillId="14" borderId="7" xfId="23" applyNumberFormat="1" applyFont="1" applyFill="1" applyBorder="1" applyAlignment="1" applyProtection="1">
      <alignment horizontal="left"/>
    </xf>
    <xf numFmtId="0" fontId="56" fillId="14" borderId="2" xfId="0" applyFont="1" applyFill="1" applyBorder="1" applyAlignment="1" applyProtection="1">
      <alignment horizontal="center"/>
      <protection locked="0"/>
    </xf>
    <xf numFmtId="0" fontId="56" fillId="14" borderId="1" xfId="0" applyFont="1" applyFill="1" applyBorder="1" applyAlignment="1" applyProtection="1">
      <alignment horizontal="center"/>
      <protection locked="0"/>
    </xf>
    <xf numFmtId="0" fontId="56" fillId="14" borderId="3" xfId="0" applyFont="1" applyFill="1" applyBorder="1" applyAlignment="1" applyProtection="1">
      <alignment horizontal="center"/>
      <protection locked="0"/>
    </xf>
    <xf numFmtId="167" fontId="56" fillId="14" borderId="16" xfId="23" applyNumberFormat="1" applyFont="1" applyFill="1" applyBorder="1" applyAlignment="1" applyProtection="1">
      <alignment horizontal="center" vertical="center"/>
      <protection locked="0"/>
    </xf>
    <xf numFmtId="167" fontId="56" fillId="14" borderId="6" xfId="23" applyNumberFormat="1" applyFont="1" applyFill="1" applyBorder="1" applyAlignment="1" applyProtection="1">
      <alignment horizontal="center" vertical="center"/>
      <protection locked="0"/>
    </xf>
    <xf numFmtId="167" fontId="56" fillId="14" borderId="7" xfId="23" applyNumberFormat="1" applyFont="1" applyFill="1" applyBorder="1" applyAlignment="1" applyProtection="1">
      <alignment horizontal="center" vertical="center"/>
      <protection locked="0"/>
    </xf>
    <xf numFmtId="167" fontId="56" fillId="0" borderId="8" xfId="23" applyNumberFormat="1" applyFont="1" applyBorder="1" applyAlignment="1" applyProtection="1">
      <alignment wrapText="1"/>
      <protection locked="0"/>
    </xf>
    <xf numFmtId="167" fontId="56" fillId="0" borderId="0" xfId="23" applyNumberFormat="1" applyFont="1" applyBorder="1" applyAlignment="1" applyProtection="1">
      <alignment wrapText="1"/>
      <protection locked="0"/>
    </xf>
    <xf numFmtId="0" fontId="23" fillId="25" borderId="6" xfId="0" applyFont="1" applyFill="1" applyBorder="1" applyAlignment="1">
      <alignment horizontal="center" vertical="center" wrapText="1"/>
    </xf>
    <xf numFmtId="0" fontId="23" fillId="25" borderId="7" xfId="0" applyFont="1" applyFill="1" applyBorder="1" applyAlignment="1">
      <alignment horizontal="center" vertical="center" wrapText="1"/>
    </xf>
    <xf numFmtId="0" fontId="23" fillId="25" borderId="17"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59" fillId="14" borderId="17" xfId="0" applyFont="1" applyFill="1" applyBorder="1" applyAlignment="1">
      <alignment horizontal="left" vertical="top" wrapText="1"/>
    </xf>
    <xf numFmtId="0" fontId="59" fillId="14" borderId="11" xfId="0" applyFont="1" applyFill="1" applyBorder="1" applyAlignment="1">
      <alignment horizontal="left" vertical="top" wrapText="1"/>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59" fillId="14" borderId="6" xfId="0" applyFont="1" applyFill="1" applyBorder="1" applyAlignment="1">
      <alignment horizontal="left" vertical="center" wrapText="1"/>
    </xf>
    <xf numFmtId="0" fontId="59" fillId="14" borderId="7" xfId="0" applyFont="1" applyFill="1" applyBorder="1" applyAlignment="1">
      <alignment horizontal="left" vertical="center" wrapText="1"/>
    </xf>
    <xf numFmtId="0" fontId="23" fillId="25" borderId="4" xfId="0" applyFont="1" applyFill="1" applyBorder="1" applyAlignment="1">
      <alignment horizontal="left" vertical="center" wrapText="1"/>
    </xf>
    <xf numFmtId="0" fontId="23" fillId="25" borderId="0" xfId="0" applyFont="1" applyFill="1" applyBorder="1" applyAlignment="1">
      <alignment horizontal="left" vertical="center" wrapText="1"/>
    </xf>
    <xf numFmtId="0" fontId="23" fillId="25" borderId="9" xfId="0" applyFont="1" applyFill="1" applyBorder="1" applyAlignment="1">
      <alignment horizontal="left" vertical="center" wrapText="1"/>
    </xf>
    <xf numFmtId="0" fontId="23" fillId="25" borderId="146" xfId="0" applyFont="1" applyFill="1" applyBorder="1" applyAlignment="1">
      <alignment horizontal="left" vertical="center" wrapText="1"/>
    </xf>
    <xf numFmtId="0" fontId="23" fillId="25" borderId="17" xfId="0" applyFont="1" applyFill="1" applyBorder="1" applyAlignment="1">
      <alignment horizontal="left" vertical="center" wrapText="1"/>
    </xf>
    <xf numFmtId="0" fontId="23" fillId="25" borderId="11" xfId="0" applyFont="1" applyFill="1" applyBorder="1" applyAlignment="1">
      <alignment horizontal="left" vertical="center" wrapText="1"/>
    </xf>
    <xf numFmtId="0" fontId="60" fillId="14" borderId="0" xfId="0" applyFont="1" applyFill="1" applyBorder="1" applyAlignment="1">
      <alignment horizontal="center" vertical="top" wrapText="1"/>
    </xf>
    <xf numFmtId="0" fontId="60" fillId="14" borderId="9" xfId="0" applyFont="1" applyFill="1" applyBorder="1" applyAlignment="1">
      <alignment horizontal="center" vertical="top" wrapText="1"/>
    </xf>
    <xf numFmtId="0" fontId="60" fillId="14" borderId="17" xfId="0" applyFont="1" applyFill="1" applyBorder="1" applyAlignment="1">
      <alignment horizontal="center" vertical="top" wrapText="1"/>
    </xf>
    <xf numFmtId="0" fontId="60" fillId="14" borderId="11" xfId="0" applyFont="1" applyFill="1" applyBorder="1" applyAlignment="1">
      <alignment horizontal="center" vertical="top" wrapText="1"/>
    </xf>
    <xf numFmtId="0" fontId="59" fillId="14" borderId="8" xfId="0" applyFont="1" applyFill="1" applyBorder="1" applyAlignment="1">
      <alignment horizontal="center" vertical="top" wrapText="1"/>
    </xf>
    <xf numFmtId="0" fontId="59" fillId="14" borderId="0" xfId="0" applyFont="1" applyFill="1" applyBorder="1" applyAlignment="1">
      <alignment horizontal="center" vertical="top" wrapText="1"/>
    </xf>
    <xf numFmtId="0" fontId="59" fillId="14" borderId="9" xfId="0" applyFont="1" applyFill="1" applyBorder="1" applyAlignment="1">
      <alignment horizontal="center" vertical="top" wrapText="1"/>
    </xf>
    <xf numFmtId="0" fontId="59" fillId="14" borderId="10" xfId="0" applyFont="1" applyFill="1" applyBorder="1" applyAlignment="1">
      <alignment horizontal="center" vertical="top" wrapText="1"/>
    </xf>
    <xf numFmtId="0" fontId="59" fillId="14" borderId="17" xfId="0" applyFont="1" applyFill="1" applyBorder="1" applyAlignment="1">
      <alignment horizontal="center" vertical="top" wrapText="1"/>
    </xf>
    <xf numFmtId="0" fontId="59" fillId="14" borderId="11" xfId="0" applyFont="1" applyFill="1" applyBorder="1" applyAlignment="1">
      <alignment horizontal="center" vertical="top" wrapTex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3" fillId="0" borderId="8"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31" fillId="0" borderId="16"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0" fontId="30" fillId="0" borderId="16"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14" borderId="10" xfId="0" applyFont="1" applyFill="1" applyBorder="1" applyAlignment="1">
      <alignment horizontal="center" vertical="center" wrapText="1"/>
    </xf>
    <xf numFmtId="0" fontId="30" fillId="14" borderId="17" xfId="0" applyFont="1" applyFill="1" applyBorder="1" applyAlignment="1">
      <alignment horizontal="center" vertical="center" wrapText="1"/>
    </xf>
    <xf numFmtId="0" fontId="30" fillId="14" borderId="11" xfId="0" applyFont="1" applyFill="1" applyBorder="1" applyAlignment="1">
      <alignment horizontal="center" vertical="center" wrapText="1"/>
    </xf>
    <xf numFmtId="0" fontId="30" fillId="14" borderId="10" xfId="0" applyFont="1" applyFill="1" applyBorder="1" applyAlignment="1">
      <alignment horizontal="center" vertical="top" wrapText="1"/>
    </xf>
    <xf numFmtId="0" fontId="30" fillId="14" borderId="17" xfId="0" applyFont="1" applyFill="1" applyBorder="1" applyAlignment="1">
      <alignment horizontal="center" vertical="top" wrapText="1"/>
    </xf>
    <xf numFmtId="0" fontId="30" fillId="14" borderId="11" xfId="0" applyFont="1" applyFill="1" applyBorder="1" applyAlignment="1">
      <alignment horizontal="center" vertical="top" wrapText="1"/>
    </xf>
    <xf numFmtId="0" fontId="31" fillId="14" borderId="1" xfId="0" applyFont="1" applyFill="1" applyBorder="1" applyAlignment="1">
      <alignment horizontal="center" vertical="top" wrapText="1"/>
    </xf>
    <xf numFmtId="0" fontId="31" fillId="14" borderId="3" xfId="0" applyFont="1" applyFill="1" applyBorder="1" applyAlignment="1">
      <alignment horizontal="center" vertical="top" wrapText="1"/>
    </xf>
    <xf numFmtId="0" fontId="60" fillId="14" borderId="6" xfId="0" applyFont="1" applyFill="1" applyBorder="1" applyAlignment="1">
      <alignment horizontal="center" vertical="center" wrapText="1"/>
    </xf>
    <xf numFmtId="0" fontId="60" fillId="14" borderId="7" xfId="0" applyFont="1" applyFill="1" applyBorder="1" applyAlignment="1">
      <alignment horizontal="center" vertical="center" wrapText="1"/>
    </xf>
    <xf numFmtId="0" fontId="60" fillId="14" borderId="17" xfId="0" applyFont="1" applyFill="1" applyBorder="1" applyAlignment="1">
      <alignment horizontal="center" vertical="center" wrapText="1"/>
    </xf>
    <xf numFmtId="0" fontId="60" fillId="14" borderId="11" xfId="0" applyFont="1" applyFill="1" applyBorder="1" applyAlignment="1">
      <alignment horizontal="center" vertical="center" wrapText="1"/>
    </xf>
    <xf numFmtId="0" fontId="23" fillId="0" borderId="4"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46" xfId="0" applyFont="1" applyBorder="1" applyAlignment="1" applyProtection="1">
      <alignment horizontal="left" vertical="top" wrapText="1"/>
      <protection locked="0"/>
    </xf>
    <xf numFmtId="0" fontId="23" fillId="0" borderId="17"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59" fillId="25" borderId="6" xfId="0" applyFont="1" applyFill="1" applyBorder="1" applyAlignment="1">
      <alignment horizontal="center" vertical="center" wrapText="1"/>
    </xf>
    <xf numFmtId="0" fontId="59" fillId="25" borderId="7" xfId="0" applyFont="1" applyFill="1" applyBorder="1" applyAlignment="1">
      <alignment horizontal="center" vertical="center" wrapText="1"/>
    </xf>
    <xf numFmtId="0" fontId="59" fillId="25" borderId="17" xfId="0" applyFont="1" applyFill="1" applyBorder="1" applyAlignment="1">
      <alignment horizontal="center" vertical="center" wrapText="1"/>
    </xf>
    <xf numFmtId="0" fontId="59" fillId="25" borderId="11" xfId="0" applyFont="1" applyFill="1" applyBorder="1" applyAlignment="1">
      <alignment horizontal="center" vertical="center" wrapText="1"/>
    </xf>
    <xf numFmtId="0" fontId="59" fillId="25" borderId="4" xfId="0" applyFont="1" applyFill="1" applyBorder="1" applyAlignment="1">
      <alignment horizontal="left" vertical="center" wrapText="1"/>
    </xf>
    <xf numFmtId="0" fontId="59" fillId="25" borderId="0" xfId="0" applyFont="1" applyFill="1" applyBorder="1" applyAlignment="1">
      <alignment horizontal="left" vertical="center" wrapText="1"/>
    </xf>
    <xf numFmtId="0" fontId="59" fillId="25" borderId="9" xfId="0" applyFont="1" applyFill="1" applyBorder="1" applyAlignment="1">
      <alignment horizontal="left" vertical="center" wrapText="1"/>
    </xf>
    <xf numFmtId="0" fontId="59" fillId="25" borderId="146" xfId="0" applyFont="1" applyFill="1" applyBorder="1" applyAlignment="1">
      <alignment horizontal="left" vertical="center" wrapText="1"/>
    </xf>
    <xf numFmtId="0" fontId="59" fillId="25" borderId="17" xfId="0" applyFont="1" applyFill="1" applyBorder="1" applyAlignment="1">
      <alignment horizontal="left" vertical="center" wrapText="1"/>
    </xf>
    <xf numFmtId="0" fontId="59" fillId="25" borderId="11" xfId="0" applyFont="1" applyFill="1" applyBorder="1" applyAlignment="1">
      <alignment horizontal="left" vertical="center" wrapText="1"/>
    </xf>
    <xf numFmtId="0" fontId="59" fillId="0" borderId="4" xfId="0" applyFont="1" applyBorder="1" applyAlignment="1" applyProtection="1">
      <alignment horizontal="left" vertical="top" wrapText="1"/>
      <protection locked="0"/>
    </xf>
    <xf numFmtId="0" fontId="59" fillId="0" borderId="0" xfId="0" applyFont="1" applyBorder="1" applyAlignment="1" applyProtection="1">
      <alignment horizontal="left" vertical="top" wrapText="1"/>
      <protection locked="0"/>
    </xf>
    <xf numFmtId="0" fontId="59" fillId="0" borderId="9" xfId="0" applyFont="1" applyBorder="1" applyAlignment="1" applyProtection="1">
      <alignment horizontal="left" vertical="top" wrapText="1"/>
      <protection locked="0"/>
    </xf>
    <xf numFmtId="0" fontId="59" fillId="0" borderId="146" xfId="0" applyFont="1" applyBorder="1" applyAlignment="1" applyProtection="1">
      <alignment horizontal="left" vertical="top" wrapText="1"/>
      <protection locked="0"/>
    </xf>
    <xf numFmtId="0" fontId="59" fillId="0" borderId="17" xfId="0" applyFont="1" applyBorder="1" applyAlignment="1" applyProtection="1">
      <alignment horizontal="left" vertical="top" wrapText="1"/>
      <protection locked="0"/>
    </xf>
    <xf numFmtId="0" fontId="59" fillId="0" borderId="11" xfId="0" applyFont="1" applyBorder="1" applyAlignment="1" applyProtection="1">
      <alignment horizontal="left" vertical="top" wrapText="1"/>
      <protection locked="0"/>
    </xf>
    <xf numFmtId="0" fontId="59" fillId="0" borderId="8" xfId="0" applyFont="1" applyBorder="1" applyAlignment="1" applyProtection="1">
      <alignment horizontal="left" vertical="top" wrapText="1"/>
      <protection locked="0"/>
    </xf>
    <xf numFmtId="0" fontId="59" fillId="0" borderId="5" xfId="0" applyFont="1" applyBorder="1" applyAlignment="1" applyProtection="1">
      <alignment horizontal="left" vertical="top" wrapText="1"/>
      <protection locked="0"/>
    </xf>
    <xf numFmtId="0" fontId="59" fillId="0" borderId="8"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9" fillId="0" borderId="5"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0" fontId="59" fillId="0" borderId="17" xfId="0" applyFont="1" applyFill="1" applyBorder="1" applyAlignment="1" applyProtection="1">
      <alignment horizontal="center" vertical="center" wrapText="1"/>
      <protection locked="0"/>
    </xf>
    <xf numFmtId="0" fontId="59" fillId="0" borderId="29" xfId="0" applyFont="1" applyFill="1" applyBorder="1" applyAlignment="1" applyProtection="1">
      <alignment horizontal="center" vertical="center" wrapText="1"/>
      <protection locked="0"/>
    </xf>
    <xf numFmtId="0" fontId="26" fillId="0" borderId="2" xfId="0" applyFont="1" applyBorder="1" applyAlignment="1" applyProtection="1">
      <alignment horizontal="left" wrapText="1"/>
      <protection locked="0"/>
    </xf>
    <xf numFmtId="0" fontId="26" fillId="0" borderId="1" xfId="0" applyFont="1" applyBorder="1" applyAlignment="1" applyProtection="1">
      <alignment horizontal="left" wrapText="1"/>
      <protection locked="0"/>
    </xf>
    <xf numFmtId="0" fontId="26" fillId="0" borderId="3" xfId="0" applyFont="1" applyBorder="1" applyAlignment="1" applyProtection="1">
      <alignment horizontal="left" wrapText="1"/>
      <protection locked="0"/>
    </xf>
    <xf numFmtId="44" fontId="27" fillId="0" borderId="17" xfId="23" applyFont="1" applyBorder="1" applyAlignment="1" applyProtection="1">
      <alignment horizontal="center" vertical="center"/>
      <protection locked="0"/>
    </xf>
    <xf numFmtId="44" fontId="27" fillId="0" borderId="11" xfId="23" applyFont="1" applyBorder="1" applyAlignment="1" applyProtection="1">
      <alignment horizontal="center" vertical="center"/>
      <protection locked="0"/>
    </xf>
    <xf numFmtId="0" fontId="26" fillId="0" borderId="12" xfId="0" applyFont="1" applyBorder="1" applyAlignment="1" applyProtection="1">
      <alignment horizontal="left" wrapText="1"/>
      <protection locked="0"/>
    </xf>
    <xf numFmtId="167" fontId="27" fillId="0" borderId="8" xfId="23" applyNumberFormat="1" applyFont="1" applyBorder="1" applyAlignment="1" applyProtection="1">
      <alignment wrapText="1"/>
      <protection locked="0"/>
    </xf>
    <xf numFmtId="167" fontId="27" fillId="0" borderId="0" xfId="23" applyNumberFormat="1" applyFont="1" applyBorder="1" applyAlignment="1" applyProtection="1">
      <alignment wrapText="1"/>
      <protection locked="0"/>
    </xf>
    <xf numFmtId="0" fontId="61" fillId="0" borderId="12" xfId="0" applyFont="1" applyBorder="1" applyAlignment="1" applyProtection="1">
      <alignment horizontal="left" wrapText="1"/>
      <protection locked="0"/>
    </xf>
    <xf numFmtId="167" fontId="56" fillId="14" borderId="6" xfId="23" applyNumberFormat="1" applyFont="1" applyFill="1" applyBorder="1" applyAlignment="1" applyProtection="1">
      <alignment horizontal="left"/>
    </xf>
    <xf numFmtId="167" fontId="56" fillId="14" borderId="7" xfId="23" applyNumberFormat="1" applyFont="1" applyFill="1" applyBorder="1" applyAlignment="1" applyProtection="1">
      <alignment horizontal="left"/>
    </xf>
    <xf numFmtId="0" fontId="23" fillId="0" borderId="4"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146"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56" fillId="0" borderId="16" xfId="0" applyFont="1" applyFill="1" applyBorder="1" applyAlignment="1">
      <alignment horizontal="center" vertical="center"/>
    </xf>
    <xf numFmtId="0" fontId="56" fillId="0" borderId="6" xfId="0" applyFont="1" applyFill="1" applyBorder="1" applyAlignment="1">
      <alignment horizontal="center" vertical="center"/>
    </xf>
    <xf numFmtId="0" fontId="56" fillId="0" borderId="7" xfId="0" applyFont="1" applyFill="1" applyBorder="1" applyAlignment="1">
      <alignment horizontal="center" vertical="center"/>
    </xf>
    <xf numFmtId="0" fontId="56" fillId="0" borderId="8"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9" xfId="0" applyFont="1" applyFill="1" applyBorder="1" applyAlignment="1">
      <alignment horizontal="center" vertical="center"/>
    </xf>
    <xf numFmtId="0" fontId="56" fillId="0" borderId="16" xfId="0" applyFont="1" applyFill="1" applyBorder="1" applyAlignment="1">
      <alignment horizontal="left" vertical="center"/>
    </xf>
    <xf numFmtId="0" fontId="56" fillId="0" borderId="6" xfId="0" applyFont="1" applyFill="1" applyBorder="1" applyAlignment="1">
      <alignment horizontal="left" vertical="center"/>
    </xf>
    <xf numFmtId="0" fontId="56" fillId="0" borderId="7" xfId="0" applyFont="1" applyFill="1" applyBorder="1" applyAlignment="1">
      <alignment horizontal="left" vertical="center"/>
    </xf>
    <xf numFmtId="0" fontId="56" fillId="14" borderId="10" xfId="0" applyFont="1" applyFill="1" applyBorder="1" applyAlignment="1">
      <alignment horizontal="center" vertical="center" wrapText="1"/>
    </xf>
    <xf numFmtId="0" fontId="56" fillId="14" borderId="17" xfId="0" applyFont="1" applyFill="1" applyBorder="1" applyAlignment="1">
      <alignment horizontal="center" vertical="center" wrapText="1"/>
    </xf>
    <xf numFmtId="0" fontId="56" fillId="14" borderId="11" xfId="0" applyFont="1" applyFill="1" applyBorder="1" applyAlignment="1">
      <alignment horizontal="center" vertical="center" wrapText="1"/>
    </xf>
    <xf numFmtId="0" fontId="56" fillId="14" borderId="10" xfId="0" applyFont="1" applyFill="1" applyBorder="1" applyAlignment="1">
      <alignment horizontal="center" vertical="top" wrapText="1"/>
    </xf>
    <xf numFmtId="0" fontId="56" fillId="14" borderId="17" xfId="0" applyFont="1" applyFill="1" applyBorder="1" applyAlignment="1">
      <alignment horizontal="center" vertical="top" wrapText="1"/>
    </xf>
    <xf numFmtId="0" fontId="56" fillId="14" borderId="11" xfId="0" applyFont="1" applyFill="1" applyBorder="1" applyAlignment="1">
      <alignment horizontal="center" vertical="top" wrapText="1"/>
    </xf>
    <xf numFmtId="0" fontId="56" fillId="14" borderId="1" xfId="0" applyFont="1" applyFill="1" applyBorder="1" applyAlignment="1">
      <alignment horizontal="center" vertical="top" wrapText="1"/>
    </xf>
    <xf numFmtId="0" fontId="56" fillId="14" borderId="3" xfId="0" applyFont="1" applyFill="1" applyBorder="1" applyAlignment="1">
      <alignment horizontal="center" vertical="top" wrapText="1"/>
    </xf>
    <xf numFmtId="0" fontId="23" fillId="0" borderId="8" xfId="0" applyNumberFormat="1" applyFont="1" applyBorder="1" applyAlignment="1" applyProtection="1">
      <alignment vertical="top" wrapText="1"/>
      <protection locked="0"/>
    </xf>
    <xf numFmtId="0" fontId="23" fillId="0" borderId="0" xfId="0" applyFont="1" applyAlignment="1"/>
    <xf numFmtId="0" fontId="23" fillId="0" borderId="5" xfId="0" applyFont="1" applyBorder="1" applyAlignment="1"/>
    <xf numFmtId="168" fontId="42" fillId="19" borderId="95" xfId="0" applyNumberFormat="1" applyFont="1" applyFill="1" applyBorder="1" applyAlignment="1" applyProtection="1">
      <alignment horizontal="right" vertical="center"/>
    </xf>
    <xf numFmtId="168" fontId="42" fillId="19" borderId="96" xfId="0" applyNumberFormat="1" applyFont="1" applyFill="1" applyBorder="1" applyAlignment="1" applyProtection="1">
      <alignment horizontal="right" vertical="center"/>
    </xf>
    <xf numFmtId="168" fontId="31" fillId="0" borderId="101" xfId="0" applyNumberFormat="1" applyFont="1" applyBorder="1" applyAlignment="1" applyProtection="1">
      <alignment horizontal="center" vertical="center" wrapText="1"/>
    </xf>
    <xf numFmtId="168" fontId="31" fillId="0" borderId="102"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97" xfId="0" applyFont="1" applyFill="1" applyBorder="1" applyAlignment="1" applyProtection="1">
      <alignment horizontal="center" vertical="center" wrapText="1"/>
    </xf>
    <xf numFmtId="0" fontId="32" fillId="19" borderId="69" xfId="0" applyFont="1" applyFill="1" applyBorder="1" applyAlignment="1" applyProtection="1">
      <alignment horizontal="center" vertical="center" wrapText="1"/>
    </xf>
    <xf numFmtId="0" fontId="32" fillId="19" borderId="98" xfId="0" applyFont="1" applyFill="1" applyBorder="1" applyAlignment="1" applyProtection="1">
      <alignment horizontal="center" vertical="center" wrapText="1"/>
    </xf>
    <xf numFmtId="0" fontId="32" fillId="19" borderId="99" xfId="0" applyFont="1" applyFill="1" applyBorder="1" applyAlignment="1" applyProtection="1">
      <alignment horizontal="center" vertical="center" wrapText="1"/>
    </xf>
    <xf numFmtId="164" fontId="32" fillId="19" borderId="100" xfId="0" applyNumberFormat="1" applyFont="1" applyFill="1" applyBorder="1" applyAlignment="1" applyProtection="1">
      <alignment horizontal="center" vertical="center" wrapText="1"/>
    </xf>
    <xf numFmtId="164" fontId="32" fillId="19" borderId="71" xfId="0" applyNumberFormat="1" applyFont="1" applyFill="1" applyBorder="1" applyAlignment="1" applyProtection="1">
      <alignment horizontal="center" vertical="center" wrapText="1"/>
    </xf>
    <xf numFmtId="0" fontId="39" fillId="0" borderId="105" xfId="0" applyFont="1" applyFill="1" applyBorder="1" applyAlignment="1">
      <alignment horizontal="center" vertical="top" wrapText="1"/>
    </xf>
    <xf numFmtId="0" fontId="39" fillId="0" borderId="47" xfId="0" applyFont="1" applyFill="1" applyBorder="1" applyAlignment="1">
      <alignment horizontal="center" vertical="top"/>
    </xf>
    <xf numFmtId="0" fontId="39" fillId="0" borderId="106"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07" xfId="0" applyNumberFormat="1"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0" fontId="35" fillId="19" borderId="103" xfId="0" applyFont="1" applyFill="1" applyBorder="1" applyAlignment="1">
      <alignment horizontal="center" vertical="center" wrapText="1"/>
    </xf>
    <xf numFmtId="0" fontId="35" fillId="19" borderId="104" xfId="0" applyFont="1" applyFill="1" applyBorder="1" applyAlignment="1">
      <alignment horizontal="center" vertical="center" wrapText="1"/>
    </xf>
    <xf numFmtId="41" fontId="35" fillId="19" borderId="126"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27" xfId="0" applyNumberFormat="1" applyFont="1" applyFill="1" applyBorder="1" applyAlignment="1">
      <alignment horizontal="center" vertical="center"/>
    </xf>
    <xf numFmtId="41" fontId="35" fillId="19" borderId="128" xfId="0" applyNumberFormat="1" applyFont="1" applyFill="1" applyBorder="1" applyAlignment="1">
      <alignment horizontal="center" vertical="center" wrapText="1"/>
    </xf>
    <xf numFmtId="41" fontId="35" fillId="19" borderId="129" xfId="0" applyNumberFormat="1" applyFont="1" applyFill="1" applyBorder="1" applyAlignment="1">
      <alignment horizontal="center" vertical="center" wrapText="1"/>
    </xf>
    <xf numFmtId="41" fontId="35" fillId="19" borderId="130" xfId="0" applyNumberFormat="1" applyFont="1" applyFill="1" applyBorder="1" applyAlignment="1">
      <alignment horizontal="center" vertical="center" wrapText="1"/>
    </xf>
    <xf numFmtId="0" fontId="25" fillId="0" borderId="30" xfId="24" applyFont="1" applyFill="1" applyBorder="1" applyAlignment="1" applyProtection="1">
      <alignment horizontal="left" vertical="center"/>
    </xf>
    <xf numFmtId="0" fontId="38" fillId="19" borderId="30" xfId="0" applyFont="1" applyFill="1" applyBorder="1" applyAlignment="1" applyProtection="1">
      <alignment horizontal="left" vertical="center" wrapText="1"/>
    </xf>
    <xf numFmtId="0" fontId="25" fillId="0" borderId="50" xfId="24" applyFont="1" applyFill="1" applyBorder="1" applyAlignment="1" applyProtection="1">
      <alignment horizontal="left" vertical="center"/>
    </xf>
    <xf numFmtId="0" fontId="25" fillId="0" borderId="51" xfId="24" applyFont="1" applyFill="1" applyBorder="1" applyAlignment="1" applyProtection="1">
      <alignment horizontal="left" vertical="center"/>
    </xf>
    <xf numFmtId="0" fontId="25" fillId="0" borderId="52" xfId="24" applyFont="1" applyFill="1" applyBorder="1" applyAlignment="1" applyProtection="1">
      <alignment horizontal="left" vertical="center"/>
    </xf>
    <xf numFmtId="0" fontId="25" fillId="0" borderId="30" xfId="24" applyFont="1" applyFill="1" applyBorder="1" applyAlignment="1" applyProtection="1">
      <alignment horizontal="left" vertical="center" wrapText="1"/>
    </xf>
    <xf numFmtId="0" fontId="25" fillId="0" borderId="30" xfId="0" applyFont="1" applyFill="1" applyBorder="1" applyAlignment="1" applyProtection="1">
      <alignment horizontal="left" vertical="center" wrapText="1"/>
    </xf>
    <xf numFmtId="0" fontId="28" fillId="0" borderId="55" xfId="0" applyFont="1" applyFill="1" applyBorder="1" applyAlignment="1" applyProtection="1">
      <alignment horizontal="center" wrapText="1"/>
    </xf>
    <xf numFmtId="0" fontId="25" fillId="0" borderId="50" xfId="0" applyFont="1" applyFill="1" applyBorder="1" applyAlignment="1" applyProtection="1">
      <alignment horizontal="left" vertical="center" wrapText="1"/>
    </xf>
    <xf numFmtId="0" fontId="25" fillId="0" borderId="51" xfId="0" applyFont="1" applyFill="1" applyBorder="1" applyAlignment="1" applyProtection="1">
      <alignment horizontal="left" vertical="center" wrapText="1"/>
    </xf>
    <xf numFmtId="0" fontId="25" fillId="0" borderId="52" xfId="0" applyFont="1" applyFill="1" applyBorder="1" applyAlignment="1" applyProtection="1">
      <alignment horizontal="left" vertical="center" wrapText="1"/>
    </xf>
    <xf numFmtId="0" fontId="38" fillId="19" borderId="53" xfId="0" applyFont="1" applyFill="1" applyBorder="1" applyAlignment="1" applyProtection="1">
      <alignment horizontal="left" vertical="center" wrapText="1"/>
    </xf>
    <xf numFmtId="0" fontId="25" fillId="0" borderId="50" xfId="24" applyFont="1" applyFill="1" applyBorder="1" applyAlignment="1" applyProtection="1">
      <alignment horizontal="left" vertical="center" wrapText="1"/>
    </xf>
    <xf numFmtId="0" fontId="28" fillId="0" borderId="93"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4" xfId="24" applyFont="1" applyFill="1" applyBorder="1" applyAlignment="1" applyProtection="1">
      <alignment horizontal="right"/>
    </xf>
    <xf numFmtId="0" fontId="43" fillId="19" borderId="59"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3" fontId="35" fillId="19" borderId="12" xfId="24" applyNumberFormat="1" applyFont="1" applyFill="1" applyBorder="1" applyAlignment="1" applyProtection="1">
      <alignment horizontal="center" vertical="center" wrapText="1"/>
    </xf>
    <xf numFmtId="0" fontId="26" fillId="0" borderId="50" xfId="24" applyFont="1" applyFill="1" applyBorder="1" applyAlignment="1" applyProtection="1">
      <alignment horizontal="left" vertical="center"/>
    </xf>
    <xf numFmtId="0" fontId="26" fillId="0" borderId="51" xfId="24" applyFont="1" applyFill="1" applyBorder="1" applyAlignment="1" applyProtection="1">
      <alignment horizontal="left" vertical="center"/>
    </xf>
    <xf numFmtId="0" fontId="26" fillId="0" borderId="52" xfId="24" applyFont="1" applyFill="1" applyBorder="1" applyAlignment="1" applyProtection="1">
      <alignment horizontal="left" vertical="center"/>
    </xf>
    <xf numFmtId="0" fontId="26" fillId="0" borderId="30" xfId="24" applyFont="1" applyFill="1" applyBorder="1" applyAlignment="1" applyProtection="1">
      <alignment horizontal="left" vertical="center"/>
    </xf>
    <xf numFmtId="0" fontId="35" fillId="19" borderId="30"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3"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0" xfId="0" applyFont="1" applyFill="1" applyBorder="1" applyAlignment="1" applyProtection="1">
      <alignment horizontal="left" vertical="center" wrapText="1"/>
    </xf>
    <xf numFmtId="0" fontId="26" fillId="0" borderId="31" xfId="0" applyFont="1" applyFill="1" applyBorder="1" applyAlignment="1" applyProtection="1">
      <alignment horizontal="left" vertical="center" wrapText="1"/>
    </xf>
    <xf numFmtId="0" fontId="26" fillId="0" borderId="50" xfId="0" applyFont="1" applyFill="1" applyBorder="1" applyAlignment="1" applyProtection="1">
      <alignment horizontal="left" vertical="center" wrapText="1"/>
    </xf>
    <xf numFmtId="0" fontId="26" fillId="0" borderId="51" xfId="0" applyFont="1" applyFill="1" applyBorder="1" applyAlignment="1" applyProtection="1">
      <alignment horizontal="left" vertical="center" wrapText="1"/>
    </xf>
    <xf numFmtId="0" fontId="26" fillId="0" borderId="52"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40" fillId="19" borderId="94" xfId="24" applyFont="1" applyFill="1" applyBorder="1" applyAlignment="1" applyProtection="1">
      <alignment horizontal="right"/>
    </xf>
    <xf numFmtId="0" fontId="40" fillId="19" borderId="59" xfId="24" applyFont="1" applyFill="1" applyBorder="1" applyAlignment="1" applyProtection="1">
      <alignment horizontal="right"/>
    </xf>
    <xf numFmtId="0" fontId="27" fillId="0" borderId="93" xfId="0" applyFont="1" applyFill="1" applyBorder="1" applyAlignment="1" applyProtection="1">
      <alignment horizontal="center" vertical="center"/>
    </xf>
    <xf numFmtId="49" fontId="35" fillId="19" borderId="117" xfId="0" applyNumberFormat="1" applyFont="1" applyFill="1" applyBorder="1" applyAlignment="1" applyProtection="1">
      <alignment horizontal="center" vertical="center"/>
    </xf>
    <xf numFmtId="49" fontId="35" fillId="19" borderId="118" xfId="0" applyNumberFormat="1" applyFont="1" applyFill="1" applyBorder="1" applyAlignment="1" applyProtection="1">
      <alignment horizontal="center" vertical="center"/>
    </xf>
    <xf numFmtId="49" fontId="35" fillId="19" borderId="119" xfId="0" applyNumberFormat="1" applyFont="1" applyFill="1" applyBorder="1" applyAlignment="1" applyProtection="1">
      <alignment horizontal="center" vertical="center"/>
    </xf>
    <xf numFmtId="49" fontId="35" fillId="19" borderId="120"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05" xfId="0" applyFont="1" applyFill="1" applyBorder="1" applyAlignment="1" applyProtection="1">
      <alignment horizontal="center" vertical="center"/>
    </xf>
    <xf numFmtId="0" fontId="31" fillId="0" borderId="47" xfId="0" applyFont="1" applyFill="1" applyBorder="1" applyAlignment="1" applyProtection="1">
      <alignment horizontal="center" vertical="center"/>
    </xf>
    <xf numFmtId="0" fontId="31" fillId="0" borderId="106" xfId="0" applyFont="1" applyFill="1" applyBorder="1" applyAlignment="1" applyProtection="1">
      <alignment horizontal="center" vertical="center"/>
    </xf>
    <xf numFmtId="0" fontId="28" fillId="14" borderId="49" xfId="0" applyFont="1" applyFill="1" applyBorder="1" applyAlignment="1" applyProtection="1">
      <alignment horizontal="left" vertical="center" wrapText="1"/>
    </xf>
    <xf numFmtId="0" fontId="28" fillId="14" borderId="70" xfId="0" applyFont="1" applyFill="1" applyBorder="1" applyAlignment="1" applyProtection="1">
      <alignment horizontal="left" vertical="center" wrapText="1"/>
    </xf>
    <xf numFmtId="0" fontId="28" fillId="14" borderId="66" xfId="0" applyFont="1" applyFill="1" applyBorder="1" applyAlignment="1" applyProtection="1">
      <alignment horizontal="left" vertical="center" wrapText="1"/>
    </xf>
    <xf numFmtId="0" fontId="32" fillId="19" borderId="49" xfId="0" applyFont="1" applyFill="1" applyBorder="1" applyAlignment="1" applyProtection="1">
      <alignment horizontal="left" vertical="center" wrapText="1"/>
    </xf>
    <xf numFmtId="0" fontId="32" fillId="19" borderId="70" xfId="0" applyFont="1" applyFill="1" applyBorder="1" applyAlignment="1" applyProtection="1">
      <alignment horizontal="left" vertical="center" wrapText="1"/>
    </xf>
    <xf numFmtId="0" fontId="32" fillId="19" borderId="66" xfId="0" applyFont="1" applyFill="1" applyBorder="1" applyAlignment="1" applyProtection="1">
      <alignment horizontal="left" vertical="center" wrapText="1"/>
    </xf>
    <xf numFmtId="0" fontId="40" fillId="19" borderId="121" xfId="0" applyFont="1" applyFill="1" applyBorder="1" applyAlignment="1" applyProtection="1">
      <alignment horizontal="right" vertical="center" wrapText="1"/>
    </xf>
    <xf numFmtId="0" fontId="40" fillId="19" borderId="122" xfId="0" applyFont="1" applyFill="1" applyBorder="1" applyAlignment="1" applyProtection="1">
      <alignment horizontal="right" vertical="center" wrapText="1"/>
    </xf>
    <xf numFmtId="0" fontId="40" fillId="19" borderId="123"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1" xfId="0" applyNumberFormat="1" applyFont="1" applyFill="1" applyBorder="1" applyAlignment="1" applyProtection="1">
      <alignment horizontal="center" vertical="center"/>
    </xf>
    <xf numFmtId="49" fontId="32" fillId="19" borderId="87" xfId="0" applyNumberFormat="1" applyFont="1" applyFill="1" applyBorder="1" applyAlignment="1" applyProtection="1">
      <alignment horizontal="center" vertical="center"/>
    </xf>
    <xf numFmtId="49" fontId="32" fillId="19" borderId="86"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97" xfId="0" applyNumberFormat="1" applyFont="1" applyFill="1" applyBorder="1" applyAlignment="1" applyProtection="1">
      <alignment horizontal="left" vertical="center"/>
    </xf>
    <xf numFmtId="37" fontId="32" fillId="19" borderId="100" xfId="0" applyNumberFormat="1" applyFont="1" applyFill="1" applyBorder="1" applyAlignment="1" applyProtection="1">
      <alignment horizontal="left" vertical="center"/>
    </xf>
    <xf numFmtId="37" fontId="32" fillId="19" borderId="97" xfId="0" applyNumberFormat="1" applyFont="1" applyFill="1" applyBorder="1" applyAlignment="1" applyProtection="1">
      <alignment horizontal="left" vertical="center" wrapText="1"/>
    </xf>
    <xf numFmtId="37" fontId="32" fillId="19" borderId="100"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4" fillId="0" borderId="12"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139" xfId="0" applyNumberFormat="1" applyFont="1" applyFill="1" applyBorder="1" applyAlignment="1" applyProtection="1">
      <alignment horizontal="right" vertical="center" wrapText="1"/>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14" borderId="12" xfId="0" applyNumberFormat="1" applyFont="1" applyFill="1" applyBorder="1" applyAlignment="1" applyProtection="1">
      <alignment horizontal="right" vertical="center" wrapText="1"/>
      <protection locked="0"/>
    </xf>
    <xf numFmtId="0" fontId="24" fillId="0" borderId="2"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24" fillId="0" borderId="24"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24"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3" fontId="24" fillId="0" borderId="15" xfId="0" applyNumberFormat="1" applyFont="1" applyBorder="1" applyAlignment="1">
      <alignment horizontal="center"/>
    </xf>
    <xf numFmtId="0" fontId="24" fillId="0" borderId="15" xfId="0" applyFont="1" applyBorder="1" applyAlignment="1">
      <alignment horizontal="center"/>
    </xf>
    <xf numFmtId="0" fontId="24" fillId="0" borderId="23"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169" fontId="24" fillId="0" borderId="12" xfId="0" applyNumberFormat="1" applyFont="1" applyFill="1" applyBorder="1" applyAlignment="1" applyProtection="1">
      <alignment horizontal="center" vertical="center"/>
      <protection locked="0"/>
    </xf>
    <xf numFmtId="37" fontId="22" fillId="17" borderId="138" xfId="0" applyNumberFormat="1" applyFont="1" applyFill="1" applyBorder="1" applyAlignment="1" applyProtection="1">
      <alignment horizontal="right" vertical="center" wrapText="1"/>
      <protection locked="0"/>
    </xf>
    <xf numFmtId="0" fontId="24" fillId="0" borderId="2" xfId="0" applyFont="1" applyBorder="1" applyAlignment="1">
      <alignment horizontal="center"/>
    </xf>
    <xf numFmtId="0" fontId="24" fillId="0" borderId="1" xfId="0" applyFont="1" applyBorder="1" applyAlignment="1">
      <alignment horizontal="center"/>
    </xf>
    <xf numFmtId="0" fontId="24" fillId="0" borderId="3" xfId="0" applyFont="1" applyBorder="1" applyAlignment="1">
      <alignment horizontal="center"/>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0" fontId="30" fillId="0" borderId="25"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2" fillId="17" borderId="23"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28"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29"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14" xfId="0" applyNumberFormat="1" applyFont="1" applyFill="1" applyBorder="1" applyAlignment="1" applyProtection="1">
      <alignment horizontal="right" vertical="center" wrapText="1"/>
      <protection locked="0"/>
    </xf>
    <xf numFmtId="37" fontId="24" fillId="0" borderId="115" xfId="0" applyNumberFormat="1" applyFont="1" applyFill="1" applyBorder="1" applyAlignment="1" applyProtection="1">
      <alignment horizontal="right" vertical="center"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2" xfId="23" applyNumberFormat="1" applyFont="1" applyFill="1" applyBorder="1" applyAlignment="1" applyProtection="1">
      <alignment horizontal="right" vertical="center"/>
      <protection locked="0"/>
    </xf>
    <xf numFmtId="0" fontId="24" fillId="0" borderId="110" xfId="0" applyFont="1" applyFill="1" applyBorder="1" applyAlignment="1" applyProtection="1">
      <alignment horizontal="left" vertical="top" wrapText="1"/>
      <protection locked="0"/>
    </xf>
    <xf numFmtId="37" fontId="24" fillId="0" borderId="111" xfId="0" applyNumberFormat="1" applyFont="1" applyFill="1" applyBorder="1" applyAlignment="1" applyProtection="1">
      <alignment horizontal="right" vertical="center" wrapText="1"/>
      <protection locked="0"/>
    </xf>
    <xf numFmtId="37" fontId="24" fillId="0" borderId="112" xfId="0" applyNumberFormat="1" applyFont="1" applyFill="1" applyBorder="1" applyAlignment="1" applyProtection="1">
      <alignment horizontal="right" vertical="center" wrapText="1"/>
      <protection locked="0"/>
    </xf>
    <xf numFmtId="37" fontId="24" fillId="0" borderId="113" xfId="0" applyNumberFormat="1" applyFont="1" applyFill="1" applyBorder="1" applyAlignment="1" applyProtection="1">
      <alignment horizontal="right" vertical="center" wrapText="1"/>
      <protection locked="0"/>
    </xf>
    <xf numFmtId="0" fontId="24" fillId="0" borderId="19" xfId="0" applyFont="1" applyFill="1" applyBorder="1" applyAlignment="1" applyProtection="1">
      <alignment horizontal="left" vertical="top" wrapText="1"/>
      <protection locked="0"/>
    </xf>
    <xf numFmtId="0" fontId="24"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12" xfId="0" applyFont="1" applyFill="1" applyBorder="1" applyAlignment="1">
      <alignment horizontal="left"/>
    </xf>
    <xf numFmtId="0" fontId="24" fillId="0" borderId="13" xfId="0"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24"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2" fillId="17" borderId="137" xfId="0" applyFont="1" applyFill="1" applyBorder="1" applyAlignment="1" applyProtection="1">
      <alignment horizontal="right" vertical="center" wrapText="1"/>
      <protection locked="0"/>
    </xf>
    <xf numFmtId="0" fontId="22" fillId="17" borderId="135" xfId="0" applyFont="1" applyFill="1" applyBorder="1" applyAlignment="1" applyProtection="1">
      <alignment horizontal="right" vertical="center" wrapText="1"/>
      <protection locked="0"/>
    </xf>
    <xf numFmtId="0" fontId="22" fillId="17" borderId="136" xfId="0" applyFont="1" applyFill="1" applyBorder="1" applyAlignment="1" applyProtection="1">
      <alignment horizontal="right" vertical="center" wrapText="1"/>
      <protection locked="0"/>
    </xf>
    <xf numFmtId="169" fontId="22" fillId="17" borderId="138" xfId="0" applyNumberFormat="1" applyFont="1" applyFill="1" applyBorder="1" applyAlignment="1" applyProtection="1">
      <alignment horizontal="center" vertical="center"/>
      <protection locked="0"/>
    </xf>
    <xf numFmtId="37" fontId="22" fillId="17" borderId="138" xfId="23" applyNumberFormat="1" applyFont="1" applyFill="1" applyBorder="1" applyAlignment="1" applyProtection="1">
      <alignment horizontal="right" vertical="center"/>
      <protection locked="0"/>
    </xf>
    <xf numFmtId="0" fontId="24" fillId="0" borderId="2" xfId="0" applyFont="1" applyFill="1" applyBorder="1" applyAlignment="1">
      <alignment horizontal="center"/>
    </xf>
    <xf numFmtId="0" fontId="24" fillId="0" borderId="1" xfId="0" applyFont="1" applyFill="1" applyBorder="1" applyAlignment="1">
      <alignment horizontal="center"/>
    </xf>
    <xf numFmtId="0" fontId="24" fillId="0" borderId="3" xfId="0" applyFont="1" applyFill="1" applyBorder="1" applyAlignment="1">
      <alignment horizontal="center"/>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ual"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2112398</c:v>
                </c:pt>
                <c:pt idx="1">
                  <c:v>30939461</c:v>
                </c:pt>
                <c:pt idx="2">
                  <c:v>0</c:v>
                </c:pt>
              </c:numCache>
            </c:numRef>
          </c:val>
          <c:extLst xmlns:c16r2="http://schemas.microsoft.com/office/drawing/2015/06/chart">
            <c:ext xmlns:c16="http://schemas.microsoft.com/office/drawing/2014/chart" uri="{C3380CC4-5D6E-409C-BE32-E72D297353CC}">
              <c16:uniqueId val="{00000002-B4BD-4C7A-94D7-F55A22D85AC2}"/>
            </c:ext>
          </c:extLst>
        </c:ser>
        <c:gapWidth val="18"/>
        <c:overlap val="90"/>
        <c:axId val="100154752"/>
        <c:axId val="100211712"/>
      </c:barChart>
      <c:catAx>
        <c:axId val="100154752"/>
        <c:scaling>
          <c:orientation val="minMax"/>
        </c:scaling>
        <c:axPos val="b"/>
        <c:numFmt formatCode="General" sourceLinked="1"/>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00211712"/>
        <c:crosses val="autoZero"/>
        <c:auto val="1"/>
        <c:lblAlgn val="ctr"/>
        <c:lblOffset val="100"/>
      </c:catAx>
      <c:valAx>
        <c:axId val="100211712"/>
        <c:scaling>
          <c:orientation val="minMax"/>
        </c:scaling>
        <c:delete val="1"/>
        <c:axPos val="l"/>
        <c:majorGridlines/>
        <c:numFmt formatCode="#,##0" sourceLinked="1"/>
        <c:tickLblPos val="none"/>
        <c:crossAx val="100154752"/>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0"/>
      <c:hPercent val="289"/>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 #,##0_-;_-* "-"_-;_-@_-</c:formatCode>
                <c:ptCount val="7"/>
                <c:pt idx="0">
                  <c:v>3112397.44</c:v>
                </c:pt>
                <c:pt idx="1">
                  <c:v>0</c:v>
                </c:pt>
                <c:pt idx="2">
                  <c:v>0</c:v>
                </c:pt>
                <c:pt idx="3">
                  <c:v>0</c:v>
                </c:pt>
                <c:pt idx="4">
                  <c:v>19499999.559999999</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gapWidth val="55"/>
        <c:gapDepth val="55"/>
        <c:shape val="cylinder"/>
        <c:axId val="71048576"/>
        <c:axId val="71050368"/>
        <c:axId val="0"/>
      </c:bar3DChart>
      <c:catAx>
        <c:axId val="71048576"/>
        <c:scaling>
          <c:orientation val="minMax"/>
        </c:scaling>
        <c:axPos val="l"/>
        <c:numFmt formatCode="General" sourceLinked="1"/>
        <c:maj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71050368"/>
        <c:crosses val="autoZero"/>
        <c:auto val="1"/>
        <c:lblAlgn val="ctr"/>
        <c:lblOffset val="100"/>
      </c:catAx>
      <c:valAx>
        <c:axId val="71050368"/>
        <c:scaling>
          <c:orientation val="minMax"/>
        </c:scaling>
        <c:axPos val="b"/>
        <c:majorGridlines/>
        <c:numFmt formatCode="_-* #,##0_-;\-* #,##0_-;_-* &quot;-&quot;_-;_-@_-" sourceLinked="1"/>
        <c:majorTickMark val="none"/>
        <c:tickLblPos val="nextTo"/>
        <c:crossAx val="71048576"/>
        <c:crosses val="autoZero"/>
        <c:crossBetween val="between"/>
      </c:valAx>
      <c:spPr>
        <a:noFill/>
        <a:ln w="25400">
          <a:noFill/>
        </a:ln>
      </c:spPr>
    </c:plotArea>
    <c:legend>
      <c:legendPos val="r"/>
    </c:legend>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0"/>
      <c:hPercent val="289"/>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val>
            <c:numRef>
              <c:f>'PROYECCIONES INGRESOS'!$C$93:$C$95</c:f>
              <c:numCache>
                <c:formatCode>_-* #,##0_-;\-* #,##0_-;_-* "-"_-;_-@_-</c:formatCode>
                <c:ptCount val="3"/>
                <c:pt idx="0">
                  <c:v>4939461.5599999996</c:v>
                </c:pt>
                <c:pt idx="1">
                  <c:v>5500000</c:v>
                </c:pt>
                <c:pt idx="2">
                  <c:v>0</c:v>
                </c:pt>
              </c:numCache>
            </c:numRef>
          </c:val>
        </c:ser>
        <c:gapWidth val="55"/>
        <c:gapDepth val="55"/>
        <c:shape val="cylinder"/>
        <c:axId val="71103616"/>
        <c:axId val="71105152"/>
        <c:axId val="0"/>
      </c:bar3DChart>
      <c:catAx>
        <c:axId val="71103616"/>
        <c:scaling>
          <c:orientation val="minMax"/>
        </c:scaling>
        <c:delete val="1"/>
        <c:axPos val="l"/>
        <c:numFmt formatCode="General" sourceLinked="1"/>
        <c:majorTickMark val="none"/>
        <c:tickLblPos val="none"/>
        <c:crossAx val="71105152"/>
        <c:crosses val="autoZero"/>
        <c:auto val="1"/>
        <c:lblAlgn val="ctr"/>
        <c:lblOffset val="100"/>
      </c:catAx>
      <c:valAx>
        <c:axId val="71105152"/>
        <c:scaling>
          <c:orientation val="minMax"/>
        </c:scaling>
        <c:axPos val="b"/>
        <c:majorGridlines/>
        <c:numFmt formatCode="General" sourceLinked="1"/>
        <c:majorTickMark val="none"/>
        <c:tickLblPos val="nextTo"/>
        <c:crossAx val="71103616"/>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24580108.859999999</c:v>
                </c:pt>
                <c:pt idx="1">
                  <c:v>8471749.6999999993</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gapWidth val="18"/>
        <c:overlap val="90"/>
        <c:axId val="84029824"/>
        <c:axId val="84031360"/>
      </c:barChart>
      <c:catAx>
        <c:axId val="84029824"/>
        <c:scaling>
          <c:orientation val="minMax"/>
        </c:scaling>
        <c:axPos val="b"/>
        <c:numFmt formatCode="General" sourceLinked="1"/>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84031360"/>
        <c:crosses val="autoZero"/>
        <c:auto val="1"/>
        <c:lblAlgn val="ctr"/>
        <c:lblOffset val="100"/>
      </c:catAx>
      <c:valAx>
        <c:axId val="84031360"/>
        <c:scaling>
          <c:orientation val="minMax"/>
        </c:scaling>
        <c:delete val="1"/>
        <c:axPos val="l"/>
        <c:majorGridlines/>
        <c:numFmt formatCode="#,##0" sourceLinked="1"/>
        <c:tickLblPos val="none"/>
        <c:crossAx val="84029824"/>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209;ITO/Desktop/DOC%20VARIOS/PRESUPUESTO%20MUNICIPIOS%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jetivos PMD"/>
      <sheetName val="Compromisos PMD"/>
      <sheetName val="INDICADORES"/>
      <sheetName val="SERVICIOS DE CALIDAD"/>
      <sheetName val="MUNICIPIO SEGURO Y SUSTENTABLE"/>
      <sheetName val="EVENTOS CIVICOS Y CULTURALES"/>
      <sheetName val="RECAUDACION Y GASTO RESPONSABLE"/>
      <sheetName val="S.H-INGRESOS"/>
      <sheetName val="S.H. EGRESOS"/>
      <sheetName val="ESTIMACION DE INGRESOS"/>
      <sheetName val="PRESUP.EGRESOS FUENTE FINANCIAM"/>
      <sheetName val="EAPED 6 (a)"/>
      <sheetName val="EAPED 6 (b)"/>
      <sheetName val="EAPED 6 (c)"/>
      <sheetName val="EAPED 6 (d)"/>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row r="3">
          <cell r="B3" t="str">
            <v>Municipio:  Techaluta de Montenegro, Jalisco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A1:B14"/>
  <sheetViews>
    <sheetView topLeftCell="B1" workbookViewId="0">
      <selection activeCell="B16" sqref="B16"/>
    </sheetView>
  </sheetViews>
  <sheetFormatPr baseColWidth="10" defaultRowHeight="15"/>
  <cols>
    <col min="1" max="1" width="5.7109375" style="424" customWidth="1"/>
    <col min="2" max="2" width="110.140625" customWidth="1"/>
    <col min="257" max="257" width="5.7109375" customWidth="1"/>
    <col min="258" max="258" width="110.140625" customWidth="1"/>
    <col min="513" max="513" width="5.7109375" customWidth="1"/>
    <col min="514" max="514" width="110.140625" customWidth="1"/>
    <col min="769" max="769" width="5.7109375" customWidth="1"/>
    <col min="770" max="770" width="110.140625" customWidth="1"/>
    <col min="1025" max="1025" width="5.7109375" customWidth="1"/>
    <col min="1026" max="1026" width="110.140625" customWidth="1"/>
    <col min="1281" max="1281" width="5.7109375" customWidth="1"/>
    <col min="1282" max="1282" width="110.140625" customWidth="1"/>
    <col min="1537" max="1537" width="5.7109375" customWidth="1"/>
    <col min="1538" max="1538" width="110.140625" customWidth="1"/>
    <col min="1793" max="1793" width="5.7109375" customWidth="1"/>
    <col min="1794" max="1794" width="110.140625" customWidth="1"/>
    <col min="2049" max="2049" width="5.7109375" customWidth="1"/>
    <col min="2050" max="2050" width="110.140625" customWidth="1"/>
    <col min="2305" max="2305" width="5.7109375" customWidth="1"/>
    <col min="2306" max="2306" width="110.140625" customWidth="1"/>
    <col min="2561" max="2561" width="5.7109375" customWidth="1"/>
    <col min="2562" max="2562" width="110.140625" customWidth="1"/>
    <col min="2817" max="2817" width="5.7109375" customWidth="1"/>
    <col min="2818" max="2818" width="110.140625" customWidth="1"/>
    <col min="3073" max="3073" width="5.7109375" customWidth="1"/>
    <col min="3074" max="3074" width="110.140625" customWidth="1"/>
    <col min="3329" max="3329" width="5.7109375" customWidth="1"/>
    <col min="3330" max="3330" width="110.140625" customWidth="1"/>
    <col min="3585" max="3585" width="5.7109375" customWidth="1"/>
    <col min="3586" max="3586" width="110.140625" customWidth="1"/>
    <col min="3841" max="3841" width="5.7109375" customWidth="1"/>
    <col min="3842" max="3842" width="110.140625" customWidth="1"/>
    <col min="4097" max="4097" width="5.7109375" customWidth="1"/>
    <col min="4098" max="4098" width="110.140625" customWidth="1"/>
    <col min="4353" max="4353" width="5.7109375" customWidth="1"/>
    <col min="4354" max="4354" width="110.140625" customWidth="1"/>
    <col min="4609" max="4609" width="5.7109375" customWidth="1"/>
    <col min="4610" max="4610" width="110.140625" customWidth="1"/>
    <col min="4865" max="4865" width="5.7109375" customWidth="1"/>
    <col min="4866" max="4866" width="110.140625" customWidth="1"/>
    <col min="5121" max="5121" width="5.7109375" customWidth="1"/>
    <col min="5122" max="5122" width="110.140625" customWidth="1"/>
    <col min="5377" max="5377" width="5.7109375" customWidth="1"/>
    <col min="5378" max="5378" width="110.140625" customWidth="1"/>
    <col min="5633" max="5633" width="5.7109375" customWidth="1"/>
    <col min="5634" max="5634" width="110.140625" customWidth="1"/>
    <col min="5889" max="5889" width="5.7109375" customWidth="1"/>
    <col min="5890" max="5890" width="110.140625" customWidth="1"/>
    <col min="6145" max="6145" width="5.7109375" customWidth="1"/>
    <col min="6146" max="6146" width="110.140625" customWidth="1"/>
    <col min="6401" max="6401" width="5.7109375" customWidth="1"/>
    <col min="6402" max="6402" width="110.140625" customWidth="1"/>
    <col min="6657" max="6657" width="5.7109375" customWidth="1"/>
    <col min="6658" max="6658" width="110.140625" customWidth="1"/>
    <col min="6913" max="6913" width="5.7109375" customWidth="1"/>
    <col min="6914" max="6914" width="110.140625" customWidth="1"/>
    <col min="7169" max="7169" width="5.7109375" customWidth="1"/>
    <col min="7170" max="7170" width="110.140625" customWidth="1"/>
    <col min="7425" max="7425" width="5.7109375" customWidth="1"/>
    <col min="7426" max="7426" width="110.140625" customWidth="1"/>
    <col min="7681" max="7681" width="5.7109375" customWidth="1"/>
    <col min="7682" max="7682" width="110.140625" customWidth="1"/>
    <col min="7937" max="7937" width="5.7109375" customWidth="1"/>
    <col min="7938" max="7938" width="110.140625" customWidth="1"/>
    <col min="8193" max="8193" width="5.7109375" customWidth="1"/>
    <col min="8194" max="8194" width="110.140625" customWidth="1"/>
    <col min="8449" max="8449" width="5.7109375" customWidth="1"/>
    <col min="8450" max="8450" width="110.140625" customWidth="1"/>
    <col min="8705" max="8705" width="5.7109375" customWidth="1"/>
    <col min="8706" max="8706" width="110.140625" customWidth="1"/>
    <col min="8961" max="8961" width="5.7109375" customWidth="1"/>
    <col min="8962" max="8962" width="110.140625" customWidth="1"/>
    <col min="9217" max="9217" width="5.7109375" customWidth="1"/>
    <col min="9218" max="9218" width="110.140625" customWidth="1"/>
    <col min="9473" max="9473" width="5.7109375" customWidth="1"/>
    <col min="9474" max="9474" width="110.140625" customWidth="1"/>
    <col min="9729" max="9729" width="5.7109375" customWidth="1"/>
    <col min="9730" max="9730" width="110.140625" customWidth="1"/>
    <col min="9985" max="9985" width="5.7109375" customWidth="1"/>
    <col min="9986" max="9986" width="110.140625" customWidth="1"/>
    <col min="10241" max="10241" width="5.7109375" customWidth="1"/>
    <col min="10242" max="10242" width="110.140625" customWidth="1"/>
    <col min="10497" max="10497" width="5.7109375" customWidth="1"/>
    <col min="10498" max="10498" width="110.140625" customWidth="1"/>
    <col min="10753" max="10753" width="5.7109375" customWidth="1"/>
    <col min="10754" max="10754" width="110.140625" customWidth="1"/>
    <col min="11009" max="11009" width="5.7109375" customWidth="1"/>
    <col min="11010" max="11010" width="110.140625" customWidth="1"/>
    <col min="11265" max="11265" width="5.7109375" customWidth="1"/>
    <col min="11266" max="11266" width="110.140625" customWidth="1"/>
    <col min="11521" max="11521" width="5.7109375" customWidth="1"/>
    <col min="11522" max="11522" width="110.140625" customWidth="1"/>
    <col min="11777" max="11777" width="5.7109375" customWidth="1"/>
    <col min="11778" max="11778" width="110.140625" customWidth="1"/>
    <col min="12033" max="12033" width="5.7109375" customWidth="1"/>
    <col min="12034" max="12034" width="110.140625" customWidth="1"/>
    <col min="12289" max="12289" width="5.7109375" customWidth="1"/>
    <col min="12290" max="12290" width="110.140625" customWidth="1"/>
    <col min="12545" max="12545" width="5.7109375" customWidth="1"/>
    <col min="12546" max="12546" width="110.140625" customWidth="1"/>
    <col min="12801" max="12801" width="5.7109375" customWidth="1"/>
    <col min="12802" max="12802" width="110.140625" customWidth="1"/>
    <col min="13057" max="13057" width="5.7109375" customWidth="1"/>
    <col min="13058" max="13058" width="110.140625" customWidth="1"/>
    <col min="13313" max="13313" width="5.7109375" customWidth="1"/>
    <col min="13314" max="13314" width="110.140625" customWidth="1"/>
    <col min="13569" max="13569" width="5.7109375" customWidth="1"/>
    <col min="13570" max="13570" width="110.140625" customWidth="1"/>
    <col min="13825" max="13825" width="5.7109375" customWidth="1"/>
    <col min="13826" max="13826" width="110.140625" customWidth="1"/>
    <col min="14081" max="14081" width="5.7109375" customWidth="1"/>
    <col min="14082" max="14082" width="110.140625" customWidth="1"/>
    <col min="14337" max="14337" width="5.7109375" customWidth="1"/>
    <col min="14338" max="14338" width="110.140625" customWidth="1"/>
    <col min="14593" max="14593" width="5.7109375" customWidth="1"/>
    <col min="14594" max="14594" width="110.140625" customWidth="1"/>
    <col min="14849" max="14849" width="5.7109375" customWidth="1"/>
    <col min="14850" max="14850" width="110.140625" customWidth="1"/>
    <col min="15105" max="15105" width="5.7109375" customWidth="1"/>
    <col min="15106" max="15106" width="110.140625" customWidth="1"/>
    <col min="15361" max="15361" width="5.7109375" customWidth="1"/>
    <col min="15362" max="15362" width="110.140625" customWidth="1"/>
    <col min="15617" max="15617" width="5.7109375" customWidth="1"/>
    <col min="15618" max="15618" width="110.140625" customWidth="1"/>
    <col min="15873" max="15873" width="5.7109375" customWidth="1"/>
    <col min="15874" max="15874" width="110.140625" customWidth="1"/>
    <col min="16129" max="16129" width="5.7109375" customWidth="1"/>
    <col min="16130" max="16130" width="110.140625" customWidth="1"/>
  </cols>
  <sheetData>
    <row r="1" spans="1:2" ht="23.25" customHeight="1">
      <c r="A1" s="505" t="s">
        <v>1230</v>
      </c>
      <c r="B1" s="506"/>
    </row>
    <row r="2" spans="1:2" ht="18" customHeight="1">
      <c r="A2" s="507"/>
      <c r="B2" s="508"/>
    </row>
    <row r="3" spans="1:2" ht="21" customHeight="1">
      <c r="A3" s="414"/>
      <c r="B3" s="415" t="s">
        <v>1231</v>
      </c>
    </row>
    <row r="4" spans="1:2" ht="21">
      <c r="A4" s="416" t="s">
        <v>1232</v>
      </c>
      <c r="B4" s="417" t="s">
        <v>3</v>
      </c>
    </row>
    <row r="5" spans="1:2" ht="33" customHeight="1">
      <c r="A5" s="418">
        <v>1</v>
      </c>
      <c r="B5" s="419" t="s">
        <v>1233</v>
      </c>
    </row>
    <row r="6" spans="1:2" ht="33" customHeight="1">
      <c r="A6" s="418">
        <v>2</v>
      </c>
      <c r="B6" s="419" t="s">
        <v>1234</v>
      </c>
    </row>
    <row r="7" spans="1:2" ht="33" customHeight="1">
      <c r="A7" s="418">
        <v>3</v>
      </c>
      <c r="B7" s="420" t="s">
        <v>1349</v>
      </c>
    </row>
    <row r="8" spans="1:2" ht="51" customHeight="1">
      <c r="A8" s="418">
        <v>4</v>
      </c>
      <c r="B8" s="419" t="s">
        <v>1235</v>
      </c>
    </row>
    <row r="9" spans="1:2" ht="33" customHeight="1">
      <c r="A9" s="418">
        <v>5</v>
      </c>
      <c r="B9" s="421" t="s">
        <v>1350</v>
      </c>
    </row>
    <row r="10" spans="1:2" ht="33" customHeight="1">
      <c r="A10" s="418">
        <v>6</v>
      </c>
      <c r="B10" s="421" t="s">
        <v>1236</v>
      </c>
    </row>
    <row r="11" spans="1:2" ht="33" customHeight="1">
      <c r="A11" s="418">
        <v>7</v>
      </c>
      <c r="B11" s="421" t="s">
        <v>1237</v>
      </c>
    </row>
    <row r="12" spans="1:2" ht="44.25" customHeight="1">
      <c r="A12" s="418">
        <v>8</v>
      </c>
      <c r="B12" s="419" t="s">
        <v>1238</v>
      </c>
    </row>
    <row r="13" spans="1:2" ht="33" customHeight="1">
      <c r="A13" s="422">
        <v>9</v>
      </c>
      <c r="B13" s="423"/>
    </row>
    <row r="14" spans="1:2" ht="33" customHeight="1">
      <c r="A14" s="422">
        <v>10</v>
      </c>
      <c r="B14" s="423"/>
    </row>
  </sheetData>
  <mergeCells count="1">
    <mergeCell ref="A1:B2"/>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sheetPr codeName="Hoja10">
    <tabColor rgb="FF00B050"/>
  </sheetPr>
  <dimension ref="A1:L96"/>
  <sheetViews>
    <sheetView showGridLines="0" zoomScale="110" zoomScaleNormal="110" workbookViewId="0">
      <selection activeCell="J7" sqref="J7"/>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753" t="s">
        <v>1098</v>
      </c>
      <c r="B1" s="754"/>
      <c r="C1" s="754"/>
      <c r="D1" s="754"/>
      <c r="E1" s="754"/>
      <c r="F1" s="754"/>
      <c r="G1" s="754"/>
      <c r="H1" s="754"/>
      <c r="I1" s="754"/>
      <c r="J1" s="754"/>
      <c r="K1" s="754"/>
      <c r="L1" s="754"/>
    </row>
    <row r="2" spans="1:12" ht="27.75" customHeight="1">
      <c r="A2" s="755" t="str">
        <f>'ESTIMACIÓN DE INGRESOS'!A2:C2</f>
        <v>Nombre del Municipio: Techaluta de Montenegro, Jalisco.</v>
      </c>
      <c r="B2" s="756"/>
      <c r="C2" s="756"/>
      <c r="D2" s="756"/>
      <c r="E2" s="756"/>
      <c r="F2" s="756"/>
      <c r="G2" s="756"/>
      <c r="H2" s="756"/>
      <c r="I2" s="756"/>
      <c r="J2" s="756"/>
      <c r="K2" s="756"/>
      <c r="L2" s="756"/>
    </row>
    <row r="3" spans="1:12" ht="17.25" customHeight="1">
      <c r="A3" s="760" t="s">
        <v>5</v>
      </c>
      <c r="B3" s="760"/>
      <c r="C3" s="760"/>
      <c r="D3" s="760"/>
      <c r="E3" s="757" t="s">
        <v>1089</v>
      </c>
      <c r="F3" s="757" t="s">
        <v>1090</v>
      </c>
      <c r="G3" s="758" t="s">
        <v>905</v>
      </c>
      <c r="H3" s="757" t="s">
        <v>906</v>
      </c>
      <c r="I3" s="759" t="s">
        <v>907</v>
      </c>
      <c r="J3" s="757" t="s">
        <v>1088</v>
      </c>
      <c r="K3" s="757" t="s">
        <v>1091</v>
      </c>
      <c r="L3" s="757" t="s">
        <v>1092</v>
      </c>
    </row>
    <row r="4" spans="1:12" ht="10.9" customHeight="1">
      <c r="A4" s="760"/>
      <c r="B4" s="760"/>
      <c r="C4" s="760"/>
      <c r="D4" s="760"/>
      <c r="E4" s="757"/>
      <c r="F4" s="757"/>
      <c r="G4" s="758"/>
      <c r="H4" s="757"/>
      <c r="I4" s="759"/>
      <c r="J4" s="757"/>
      <c r="K4" s="757"/>
      <c r="L4" s="757"/>
    </row>
    <row r="5" spans="1:12" ht="17.45" customHeight="1">
      <c r="A5" s="367" t="s">
        <v>6</v>
      </c>
      <c r="B5" s="368"/>
      <c r="C5" s="368"/>
      <c r="D5" s="368"/>
      <c r="E5" s="368"/>
      <c r="F5" s="368"/>
      <c r="G5" s="368"/>
      <c r="H5" s="367"/>
      <c r="I5" s="369"/>
      <c r="J5" s="45"/>
      <c r="K5" s="45"/>
      <c r="L5" s="359"/>
    </row>
    <row r="6" spans="1:12" ht="17.45" customHeight="1">
      <c r="A6" s="227">
        <v>1</v>
      </c>
      <c r="B6" s="747" t="s">
        <v>7</v>
      </c>
      <c r="C6" s="747"/>
      <c r="D6" s="747"/>
      <c r="E6" s="300">
        <f>SUM(E7:E15)</f>
        <v>0</v>
      </c>
      <c r="F6" s="300">
        <f>SUM(F7:F15)</f>
        <v>0</v>
      </c>
      <c r="G6" s="370">
        <f>SUM(G7:G15)</f>
        <v>1025177.4</v>
      </c>
      <c r="H6" s="377">
        <f>SUM(H7:H15)</f>
        <v>873293</v>
      </c>
      <c r="I6" s="228">
        <f>H6/G6-1</f>
        <v>-0.1481542609113311</v>
      </c>
      <c r="J6" s="300">
        <f>SUM(J7:J15)</f>
        <v>890758.86</v>
      </c>
      <c r="K6" s="300">
        <f>SUM(K7:K15)</f>
        <v>0</v>
      </c>
      <c r="L6" s="360">
        <f>SUM(L7:L15)</f>
        <v>0</v>
      </c>
    </row>
    <row r="7" spans="1:12" ht="15" customHeight="1">
      <c r="A7" s="122">
        <v>1.1000000000000001</v>
      </c>
      <c r="B7" s="736" t="s">
        <v>8</v>
      </c>
      <c r="C7" s="736"/>
      <c r="D7" s="736"/>
      <c r="E7" s="301"/>
      <c r="F7" s="301"/>
      <c r="G7" s="371">
        <v>158200</v>
      </c>
      <c r="H7" s="378">
        <f>'ESTIMACIÓN DE INGRESOS'!$C$7</f>
        <v>10000</v>
      </c>
      <c r="I7" s="123">
        <f t="shared" ref="I7:I69" si="0">H7/G7-1</f>
        <v>-0.93678887484197215</v>
      </c>
      <c r="J7" s="301">
        <f>H7+(H7*2%)</f>
        <v>10200</v>
      </c>
      <c r="K7" s="301"/>
      <c r="L7" s="361"/>
    </row>
    <row r="8" spans="1:12" ht="15" customHeight="1">
      <c r="A8" s="122">
        <v>1.2</v>
      </c>
      <c r="B8" s="736" t="s">
        <v>9</v>
      </c>
      <c r="C8" s="736"/>
      <c r="D8" s="736"/>
      <c r="E8" s="301"/>
      <c r="F8" s="301"/>
      <c r="G8" s="371">
        <v>814995.4</v>
      </c>
      <c r="H8" s="378">
        <f>'ESTIMACIÓN DE INGRESOS'!$C$9</f>
        <v>831293</v>
      </c>
      <c r="I8" s="123">
        <f t="shared" si="0"/>
        <v>1.9997168082175554E-2</v>
      </c>
      <c r="J8" s="301">
        <f t="shared" ref="J8:J15" si="1">H8+(H8*2%)</f>
        <v>847918.86</v>
      </c>
      <c r="K8" s="301"/>
      <c r="L8" s="361"/>
    </row>
    <row r="9" spans="1:12" ht="15" customHeight="1">
      <c r="A9" s="122">
        <v>1.3</v>
      </c>
      <c r="B9" s="736" t="s">
        <v>10</v>
      </c>
      <c r="C9" s="736"/>
      <c r="D9" s="736"/>
      <c r="E9" s="302"/>
      <c r="F9" s="302"/>
      <c r="G9" s="372">
        <v>0</v>
      </c>
      <c r="H9" s="378">
        <f>'ESTIMACIÓN DE INGRESOS'!C13</f>
        <v>0</v>
      </c>
      <c r="I9" s="123" t="e">
        <f t="shared" si="0"/>
        <v>#DIV/0!</v>
      </c>
      <c r="J9" s="301">
        <f t="shared" si="1"/>
        <v>0</v>
      </c>
      <c r="K9" s="302"/>
      <c r="L9" s="362"/>
    </row>
    <row r="10" spans="1:12" ht="15" customHeight="1">
      <c r="A10" s="122">
        <v>1.4</v>
      </c>
      <c r="B10" s="736" t="s">
        <v>11</v>
      </c>
      <c r="C10" s="736"/>
      <c r="D10" s="736"/>
      <c r="E10" s="302"/>
      <c r="F10" s="302"/>
      <c r="G10" s="372">
        <v>0</v>
      </c>
      <c r="H10" s="378">
        <f>'ESTIMACIÓN DE INGRESOS'!C14</f>
        <v>0</v>
      </c>
      <c r="I10" s="123" t="e">
        <f t="shared" si="0"/>
        <v>#DIV/0!</v>
      </c>
      <c r="J10" s="301">
        <f t="shared" si="1"/>
        <v>0</v>
      </c>
      <c r="K10" s="302"/>
      <c r="L10" s="362"/>
    </row>
    <row r="11" spans="1:12" ht="15" customHeight="1">
      <c r="A11" s="122">
        <v>1.5</v>
      </c>
      <c r="B11" s="736" t="s">
        <v>12</v>
      </c>
      <c r="C11" s="736"/>
      <c r="D11" s="736"/>
      <c r="E11" s="302"/>
      <c r="F11" s="302"/>
      <c r="G11" s="372">
        <v>0</v>
      </c>
      <c r="H11" s="378">
        <f>'ESTIMACIÓN DE INGRESOS'!C15</f>
        <v>0</v>
      </c>
      <c r="I11" s="123" t="e">
        <f t="shared" si="0"/>
        <v>#DIV/0!</v>
      </c>
      <c r="J11" s="301">
        <f t="shared" si="1"/>
        <v>0</v>
      </c>
      <c r="K11" s="302"/>
      <c r="L11" s="362"/>
    </row>
    <row r="12" spans="1:12" ht="15" customHeight="1">
      <c r="A12" s="122">
        <v>1.6</v>
      </c>
      <c r="B12" s="736" t="s">
        <v>13</v>
      </c>
      <c r="C12" s="736"/>
      <c r="D12" s="736"/>
      <c r="E12" s="302"/>
      <c r="F12" s="302"/>
      <c r="G12" s="372">
        <v>0</v>
      </c>
      <c r="H12" s="378">
        <f>'ESTIMACIÓN DE INGRESOS'!C16</f>
        <v>0</v>
      </c>
      <c r="I12" s="123" t="e">
        <f t="shared" si="0"/>
        <v>#DIV/0!</v>
      </c>
      <c r="J12" s="301">
        <f t="shared" si="1"/>
        <v>0</v>
      </c>
      <c r="K12" s="302"/>
      <c r="L12" s="362"/>
    </row>
    <row r="13" spans="1:12" ht="15" customHeight="1">
      <c r="A13" s="122">
        <v>1.7</v>
      </c>
      <c r="B13" s="738" t="s">
        <v>1103</v>
      </c>
      <c r="C13" s="739"/>
      <c r="D13" s="740"/>
      <c r="E13" s="301"/>
      <c r="F13" s="301"/>
      <c r="G13" s="371">
        <v>51982</v>
      </c>
      <c r="H13" s="378">
        <f>'ESTIMACIÓN DE INGRESOS'!C17</f>
        <v>32000</v>
      </c>
      <c r="I13" s="123">
        <f t="shared" si="0"/>
        <v>-0.38440229310145824</v>
      </c>
      <c r="J13" s="301">
        <f t="shared" si="1"/>
        <v>32640</v>
      </c>
      <c r="K13" s="301"/>
      <c r="L13" s="361"/>
    </row>
    <row r="14" spans="1:12" ht="15" customHeight="1">
      <c r="A14" s="122">
        <v>1.8</v>
      </c>
      <c r="B14" s="738" t="s">
        <v>14</v>
      </c>
      <c r="C14" s="739"/>
      <c r="D14" s="740"/>
      <c r="E14" s="301"/>
      <c r="F14" s="301"/>
      <c r="G14" s="371">
        <v>0</v>
      </c>
      <c r="H14" s="378">
        <f>'ESTIMACIÓN DE INGRESOS'!C23</f>
        <v>0</v>
      </c>
      <c r="I14" s="124" t="e">
        <f t="shared" si="0"/>
        <v>#DIV/0!</v>
      </c>
      <c r="J14" s="301">
        <f t="shared" si="1"/>
        <v>0</v>
      </c>
      <c r="K14" s="301"/>
      <c r="L14" s="361"/>
    </row>
    <row r="15" spans="1:12" ht="24.6" customHeight="1">
      <c r="A15" s="122">
        <v>1.9</v>
      </c>
      <c r="B15" s="748" t="s">
        <v>1100</v>
      </c>
      <c r="C15" s="739"/>
      <c r="D15" s="740"/>
      <c r="E15" s="301"/>
      <c r="F15" s="301"/>
      <c r="G15" s="371"/>
      <c r="H15" s="378">
        <f>'ESTIMACIÓN DE INGRESOS'!C24</f>
        <v>0</v>
      </c>
      <c r="I15" s="124" t="e">
        <f t="shared" si="0"/>
        <v>#DIV/0!</v>
      </c>
      <c r="J15" s="301">
        <f t="shared" si="1"/>
        <v>0</v>
      </c>
      <c r="K15" s="301"/>
      <c r="L15" s="361"/>
    </row>
    <row r="16" spans="1:12" ht="17.45" customHeight="1">
      <c r="A16" s="223">
        <v>2</v>
      </c>
      <c r="B16" s="737" t="s">
        <v>15</v>
      </c>
      <c r="C16" s="737"/>
      <c r="D16" s="737"/>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738" t="s">
        <v>862</v>
      </c>
      <c r="C17" s="739"/>
      <c r="D17" s="740"/>
      <c r="E17" s="301"/>
      <c r="F17" s="301"/>
      <c r="G17" s="371"/>
      <c r="H17" s="378">
        <f>'ESTIMACIÓN DE INGRESOS'!C26</f>
        <v>0</v>
      </c>
      <c r="I17" s="123" t="e">
        <f t="shared" si="0"/>
        <v>#DIV/0!</v>
      </c>
      <c r="J17" s="301"/>
      <c r="K17" s="301"/>
      <c r="L17" s="361"/>
    </row>
    <row r="18" spans="1:12" ht="15" customHeight="1">
      <c r="A18" s="122">
        <v>2.2000000000000002</v>
      </c>
      <c r="B18" s="738" t="s">
        <v>863</v>
      </c>
      <c r="C18" s="739"/>
      <c r="D18" s="740"/>
      <c r="E18" s="302"/>
      <c r="F18" s="302"/>
      <c r="G18" s="372"/>
      <c r="H18" s="378">
        <f>'ESTIMACIÓN DE INGRESOS'!C27</f>
        <v>0</v>
      </c>
      <c r="I18" s="123" t="e">
        <f t="shared" si="0"/>
        <v>#DIV/0!</v>
      </c>
      <c r="J18" s="302"/>
      <c r="K18" s="302"/>
      <c r="L18" s="362"/>
    </row>
    <row r="19" spans="1:12" ht="15" customHeight="1">
      <c r="A19" s="122">
        <v>2.2999999999999998</v>
      </c>
      <c r="B19" s="738" t="s">
        <v>864</v>
      </c>
      <c r="C19" s="739"/>
      <c r="D19" s="740"/>
      <c r="E19" s="302"/>
      <c r="F19" s="302"/>
      <c r="G19" s="372"/>
      <c r="H19" s="378">
        <f>'ESTIMACIÓN DE INGRESOS'!C28</f>
        <v>0</v>
      </c>
      <c r="I19" s="123" t="e">
        <f t="shared" si="0"/>
        <v>#DIV/0!</v>
      </c>
      <c r="J19" s="302"/>
      <c r="K19" s="302"/>
      <c r="L19" s="362"/>
    </row>
    <row r="20" spans="1:12" ht="15" customHeight="1">
      <c r="A20" s="122">
        <v>2.4</v>
      </c>
      <c r="B20" s="738" t="s">
        <v>865</v>
      </c>
      <c r="C20" s="739"/>
      <c r="D20" s="740"/>
      <c r="E20" s="301"/>
      <c r="F20" s="301"/>
      <c r="G20" s="371"/>
      <c r="H20" s="378">
        <f>'ESTIMACIÓN DE INGRESOS'!C29</f>
        <v>0</v>
      </c>
      <c r="I20" s="123" t="e">
        <f t="shared" si="0"/>
        <v>#DIV/0!</v>
      </c>
      <c r="J20" s="301"/>
      <c r="K20" s="301"/>
      <c r="L20" s="361"/>
    </row>
    <row r="21" spans="1:12" ht="15" customHeight="1">
      <c r="A21" s="122">
        <v>2.5</v>
      </c>
      <c r="B21" s="738" t="s">
        <v>1101</v>
      </c>
      <c r="C21" s="739"/>
      <c r="D21" s="740"/>
      <c r="E21" s="301"/>
      <c r="F21" s="301"/>
      <c r="G21" s="371"/>
      <c r="H21" s="378">
        <f>'ESTIMACIÓN DE INGRESOS'!C30</f>
        <v>0</v>
      </c>
      <c r="I21" s="123" t="e">
        <f t="shared" si="0"/>
        <v>#DIV/0!</v>
      </c>
      <c r="J21" s="301"/>
      <c r="K21" s="301"/>
      <c r="L21" s="361"/>
    </row>
    <row r="22" spans="1:12" ht="16.899999999999999" customHeight="1">
      <c r="A22" s="223">
        <v>3</v>
      </c>
      <c r="B22" s="737" t="s">
        <v>16</v>
      </c>
      <c r="C22" s="737"/>
      <c r="D22" s="737"/>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736" t="s">
        <v>17</v>
      </c>
      <c r="C23" s="736"/>
      <c r="D23" s="736"/>
      <c r="E23" s="302"/>
      <c r="F23" s="302"/>
      <c r="G23" s="372"/>
      <c r="H23" s="378">
        <f>'ESTIMACIÓN DE INGRESOS'!C32</f>
        <v>0</v>
      </c>
      <c r="I23" s="124" t="e">
        <f t="shared" si="0"/>
        <v>#DIV/0!</v>
      </c>
      <c r="J23" s="302"/>
      <c r="K23" s="302"/>
      <c r="L23" s="362"/>
    </row>
    <row r="24" spans="1:12" ht="22.9" customHeight="1">
      <c r="A24" s="122">
        <v>3.9</v>
      </c>
      <c r="B24" s="741" t="s">
        <v>1102</v>
      </c>
      <c r="C24" s="736"/>
      <c r="D24" s="736"/>
      <c r="E24" s="302"/>
      <c r="F24" s="302"/>
      <c r="G24" s="372"/>
      <c r="H24" s="378">
        <f>'ESTIMACIÓN DE INGRESOS'!C33</f>
        <v>0</v>
      </c>
      <c r="I24" s="124" t="e">
        <f t="shared" si="0"/>
        <v>#DIV/0!</v>
      </c>
      <c r="J24" s="302"/>
      <c r="K24" s="302"/>
      <c r="L24" s="362"/>
    </row>
    <row r="25" spans="1:12" ht="19.149999999999999" customHeight="1">
      <c r="A25" s="223">
        <v>4</v>
      </c>
      <c r="B25" s="737" t="s">
        <v>18</v>
      </c>
      <c r="C25" s="737"/>
      <c r="D25" s="737"/>
      <c r="E25" s="303">
        <f>SUM(E26:E31)</f>
        <v>0</v>
      </c>
      <c r="F25" s="303">
        <f>SUM(F26:F31)</f>
        <v>0</v>
      </c>
      <c r="G25" s="373">
        <f>SUM(G26:G31)</f>
        <v>1163646.0999999999</v>
      </c>
      <c r="H25" s="379">
        <f>SUM(H26:H31)</f>
        <v>1143305</v>
      </c>
      <c r="I25" s="225">
        <f t="shared" si="0"/>
        <v>-1.7480486549991348E-2</v>
      </c>
      <c r="J25" s="303">
        <f>SUM(J26:J31)</f>
        <v>1166171.1000000001</v>
      </c>
      <c r="K25" s="303">
        <f>SUM(K26:K31)</f>
        <v>0</v>
      </c>
      <c r="L25" s="363">
        <f>SUM(L26:L31)</f>
        <v>0</v>
      </c>
    </row>
    <row r="26" spans="1:12">
      <c r="A26" s="122">
        <v>4.0999999999999996</v>
      </c>
      <c r="B26" s="742" t="s">
        <v>857</v>
      </c>
      <c r="C26" s="742"/>
      <c r="D26" s="742"/>
      <c r="E26" s="301"/>
      <c r="F26" s="301"/>
      <c r="G26" s="371">
        <v>97909.4</v>
      </c>
      <c r="H26" s="378">
        <f>'ESTIMACIÓN DE INGRESOS'!$C$35</f>
        <v>82306</v>
      </c>
      <c r="I26" s="123">
        <f t="shared" si="0"/>
        <v>-0.15936569930976996</v>
      </c>
      <c r="J26" s="301">
        <f>H26+(H26*2%)</f>
        <v>83952.12</v>
      </c>
      <c r="K26" s="301"/>
      <c r="L26" s="361"/>
    </row>
    <row r="27" spans="1:12" ht="15" customHeight="1">
      <c r="A27" s="122">
        <v>4.2</v>
      </c>
      <c r="B27" s="742" t="s">
        <v>1105</v>
      </c>
      <c r="C27" s="742"/>
      <c r="D27" s="742"/>
      <c r="E27" s="302"/>
      <c r="F27" s="302"/>
      <c r="G27" s="372">
        <v>0</v>
      </c>
      <c r="H27" s="380">
        <f>'ESTIMACIÓN DE INGRESOS'!C40</f>
        <v>0</v>
      </c>
      <c r="I27" s="298" t="e">
        <f t="shared" si="0"/>
        <v>#DIV/0!</v>
      </c>
      <c r="J27" s="301"/>
      <c r="K27" s="302"/>
      <c r="L27" s="362"/>
    </row>
    <row r="28" spans="1:12" ht="15" customHeight="1">
      <c r="A28" s="122">
        <v>4.3</v>
      </c>
      <c r="B28" s="744" t="s">
        <v>858</v>
      </c>
      <c r="C28" s="745"/>
      <c r="D28" s="746"/>
      <c r="E28" s="302"/>
      <c r="F28" s="302"/>
      <c r="G28" s="372">
        <v>1048205.19</v>
      </c>
      <c r="H28" s="378">
        <f>'ESTIMACIÓN DE INGRESOS'!C41</f>
        <v>1042999</v>
      </c>
      <c r="I28" s="123">
        <f t="shared" si="0"/>
        <v>-4.9667660966264959E-3</v>
      </c>
      <c r="J28" s="301">
        <f t="shared" ref="J28:J31" si="2">H28+(H28*2%)</f>
        <v>1063858.98</v>
      </c>
      <c r="K28" s="302"/>
      <c r="L28" s="362"/>
    </row>
    <row r="29" spans="1:12" ht="15" customHeight="1">
      <c r="A29" s="122">
        <v>4.4000000000000004</v>
      </c>
      <c r="B29" s="742" t="s">
        <v>859</v>
      </c>
      <c r="C29" s="742"/>
      <c r="D29" s="742"/>
      <c r="E29" s="301"/>
      <c r="F29" s="301"/>
      <c r="G29" s="371">
        <v>0</v>
      </c>
      <c r="H29" s="378">
        <f>'ESTIMACIÓN DE INGRESOS'!C56</f>
        <v>0</v>
      </c>
      <c r="I29" s="123" t="e">
        <f t="shared" si="0"/>
        <v>#DIV/0!</v>
      </c>
      <c r="J29" s="301">
        <f t="shared" si="2"/>
        <v>0</v>
      </c>
      <c r="K29" s="301"/>
      <c r="L29" s="361"/>
    </row>
    <row r="30" spans="1:12" ht="15" customHeight="1">
      <c r="A30" s="122">
        <v>4.5</v>
      </c>
      <c r="B30" s="742" t="s">
        <v>1016</v>
      </c>
      <c r="C30" s="742"/>
      <c r="D30" s="742"/>
      <c r="E30" s="301"/>
      <c r="F30" s="301"/>
      <c r="G30" s="371">
        <v>17531.509999999998</v>
      </c>
      <c r="H30" s="378">
        <f>'ESTIMACIÓN DE INGRESOS'!C57</f>
        <v>18000</v>
      </c>
      <c r="I30" s="123">
        <f t="shared" si="0"/>
        <v>2.6722740939029377E-2</v>
      </c>
      <c r="J30" s="301">
        <f t="shared" si="2"/>
        <v>18360</v>
      </c>
      <c r="K30" s="301"/>
      <c r="L30" s="361"/>
    </row>
    <row r="31" spans="1:12" ht="22.9" customHeight="1">
      <c r="A31" s="122">
        <v>4.9000000000000004</v>
      </c>
      <c r="B31" s="742" t="s">
        <v>1104</v>
      </c>
      <c r="C31" s="742"/>
      <c r="D31" s="742"/>
      <c r="E31" s="301"/>
      <c r="F31" s="301"/>
      <c r="G31" s="371"/>
      <c r="H31" s="378">
        <f>'ESTIMACIÓN DE INGRESOS'!$C$62</f>
        <v>0</v>
      </c>
      <c r="I31" s="123" t="e">
        <f t="shared" si="0"/>
        <v>#DIV/0!</v>
      </c>
      <c r="J31" s="301">
        <f t="shared" si="2"/>
        <v>0</v>
      </c>
      <c r="K31" s="301"/>
      <c r="L31" s="361"/>
    </row>
    <row r="32" spans="1:12" ht="19.899999999999999" customHeight="1">
      <c r="A32" s="223">
        <v>5</v>
      </c>
      <c r="B32" s="737" t="s">
        <v>19</v>
      </c>
      <c r="C32" s="737"/>
      <c r="D32" s="737"/>
      <c r="E32" s="303">
        <f>SUM(E33:E35)</f>
        <v>0</v>
      </c>
      <c r="F32" s="303">
        <f>SUM(F33:F35)</f>
        <v>0</v>
      </c>
      <c r="G32" s="373">
        <f>SUM(G33:G35)</f>
        <v>70006.679999999993</v>
      </c>
      <c r="H32" s="379">
        <f>SUM(H33:H35)</f>
        <v>70500</v>
      </c>
      <c r="I32" s="225">
        <f t="shared" si="0"/>
        <v>7.0467561095599596E-3</v>
      </c>
      <c r="J32" s="303">
        <f>SUM(J33:J35)</f>
        <v>71910</v>
      </c>
      <c r="K32" s="303">
        <f>SUM(K33:K35)</f>
        <v>0</v>
      </c>
      <c r="L32" s="363">
        <f>SUM(L33:L35)</f>
        <v>0</v>
      </c>
    </row>
    <row r="33" spans="1:12" ht="15" customHeight="1">
      <c r="A33" s="122">
        <v>5.0999999999999996</v>
      </c>
      <c r="B33" s="742" t="s">
        <v>903</v>
      </c>
      <c r="C33" s="742"/>
      <c r="D33" s="742"/>
      <c r="E33" s="301"/>
      <c r="F33" s="301"/>
      <c r="G33" s="371">
        <v>70006.679999999993</v>
      </c>
      <c r="H33" s="378">
        <f>'ESTIMACIÓN DE INGRESOS'!$C$64</f>
        <v>70500</v>
      </c>
      <c r="I33" s="123">
        <f t="shared" si="0"/>
        <v>7.0467561095599596E-3</v>
      </c>
      <c r="J33" s="301">
        <f>H33+(H33*2%)</f>
        <v>71910</v>
      </c>
      <c r="K33" s="301"/>
      <c r="L33" s="361"/>
    </row>
    <row r="34" spans="1:12" ht="15" customHeight="1">
      <c r="A34" s="122">
        <v>5.2</v>
      </c>
      <c r="B34" s="742" t="s">
        <v>1017</v>
      </c>
      <c r="C34" s="742"/>
      <c r="D34" s="742"/>
      <c r="E34" s="301"/>
      <c r="F34" s="301"/>
      <c r="G34" s="371">
        <v>0</v>
      </c>
      <c r="H34" s="380">
        <f>'ESTIMACIÓN DE INGRESOS'!C68</f>
        <v>0</v>
      </c>
      <c r="I34" s="298" t="e">
        <f t="shared" si="0"/>
        <v>#DIV/0!</v>
      </c>
      <c r="J34" s="301"/>
      <c r="K34" s="301"/>
      <c r="L34" s="361"/>
    </row>
    <row r="35" spans="1:12" ht="21" customHeight="1">
      <c r="A35" s="122">
        <v>5.9</v>
      </c>
      <c r="B35" s="742" t="s">
        <v>1018</v>
      </c>
      <c r="C35" s="742"/>
      <c r="D35" s="742"/>
      <c r="E35" s="301"/>
      <c r="F35" s="301"/>
      <c r="G35" s="371">
        <v>0</v>
      </c>
      <c r="H35" s="378">
        <f>'ESTIMACIÓN DE INGRESOS'!C69</f>
        <v>0</v>
      </c>
      <c r="I35" s="123" t="e">
        <f t="shared" si="0"/>
        <v>#DIV/0!</v>
      </c>
      <c r="J35" s="301">
        <f t="shared" ref="J35" si="3">H35+(H35*2%)</f>
        <v>0</v>
      </c>
      <c r="K35" s="301"/>
      <c r="L35" s="361"/>
    </row>
    <row r="36" spans="1:12" ht="21" customHeight="1">
      <c r="A36" s="223">
        <v>6</v>
      </c>
      <c r="B36" s="737" t="s">
        <v>20</v>
      </c>
      <c r="C36" s="737"/>
      <c r="D36" s="737"/>
      <c r="E36" s="303">
        <f>SUM(E37:E40)</f>
        <v>0</v>
      </c>
      <c r="F36" s="303">
        <f>SUM(F37:F40)</f>
        <v>0</v>
      </c>
      <c r="G36" s="373">
        <f>SUM(G37:G40)</f>
        <v>26694</v>
      </c>
      <c r="H36" s="379">
        <f>SUM(H37:H40)</f>
        <v>25300</v>
      </c>
      <c r="I36" s="225">
        <f t="shared" si="0"/>
        <v>-5.2221472990185092E-2</v>
      </c>
      <c r="J36" s="303">
        <f>SUM(J37:J40)</f>
        <v>25806</v>
      </c>
      <c r="K36" s="303">
        <f>SUM(K37:K40)</f>
        <v>0</v>
      </c>
      <c r="L36" s="363">
        <f>SUM(L37:L40)</f>
        <v>0</v>
      </c>
    </row>
    <row r="37" spans="1:12" ht="15" customHeight="1">
      <c r="A37" s="122">
        <v>6.1</v>
      </c>
      <c r="B37" s="742" t="s">
        <v>904</v>
      </c>
      <c r="C37" s="742"/>
      <c r="D37" s="742"/>
      <c r="E37" s="301"/>
      <c r="F37" s="301"/>
      <c r="G37" s="371">
        <v>12524</v>
      </c>
      <c r="H37" s="378">
        <f>'ESTIMACIÓN DE INGRESOS'!$C$71</f>
        <v>25300</v>
      </c>
      <c r="I37" s="123">
        <f t="shared" si="0"/>
        <v>1.020121366975407</v>
      </c>
      <c r="J37" s="301">
        <f t="shared" ref="J37:J40" si="4">H37+(H37*2%)</f>
        <v>25806</v>
      </c>
      <c r="K37" s="301"/>
      <c r="L37" s="361"/>
    </row>
    <row r="38" spans="1:12" ht="15" customHeight="1">
      <c r="A38" s="122">
        <v>6.2</v>
      </c>
      <c r="B38" s="742" t="s">
        <v>1019</v>
      </c>
      <c r="C38" s="742"/>
      <c r="D38" s="742"/>
      <c r="E38" s="301"/>
      <c r="F38" s="301"/>
      <c r="G38" s="371">
        <v>0</v>
      </c>
      <c r="H38" s="378">
        <f>'ESTIMACIÓN DE INGRESOS'!C79</f>
        <v>0</v>
      </c>
      <c r="I38" s="123" t="e">
        <f t="shared" si="0"/>
        <v>#DIV/0!</v>
      </c>
      <c r="J38" s="301">
        <f t="shared" si="4"/>
        <v>0</v>
      </c>
      <c r="K38" s="301"/>
      <c r="L38" s="361"/>
    </row>
    <row r="39" spans="1:12" ht="15" customHeight="1">
      <c r="A39" s="122">
        <v>6.3</v>
      </c>
      <c r="B39" s="742" t="s">
        <v>1020</v>
      </c>
      <c r="C39" s="742"/>
      <c r="D39" s="742"/>
      <c r="E39" s="301"/>
      <c r="F39" s="301"/>
      <c r="G39" s="371">
        <v>14170</v>
      </c>
      <c r="H39" s="378">
        <f>'ESTIMACIÓN DE INGRESOS'!C80</f>
        <v>0</v>
      </c>
      <c r="I39" s="123">
        <f t="shared" si="0"/>
        <v>-1</v>
      </c>
      <c r="J39" s="301">
        <f t="shared" si="4"/>
        <v>0</v>
      </c>
      <c r="K39" s="301"/>
      <c r="L39" s="361"/>
    </row>
    <row r="40" spans="1:12" ht="21.6" customHeight="1">
      <c r="A40" s="122">
        <v>6.9</v>
      </c>
      <c r="B40" s="742" t="s">
        <v>1023</v>
      </c>
      <c r="C40" s="742"/>
      <c r="D40" s="742"/>
      <c r="E40" s="301"/>
      <c r="F40" s="301"/>
      <c r="G40" s="371">
        <v>0</v>
      </c>
      <c r="H40" s="378">
        <f>'ESTIMACIÓN DE INGRESOS'!C81</f>
        <v>0</v>
      </c>
      <c r="I40" s="123" t="e">
        <f t="shared" si="0"/>
        <v>#DIV/0!</v>
      </c>
      <c r="J40" s="301">
        <f t="shared" si="4"/>
        <v>0</v>
      </c>
      <c r="K40" s="301"/>
      <c r="L40" s="361"/>
    </row>
    <row r="41" spans="1:12" ht="20.45" customHeight="1">
      <c r="A41" s="223">
        <v>7</v>
      </c>
      <c r="B41" s="737" t="s">
        <v>1024</v>
      </c>
      <c r="C41" s="737"/>
      <c r="D41" s="737"/>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c r="A42" s="122">
        <v>7.1</v>
      </c>
      <c r="B42" s="742" t="s">
        <v>1025</v>
      </c>
      <c r="C42" s="742"/>
      <c r="D42" s="742"/>
      <c r="E42" s="305"/>
      <c r="F42" s="305"/>
      <c r="G42" s="374"/>
      <c r="H42" s="378">
        <f>'ESTIMACIÓN DE INGRESOS'!C83</f>
        <v>0</v>
      </c>
      <c r="I42" s="123" t="e">
        <f t="shared" si="0"/>
        <v>#DIV/0!</v>
      </c>
      <c r="J42" s="305">
        <f t="shared" ref="J42:J50" si="5">H42+(H42*2%)</f>
        <v>0</v>
      </c>
      <c r="K42" s="305"/>
      <c r="L42" s="364"/>
    </row>
    <row r="43" spans="1:12" ht="22.15" customHeight="1">
      <c r="A43" s="122">
        <v>7.2</v>
      </c>
      <c r="B43" s="742" t="s">
        <v>1026</v>
      </c>
      <c r="C43" s="742"/>
      <c r="D43" s="742"/>
      <c r="E43" s="305"/>
      <c r="F43" s="305"/>
      <c r="G43" s="374"/>
      <c r="H43" s="378">
        <f>'ESTIMACIÓN DE INGRESOS'!C84</f>
        <v>0</v>
      </c>
      <c r="I43" s="123" t="e">
        <f t="shared" si="0"/>
        <v>#DIV/0!</v>
      </c>
      <c r="J43" s="305">
        <f t="shared" si="5"/>
        <v>0</v>
      </c>
      <c r="K43" s="305"/>
      <c r="L43" s="364"/>
    </row>
    <row r="44" spans="1:12" ht="24.6" customHeight="1">
      <c r="A44" s="122">
        <v>7.3</v>
      </c>
      <c r="B44" s="742" t="s">
        <v>1027</v>
      </c>
      <c r="C44" s="742"/>
      <c r="D44" s="742"/>
      <c r="E44" s="305"/>
      <c r="F44" s="305"/>
      <c r="G44" s="374"/>
      <c r="H44" s="378">
        <f>'ESTIMACIÓN DE INGRESOS'!C85</f>
        <v>0</v>
      </c>
      <c r="I44" s="123" t="e">
        <f t="shared" si="0"/>
        <v>#DIV/0!</v>
      </c>
      <c r="J44" s="305">
        <f t="shared" si="5"/>
        <v>0</v>
      </c>
      <c r="K44" s="305"/>
      <c r="L44" s="364"/>
    </row>
    <row r="45" spans="1:12" ht="26.45" customHeight="1">
      <c r="A45" s="122">
        <v>7.4</v>
      </c>
      <c r="B45" s="742" t="s">
        <v>1028</v>
      </c>
      <c r="C45" s="742"/>
      <c r="D45" s="742"/>
      <c r="E45" s="305"/>
      <c r="F45" s="305"/>
      <c r="G45" s="374"/>
      <c r="H45" s="378">
        <f>'ESTIMACIÓN DE INGRESOS'!C86</f>
        <v>0</v>
      </c>
      <c r="I45" s="123" t="e">
        <f t="shared" si="0"/>
        <v>#DIV/0!</v>
      </c>
      <c r="J45" s="305">
        <f t="shared" si="5"/>
        <v>0</v>
      </c>
      <c r="K45" s="305"/>
      <c r="L45" s="364"/>
    </row>
    <row r="46" spans="1:12" ht="26.45" customHeight="1">
      <c r="A46" s="122">
        <v>7.5</v>
      </c>
      <c r="B46" s="742" t="s">
        <v>1029</v>
      </c>
      <c r="C46" s="742"/>
      <c r="D46" s="742"/>
      <c r="E46" s="305"/>
      <c r="F46" s="305"/>
      <c r="G46" s="374"/>
      <c r="H46" s="378">
        <f>'ESTIMACIÓN DE INGRESOS'!C87</f>
        <v>0</v>
      </c>
      <c r="I46" s="123" t="e">
        <f t="shared" si="0"/>
        <v>#DIV/0!</v>
      </c>
      <c r="J46" s="305">
        <f t="shared" si="5"/>
        <v>0</v>
      </c>
      <c r="K46" s="305"/>
      <c r="L46" s="364"/>
    </row>
    <row r="47" spans="1:12" ht="26.45" customHeight="1">
      <c r="A47" s="122">
        <v>7.6</v>
      </c>
      <c r="B47" s="742" t="s">
        <v>1030</v>
      </c>
      <c r="C47" s="742"/>
      <c r="D47" s="742"/>
      <c r="E47" s="305"/>
      <c r="F47" s="305"/>
      <c r="G47" s="374"/>
      <c r="H47" s="378">
        <f>'ESTIMACIÓN DE INGRESOS'!C88</f>
        <v>0</v>
      </c>
      <c r="I47" s="123" t="e">
        <f t="shared" si="0"/>
        <v>#DIV/0!</v>
      </c>
      <c r="J47" s="305">
        <f t="shared" si="5"/>
        <v>0</v>
      </c>
      <c r="K47" s="305"/>
      <c r="L47" s="364"/>
    </row>
    <row r="48" spans="1:12" ht="26.45" customHeight="1">
      <c r="A48" s="122">
        <v>7.7</v>
      </c>
      <c r="B48" s="742" t="s">
        <v>1031</v>
      </c>
      <c r="C48" s="742"/>
      <c r="D48" s="742"/>
      <c r="E48" s="305"/>
      <c r="F48" s="305"/>
      <c r="G48" s="374"/>
      <c r="H48" s="378">
        <f>'ESTIMACIÓN DE INGRESOS'!C89</f>
        <v>0</v>
      </c>
      <c r="I48" s="123" t="e">
        <f t="shared" si="0"/>
        <v>#DIV/0!</v>
      </c>
      <c r="J48" s="305">
        <f t="shared" si="5"/>
        <v>0</v>
      </c>
      <c r="K48" s="305"/>
      <c r="L48" s="364"/>
    </row>
    <row r="49" spans="1:12" ht="26.45" customHeight="1">
      <c r="A49" s="122">
        <v>7.8</v>
      </c>
      <c r="B49" s="742" t="s">
        <v>1032</v>
      </c>
      <c r="C49" s="742"/>
      <c r="D49" s="742"/>
      <c r="E49" s="305"/>
      <c r="F49" s="305"/>
      <c r="G49" s="374"/>
      <c r="H49" s="378">
        <f>'ESTIMACIÓN DE INGRESOS'!C90</f>
        <v>0</v>
      </c>
      <c r="I49" s="123" t="e">
        <f t="shared" si="0"/>
        <v>#DIV/0!</v>
      </c>
      <c r="J49" s="305">
        <f t="shared" si="5"/>
        <v>0</v>
      </c>
      <c r="K49" s="305"/>
      <c r="L49" s="364"/>
    </row>
    <row r="50" spans="1:12" ht="20.45" customHeight="1">
      <c r="A50" s="122">
        <v>7.9</v>
      </c>
      <c r="B50" s="742" t="s">
        <v>1033</v>
      </c>
      <c r="C50" s="742"/>
      <c r="D50" s="742"/>
      <c r="E50" s="305"/>
      <c r="F50" s="305"/>
      <c r="G50" s="374"/>
      <c r="H50" s="378">
        <f>'ESTIMACIÓN DE INGRESOS'!C91</f>
        <v>0</v>
      </c>
      <c r="I50" s="123" t="e">
        <f t="shared" si="0"/>
        <v>#DIV/0!</v>
      </c>
      <c r="J50" s="305">
        <f t="shared" si="5"/>
        <v>0</v>
      </c>
      <c r="K50" s="305"/>
      <c r="L50" s="364"/>
    </row>
    <row r="51" spans="1:12" ht="24.6" customHeight="1">
      <c r="A51" s="223">
        <v>8</v>
      </c>
      <c r="B51" s="737" t="s">
        <v>1034</v>
      </c>
      <c r="C51" s="737"/>
      <c r="D51" s="737"/>
      <c r="E51" s="303">
        <f>SUM(E52:E56)</f>
        <v>0</v>
      </c>
      <c r="F51" s="303">
        <f>SUM(F52:F56)</f>
        <v>0</v>
      </c>
      <c r="G51" s="373">
        <f>SUM(G52:G56)</f>
        <v>27591962.469999999</v>
      </c>
      <c r="H51" s="379">
        <f>SUM(H52:H56)</f>
        <v>30939461</v>
      </c>
      <c r="I51" s="225">
        <f t="shared" si="0"/>
        <v>0.12132150924892149</v>
      </c>
      <c r="J51" s="303">
        <f>SUM(J52:J56)</f>
        <v>31558250.219999999</v>
      </c>
      <c r="K51" s="303">
        <f>SUM(K52:K56)</f>
        <v>0</v>
      </c>
      <c r="L51" s="363">
        <f>SUM(L52:L56)</f>
        <v>0</v>
      </c>
    </row>
    <row r="52" spans="1:12">
      <c r="A52" s="122">
        <v>8.1</v>
      </c>
      <c r="B52" s="742" t="s">
        <v>22</v>
      </c>
      <c r="C52" s="742"/>
      <c r="D52" s="742"/>
      <c r="E52" s="301"/>
      <c r="F52" s="301"/>
      <c r="G52" s="371">
        <v>18786971.600000001</v>
      </c>
      <c r="H52" s="378">
        <f>'ESTIMACIÓN DE INGRESOS'!$C$93</f>
        <v>19500000</v>
      </c>
      <c r="I52" s="123">
        <f t="shared" si="0"/>
        <v>3.7953344220736485E-2</v>
      </c>
      <c r="J52" s="301">
        <f t="shared" ref="J52:J56" si="6">H52+(H52*2%)</f>
        <v>19890000</v>
      </c>
      <c r="K52" s="301"/>
      <c r="L52" s="361"/>
    </row>
    <row r="53" spans="1:12">
      <c r="A53" s="122">
        <v>8.1999999999999993</v>
      </c>
      <c r="B53" s="742" t="s">
        <v>23</v>
      </c>
      <c r="C53" s="742"/>
      <c r="D53" s="742"/>
      <c r="E53" s="301"/>
      <c r="F53" s="301"/>
      <c r="G53" s="371">
        <v>4234643.6100000003</v>
      </c>
      <c r="H53" s="378">
        <f>'ESTIMACIÓN DE INGRESOS'!$C$96</f>
        <v>4939461</v>
      </c>
      <c r="I53" s="123">
        <f t="shared" si="0"/>
        <v>0.16644078106964932</v>
      </c>
      <c r="J53" s="301">
        <f t="shared" si="6"/>
        <v>5038250.22</v>
      </c>
      <c r="K53" s="301"/>
      <c r="L53" s="361"/>
    </row>
    <row r="54" spans="1:12">
      <c r="A54" s="122">
        <v>8.3000000000000007</v>
      </c>
      <c r="B54" s="742" t="s">
        <v>24</v>
      </c>
      <c r="C54" s="742"/>
      <c r="D54" s="742"/>
      <c r="E54" s="301"/>
      <c r="F54" s="301"/>
      <c r="G54" s="371">
        <v>4570347.26</v>
      </c>
      <c r="H54" s="378">
        <f>'ESTIMACIÓN DE INGRESOS'!C101</f>
        <v>6500000</v>
      </c>
      <c r="I54" s="123">
        <f t="shared" si="0"/>
        <v>0.42221140544143254</v>
      </c>
      <c r="J54" s="301">
        <f t="shared" si="6"/>
        <v>6630000</v>
      </c>
      <c r="K54" s="301"/>
      <c r="L54" s="361"/>
    </row>
    <row r="55" spans="1:12">
      <c r="A55" s="122">
        <v>8.4</v>
      </c>
      <c r="B55" s="742" t="s">
        <v>1035</v>
      </c>
      <c r="C55" s="742"/>
      <c r="D55" s="742"/>
      <c r="E55" s="301"/>
      <c r="F55" s="301"/>
      <c r="G55" s="371"/>
      <c r="H55" s="378">
        <f>'ESTIMACIÓN DE INGRESOS'!C102</f>
        <v>0</v>
      </c>
      <c r="I55" s="123" t="e">
        <f t="shared" si="0"/>
        <v>#DIV/0!</v>
      </c>
      <c r="J55" s="301">
        <f t="shared" si="6"/>
        <v>0</v>
      </c>
      <c r="K55" s="301"/>
      <c r="L55" s="361"/>
    </row>
    <row r="56" spans="1:12">
      <c r="A56" s="122">
        <v>8.5</v>
      </c>
      <c r="B56" s="742" t="s">
        <v>1036</v>
      </c>
      <c r="C56" s="742"/>
      <c r="D56" s="742"/>
      <c r="E56" s="301"/>
      <c r="F56" s="301"/>
      <c r="G56" s="371"/>
      <c r="H56" s="378">
        <f>'ESTIMACIÓN DE INGRESOS'!C103</f>
        <v>0</v>
      </c>
      <c r="I56" s="123" t="e">
        <f t="shared" si="0"/>
        <v>#DIV/0!</v>
      </c>
      <c r="J56" s="301">
        <f t="shared" si="6"/>
        <v>0</v>
      </c>
      <c r="K56" s="301"/>
      <c r="L56" s="361"/>
    </row>
    <row r="57" spans="1:12" ht="24.75" customHeight="1">
      <c r="A57" s="223">
        <v>9</v>
      </c>
      <c r="B57" s="737" t="s">
        <v>1037</v>
      </c>
      <c r="C57" s="737"/>
      <c r="D57" s="737"/>
      <c r="E57" s="303">
        <f>SUM(E58:E64)</f>
        <v>0</v>
      </c>
      <c r="F57" s="303">
        <f>SUM(F58:F64)</f>
        <v>0</v>
      </c>
      <c r="G57" s="373">
        <f>SUM(G58:G64)</f>
        <v>0</v>
      </c>
      <c r="H57" s="379">
        <f>SUM(H58:H64)</f>
        <v>0</v>
      </c>
      <c r="I57" s="225" t="e">
        <f t="shared" si="0"/>
        <v>#DIV/0!</v>
      </c>
      <c r="J57" s="303">
        <f>SUM(J58:J64)</f>
        <v>0</v>
      </c>
      <c r="K57" s="303">
        <f>SUM(K58:K64)</f>
        <v>0</v>
      </c>
      <c r="L57" s="363">
        <f>SUM(L58:L64)</f>
        <v>0</v>
      </c>
    </row>
    <row r="58" spans="1:12">
      <c r="A58" s="122">
        <v>9.1</v>
      </c>
      <c r="B58" s="742" t="s">
        <v>1038</v>
      </c>
      <c r="C58" s="742"/>
      <c r="D58" s="742"/>
      <c r="E58" s="301"/>
      <c r="F58" s="301"/>
      <c r="G58" s="371"/>
      <c r="H58" s="378">
        <f>'ESTIMACIÓN DE INGRESOS'!C105</f>
        <v>0</v>
      </c>
      <c r="I58" s="123" t="e">
        <f t="shared" si="0"/>
        <v>#DIV/0!</v>
      </c>
      <c r="J58" s="301"/>
      <c r="K58" s="301"/>
      <c r="L58" s="361"/>
    </row>
    <row r="59" spans="1:12">
      <c r="A59" s="122">
        <v>9.1999999999999993</v>
      </c>
      <c r="B59" s="742" t="s">
        <v>1039</v>
      </c>
      <c r="C59" s="742"/>
      <c r="D59" s="742"/>
      <c r="E59" s="302"/>
      <c r="F59" s="302"/>
      <c r="G59" s="372"/>
      <c r="H59" s="380">
        <f>'ESTIMACIÓN DE INGRESOS'!C106</f>
        <v>0</v>
      </c>
      <c r="I59" s="298" t="e">
        <f t="shared" si="0"/>
        <v>#DIV/0!</v>
      </c>
      <c r="J59" s="302"/>
      <c r="K59" s="302"/>
      <c r="L59" s="362"/>
    </row>
    <row r="60" spans="1:12">
      <c r="A60" s="122">
        <v>9.3000000000000007</v>
      </c>
      <c r="B60" s="742" t="s">
        <v>1040</v>
      </c>
      <c r="C60" s="742"/>
      <c r="D60" s="742"/>
      <c r="E60" s="302"/>
      <c r="F60" s="302"/>
      <c r="G60" s="372"/>
      <c r="H60" s="378">
        <f>'ESTIMACIÓN DE INGRESOS'!C107</f>
        <v>0</v>
      </c>
      <c r="I60" s="123" t="e">
        <f t="shared" si="0"/>
        <v>#DIV/0!</v>
      </c>
      <c r="J60" s="302"/>
      <c r="K60" s="302"/>
      <c r="L60" s="362"/>
    </row>
    <row r="61" spans="1:12">
      <c r="A61" s="122">
        <v>9.4</v>
      </c>
      <c r="B61" s="742" t="s">
        <v>1041</v>
      </c>
      <c r="C61" s="742"/>
      <c r="D61" s="742"/>
      <c r="E61" s="302"/>
      <c r="F61" s="302"/>
      <c r="G61" s="372"/>
      <c r="H61" s="380">
        <f>'ESTIMACIÓN DE INGRESOS'!C108</f>
        <v>0</v>
      </c>
      <c r="I61" s="298" t="e">
        <f t="shared" si="0"/>
        <v>#DIV/0!</v>
      </c>
      <c r="J61" s="302"/>
      <c r="K61" s="302"/>
      <c r="L61" s="362"/>
    </row>
    <row r="62" spans="1:12">
      <c r="A62" s="122">
        <v>9.5</v>
      </c>
      <c r="B62" s="742" t="s">
        <v>66</v>
      </c>
      <c r="C62" s="742"/>
      <c r="D62" s="742"/>
      <c r="E62" s="302"/>
      <c r="F62" s="302"/>
      <c r="G62" s="372"/>
      <c r="H62" s="378">
        <f>'ESTIMACIÓN DE INGRESOS'!C109</f>
        <v>0</v>
      </c>
      <c r="I62" s="123" t="e">
        <f t="shared" si="0"/>
        <v>#DIV/0!</v>
      </c>
      <c r="J62" s="302"/>
      <c r="K62" s="302"/>
      <c r="L62" s="362"/>
    </row>
    <row r="63" spans="1:12">
      <c r="A63" s="122">
        <v>9.6</v>
      </c>
      <c r="B63" s="742" t="s">
        <v>1042</v>
      </c>
      <c r="C63" s="742"/>
      <c r="D63" s="742"/>
      <c r="E63" s="302"/>
      <c r="F63" s="302"/>
      <c r="G63" s="372"/>
      <c r="H63" s="380">
        <f>'ESTIMACIÓN DE INGRESOS'!C110</f>
        <v>0</v>
      </c>
      <c r="I63" s="298" t="e">
        <f t="shared" si="0"/>
        <v>#DIV/0!</v>
      </c>
      <c r="J63" s="302"/>
      <c r="K63" s="302"/>
      <c r="L63" s="362"/>
    </row>
    <row r="64" spans="1:12">
      <c r="A64" s="122">
        <v>9.6999999999999993</v>
      </c>
      <c r="B64" s="742" t="s">
        <v>1043</v>
      </c>
      <c r="C64" s="742"/>
      <c r="D64" s="742"/>
      <c r="E64" s="302"/>
      <c r="F64" s="302"/>
      <c r="G64" s="372"/>
      <c r="H64" s="378">
        <f>'ESTIMACIÓN DE INGRESOS'!C111</f>
        <v>0</v>
      </c>
      <c r="I64" s="125" t="e">
        <f t="shared" si="0"/>
        <v>#DIV/0!</v>
      </c>
      <c r="J64" s="302"/>
      <c r="K64" s="302"/>
      <c r="L64" s="362"/>
    </row>
    <row r="65" spans="1:12" ht="13.9" customHeight="1">
      <c r="A65" s="223">
        <v>0</v>
      </c>
      <c r="B65" s="737" t="s">
        <v>25</v>
      </c>
      <c r="C65" s="737"/>
      <c r="D65" s="737"/>
      <c r="E65" s="303">
        <f>SUM(E66:E68)</f>
        <v>0</v>
      </c>
      <c r="F65" s="303">
        <f>SUM(F66:F68)</f>
        <v>0</v>
      </c>
      <c r="G65" s="373">
        <f>SUM(G66:G68)</f>
        <v>6350664</v>
      </c>
      <c r="H65" s="379">
        <f>SUM(H66:H68)</f>
        <v>0</v>
      </c>
      <c r="I65" s="225">
        <f t="shared" si="0"/>
        <v>-1</v>
      </c>
      <c r="J65" s="303">
        <f>SUM(J66:J68)</f>
        <v>0</v>
      </c>
      <c r="K65" s="303">
        <f>SUM(K66:K68)</f>
        <v>0</v>
      </c>
      <c r="L65" s="363">
        <f>SUM(L66:L68)</f>
        <v>0</v>
      </c>
    </row>
    <row r="66" spans="1:12" ht="12.75" customHeight="1">
      <c r="A66" s="122">
        <v>0.1</v>
      </c>
      <c r="B66" s="744" t="s">
        <v>860</v>
      </c>
      <c r="C66" s="745"/>
      <c r="D66" s="746"/>
      <c r="E66" s="306"/>
      <c r="F66" s="306"/>
      <c r="G66" s="375"/>
      <c r="H66" s="381">
        <f>'ESTIMACIÓN DE INGRESOS'!C113</f>
        <v>0</v>
      </c>
      <c r="I66" s="125" t="e">
        <f t="shared" si="0"/>
        <v>#DIV/0!</v>
      </c>
      <c r="J66" s="306"/>
      <c r="K66" s="306"/>
      <c r="L66" s="365"/>
    </row>
    <row r="67" spans="1:12">
      <c r="A67" s="122">
        <v>0.2</v>
      </c>
      <c r="B67" s="744" t="s">
        <v>1044</v>
      </c>
      <c r="C67" s="745"/>
      <c r="D67" s="746"/>
      <c r="E67" s="306"/>
      <c r="F67" s="306"/>
      <c r="G67" s="375"/>
      <c r="H67" s="382">
        <f>'ESTIMACIÓN DE INGRESOS'!C114</f>
        <v>0</v>
      </c>
      <c r="I67" s="299" t="e">
        <f t="shared" si="0"/>
        <v>#DIV/0!</v>
      </c>
      <c r="J67" s="306"/>
      <c r="K67" s="306"/>
      <c r="L67" s="365"/>
    </row>
    <row r="68" spans="1:12">
      <c r="A68" s="122">
        <v>0.3</v>
      </c>
      <c r="B68" s="339" t="s">
        <v>1045</v>
      </c>
      <c r="C68" s="340"/>
      <c r="D68" s="341"/>
      <c r="E68" s="306"/>
      <c r="F68" s="306"/>
      <c r="G68" s="413">
        <v>6350664</v>
      </c>
      <c r="H68" s="381">
        <f>'ESTIMACIÓN DE INGRESOS'!C115</f>
        <v>0</v>
      </c>
      <c r="I68" s="125">
        <f t="shared" si="0"/>
        <v>-1</v>
      </c>
      <c r="J68" s="306"/>
      <c r="K68" s="306"/>
      <c r="L68" s="365"/>
    </row>
    <row r="69" spans="1:12" ht="22.9" customHeight="1">
      <c r="A69" s="751" t="s">
        <v>139</v>
      </c>
      <c r="B69" s="752"/>
      <c r="C69" s="752"/>
      <c r="D69" s="752"/>
      <c r="E69" s="304">
        <f>SUM(E6+E16+E22+E25+E32+E36+E41+E51+E57+E65)</f>
        <v>0</v>
      </c>
      <c r="F69" s="304">
        <f>SUM(F6+F16+F22+F25+F32+F36+F41+F51+F57+F65)</f>
        <v>0</v>
      </c>
      <c r="G69" s="376">
        <f>SUM(G6+G16+G22+G25+G32+G36+G41+G51+G57+G65)</f>
        <v>36228150.649999999</v>
      </c>
      <c r="H69" s="383">
        <f>SUM(H6+H16+H22+H25+H32+H36+H41+H51+H57+H65)</f>
        <v>33051859</v>
      </c>
      <c r="I69" s="226">
        <f t="shared" si="0"/>
        <v>-8.7674683720020297E-2</v>
      </c>
      <c r="J69" s="304">
        <f>SUM(J6+J16+J22+J25+J32+J36+J41+J51+J57+J65)</f>
        <v>33712896.18</v>
      </c>
      <c r="K69" s="304">
        <f>SUM(K6+K16+K22+K25+K32+K36+K41+K51+K57+K65)</f>
        <v>0</v>
      </c>
      <c r="L69" s="366">
        <f>SUM(L6+L16+L22+L25+L32+L36+L41+L51+L57+L65)</f>
        <v>0</v>
      </c>
    </row>
    <row r="70" spans="1:12" ht="12" customHeight="1">
      <c r="A70" s="750"/>
      <c r="B70" s="750"/>
      <c r="C70" s="750"/>
      <c r="D70" s="750"/>
      <c r="E70" s="750"/>
      <c r="F70" s="750"/>
      <c r="G70" s="750"/>
      <c r="H70" s="750"/>
      <c r="I70" s="750"/>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749" t="s">
        <v>1046</v>
      </c>
      <c r="B73" s="749"/>
      <c r="C73" s="749"/>
      <c r="D73" s="749"/>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2112398</v>
      </c>
      <c r="D75" s="8">
        <f>C75/$C$78</f>
        <v>6.3911624456585034E-2</v>
      </c>
    </row>
    <row r="76" spans="1:12" ht="102">
      <c r="A76" s="5">
        <v>2</v>
      </c>
      <c r="B76" s="6" t="s">
        <v>1107</v>
      </c>
      <c r="C76" s="7">
        <f>H51+H57</f>
        <v>30939461</v>
      </c>
      <c r="D76" s="8">
        <f t="shared" ref="D76:D77" si="7">C76/$C$78</f>
        <v>0.93608837554341495</v>
      </c>
    </row>
    <row r="77" spans="1:12" ht="25.5">
      <c r="A77" s="5">
        <v>3</v>
      </c>
      <c r="B77" s="6" t="s">
        <v>1048</v>
      </c>
      <c r="C77" s="7">
        <f>H65</f>
        <v>0</v>
      </c>
      <c r="D77" s="8">
        <f t="shared" si="7"/>
        <v>0</v>
      </c>
    </row>
    <row r="78" spans="1:12">
      <c r="A78" s="118"/>
      <c r="B78" s="233" t="s">
        <v>850</v>
      </c>
      <c r="C78" s="234">
        <f>SUM(C75:C77)</f>
        <v>33051859</v>
      </c>
      <c r="D78" s="235">
        <f>SUM(D75:D77)</f>
        <v>1</v>
      </c>
    </row>
    <row r="79" spans="1:12" ht="55.15" customHeight="1">
      <c r="A79" s="743" t="s">
        <v>1051</v>
      </c>
      <c r="B79" s="743"/>
      <c r="C79" s="743"/>
      <c r="D79" s="743"/>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3112397.44</v>
      </c>
      <c r="D81" s="8">
        <f>C81/$C$88</f>
        <v>0.13764119920590462</v>
      </c>
    </row>
    <row r="82" spans="1:4">
      <c r="A82" s="5">
        <v>1.2</v>
      </c>
      <c r="B82" s="9" t="s">
        <v>31</v>
      </c>
      <c r="C82" s="10">
        <f>'PRESUP.EGRESOS FUENTE FINANCIAM'!D433</f>
        <v>0</v>
      </c>
      <c r="D82" s="8">
        <f t="shared" ref="D82:D87" si="8">C82/$C$88</f>
        <v>0</v>
      </c>
    </row>
    <row r="83" spans="1:4">
      <c r="A83" s="5">
        <v>1.3</v>
      </c>
      <c r="B83" s="9" t="s">
        <v>1049</v>
      </c>
      <c r="C83" s="10">
        <f>'PRESUP.EGRESOS FUENTE FINANCIAM'!E433</f>
        <v>0</v>
      </c>
      <c r="D83" s="8">
        <f t="shared" si="8"/>
        <v>0</v>
      </c>
    </row>
    <row r="84" spans="1:4">
      <c r="A84" s="5">
        <v>1.4</v>
      </c>
      <c r="B84" s="9" t="s">
        <v>32</v>
      </c>
      <c r="C84" s="10">
        <f>'PRESUP.EGRESOS FUENTE FINANCIAM'!F433</f>
        <v>0</v>
      </c>
      <c r="D84" s="8">
        <f t="shared" si="8"/>
        <v>0</v>
      </c>
    </row>
    <row r="85" spans="1:4">
      <c r="A85" s="5">
        <v>1.5</v>
      </c>
      <c r="B85" s="9" t="s">
        <v>33</v>
      </c>
      <c r="C85" s="10">
        <f>'PRESUP.EGRESOS FUENTE FINANCIAM'!G433</f>
        <v>19499999.559999999</v>
      </c>
      <c r="D85" s="8">
        <f t="shared" si="8"/>
        <v>0.86235880079409533</v>
      </c>
    </row>
    <row r="86" spans="1:4">
      <c r="A86" s="5">
        <v>1.6</v>
      </c>
      <c r="B86" s="9" t="s">
        <v>1106</v>
      </c>
      <c r="C86" s="10">
        <f>'PRESUP.EGRESOS FUENTE FINANCIAM'!H433</f>
        <v>0</v>
      </c>
      <c r="D86" s="8">
        <f t="shared" si="8"/>
        <v>0</v>
      </c>
    </row>
    <row r="87" spans="1:4">
      <c r="A87" s="5">
        <v>1.7</v>
      </c>
      <c r="B87" s="9" t="s">
        <v>1050</v>
      </c>
      <c r="C87" s="10">
        <f>'PRESUP.EGRESOS FUENTE FINANCIAM'!I433</f>
        <v>0</v>
      </c>
      <c r="D87" s="8">
        <f t="shared" si="8"/>
        <v>0</v>
      </c>
    </row>
    <row r="88" spans="1:4">
      <c r="A88" s="239"/>
      <c r="B88" s="233" t="s">
        <v>850</v>
      </c>
      <c r="C88" s="234">
        <f>SUM(C81:C87)</f>
        <v>22612397</v>
      </c>
      <c r="D88" s="240">
        <f>SUM(D81:D87)</f>
        <v>1</v>
      </c>
    </row>
    <row r="91" spans="1:4" ht="36.6" customHeight="1">
      <c r="A91" s="743" t="s">
        <v>1052</v>
      </c>
      <c r="B91" s="743"/>
      <c r="C91" s="743"/>
      <c r="D91" s="743"/>
    </row>
    <row r="92" spans="1:4" ht="12.75" customHeight="1">
      <c r="A92" s="119"/>
      <c r="B92" s="119"/>
      <c r="C92" s="120"/>
      <c r="D92" s="121"/>
    </row>
    <row r="93" spans="1:4" ht="19.149999999999999" customHeight="1">
      <c r="A93" s="5">
        <v>2.5</v>
      </c>
      <c r="B93" s="9" t="s">
        <v>33</v>
      </c>
      <c r="C93" s="10">
        <f>'PRESUP.EGRESOS FUENTE FINANCIAM'!J433</f>
        <v>4939461.5599999996</v>
      </c>
      <c r="D93" s="8">
        <f>C93/$C$96</f>
        <v>0.47315290464080223</v>
      </c>
    </row>
    <row r="94" spans="1:4" ht="19.149999999999999" customHeight="1">
      <c r="A94" s="5">
        <v>2.6</v>
      </c>
      <c r="B94" s="9" t="s">
        <v>1106</v>
      </c>
      <c r="C94" s="10">
        <f>'PRESUP.EGRESOS FUENTE FINANCIAM'!K433</f>
        <v>5500000</v>
      </c>
      <c r="D94" s="8">
        <f t="shared" ref="D94:D95" si="9">C94/$C$96</f>
        <v>0.52684709535919794</v>
      </c>
    </row>
    <row r="95" spans="1:4" ht="24" customHeight="1">
      <c r="A95" s="5">
        <v>2.7</v>
      </c>
      <c r="B95" s="267" t="s">
        <v>1066</v>
      </c>
      <c r="C95" s="10">
        <f>'PRESUP.EGRESOS FUENTE FINANCIAM'!L433</f>
        <v>0</v>
      </c>
      <c r="D95" s="8">
        <f t="shared" si="9"/>
        <v>0</v>
      </c>
    </row>
    <row r="96" spans="1:4">
      <c r="A96" s="239"/>
      <c r="B96" s="233" t="s">
        <v>850</v>
      </c>
      <c r="C96" s="234">
        <f>SUM(C93:C95)</f>
        <v>10439461.559999999</v>
      </c>
      <c r="D96" s="240">
        <f>SUM(D93:D95)</f>
        <v>1.0000000000000002</v>
      </c>
    </row>
  </sheetData>
  <sheetProtection algorithmName="SHA-512" hashValue="eLVPRHJfkaS1XPcJmGJWWXuGzbHrjgfyF0ENTOoorXZ7Z8QeXl2eCwk/9j/6Q2Y0oXR4GDefHsjtkVYD0UmFJw==" saltValue="t6X/UmKZJEoIy88QHhMhJ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11.xml><?xml version="1.0" encoding="utf-8"?>
<worksheet xmlns="http://schemas.openxmlformats.org/spreadsheetml/2006/main" xmlns:r="http://schemas.openxmlformats.org/officeDocument/2006/relationships">
  <sheetPr codeName="Hoja11">
    <tabColor rgb="FF00B050"/>
  </sheetPr>
  <dimension ref="A1:IZ222"/>
  <sheetViews>
    <sheetView showGridLines="0" topLeftCell="A34" zoomScale="110" zoomScaleNormal="110" workbookViewId="0">
      <selection activeCell="I93" sqref="I93"/>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754" t="s">
        <v>1144</v>
      </c>
      <c r="B1" s="754"/>
      <c r="C1" s="754"/>
      <c r="D1" s="754"/>
      <c r="E1" s="754"/>
      <c r="F1" s="754"/>
      <c r="G1" s="754"/>
      <c r="H1" s="754"/>
      <c r="I1" s="754"/>
      <c r="J1" s="754"/>
      <c r="K1" s="754"/>
      <c r="L1" s="754"/>
    </row>
    <row r="2" spans="1:12" ht="21" customHeight="1">
      <c r="A2" s="756" t="str">
        <f>'ESTIMACIÓN DE INGRESOS'!A2:C2</f>
        <v>Nombre del Municipio: Techaluta de Montenegro, Jalisco.</v>
      </c>
      <c r="B2" s="756"/>
      <c r="C2" s="756"/>
      <c r="D2" s="756"/>
      <c r="E2" s="756"/>
      <c r="F2" s="756"/>
      <c r="G2" s="756"/>
      <c r="H2" s="756"/>
      <c r="I2" s="756"/>
      <c r="J2" s="756"/>
      <c r="K2" s="756"/>
      <c r="L2" s="756"/>
    </row>
    <row r="3" spans="1:12" s="13" customFormat="1" ht="9.75" customHeight="1">
      <c r="A3" s="770" t="s">
        <v>5</v>
      </c>
      <c r="B3" s="770"/>
      <c r="C3" s="770"/>
      <c r="D3" s="770"/>
      <c r="E3" s="761" t="s">
        <v>1093</v>
      </c>
      <c r="F3" s="761" t="s">
        <v>1094</v>
      </c>
      <c r="G3" s="769" t="s">
        <v>908</v>
      </c>
      <c r="H3" s="761" t="s">
        <v>909</v>
      </c>
      <c r="I3" s="767" t="s">
        <v>910</v>
      </c>
      <c r="J3" s="761" t="s">
        <v>1095</v>
      </c>
      <c r="K3" s="761" t="s">
        <v>1096</v>
      </c>
      <c r="L3" s="761" t="s">
        <v>1097</v>
      </c>
    </row>
    <row r="4" spans="1:12" s="13" customFormat="1" ht="11.25" customHeight="1">
      <c r="A4" s="770"/>
      <c r="B4" s="770"/>
      <c r="C4" s="770"/>
      <c r="D4" s="770"/>
      <c r="E4" s="761"/>
      <c r="F4" s="761"/>
      <c r="G4" s="769"/>
      <c r="H4" s="761"/>
      <c r="I4" s="767"/>
      <c r="J4" s="761"/>
      <c r="K4" s="761"/>
      <c r="L4" s="761"/>
    </row>
    <row r="5" spans="1:12" s="13" customFormat="1" ht="15.75">
      <c r="A5" s="384" t="s">
        <v>34</v>
      </c>
      <c r="B5" s="385"/>
      <c r="C5" s="385"/>
      <c r="D5" s="385"/>
      <c r="E5" s="385"/>
      <c r="F5" s="385"/>
      <c r="G5" s="385"/>
      <c r="H5" s="384"/>
      <c r="I5" s="386"/>
      <c r="J5" s="391"/>
      <c r="K5" s="391"/>
      <c r="L5" s="392"/>
    </row>
    <row r="6" spans="1:12" s="13" customFormat="1" ht="15" customHeight="1">
      <c r="A6" s="241">
        <v>1000</v>
      </c>
      <c r="B6" s="768" t="s">
        <v>35</v>
      </c>
      <c r="C6" s="768"/>
      <c r="D6" s="768"/>
      <c r="E6" s="307">
        <f>SUM(E7:E13)</f>
        <v>0</v>
      </c>
      <c r="F6" s="307">
        <f>SUM(F7:F13)</f>
        <v>0</v>
      </c>
      <c r="G6" s="307">
        <f>SUM(G7:G13)</f>
        <v>12459202.810000001</v>
      </c>
      <c r="H6" s="387">
        <f>SUM(H7:H13)</f>
        <v>11864261</v>
      </c>
      <c r="I6" s="242">
        <f>H6/G6-1</f>
        <v>-4.7751193962625615E-2</v>
      </c>
      <c r="J6" s="307">
        <f>SUM(J7:J13)</f>
        <v>12101546.219999999</v>
      </c>
      <c r="K6" s="307">
        <f>SUM(K7:K13)</f>
        <v>0</v>
      </c>
      <c r="L6" s="307">
        <f>SUM(L7:L13)</f>
        <v>0</v>
      </c>
    </row>
    <row r="7" spans="1:12" s="13" customFormat="1" ht="15" customHeight="1">
      <c r="A7" s="48">
        <v>1100</v>
      </c>
      <c r="B7" s="765" t="s">
        <v>36</v>
      </c>
      <c r="C7" s="765"/>
      <c r="D7" s="765"/>
      <c r="E7" s="308"/>
      <c r="F7" s="308"/>
      <c r="G7" s="308">
        <v>5489516.8399999999</v>
      </c>
      <c r="H7" s="388">
        <f>'PRESUP.EGRESOS FUENTE FINANCIAM'!M7</f>
        <v>7312543</v>
      </c>
      <c r="I7" s="55">
        <f t="shared" ref="I7:I70" si="0">H7/G7-1</f>
        <v>0.33209227936351504</v>
      </c>
      <c r="J7" s="308">
        <f>H7+(H7*2%)</f>
        <v>7458793.8600000003</v>
      </c>
      <c r="K7" s="308"/>
      <c r="L7" s="308"/>
    </row>
    <row r="8" spans="1:12" s="13" customFormat="1" ht="15" customHeight="1">
      <c r="A8" s="48">
        <v>1200</v>
      </c>
      <c r="B8" s="765" t="s">
        <v>37</v>
      </c>
      <c r="C8" s="765"/>
      <c r="D8" s="765"/>
      <c r="E8" s="308"/>
      <c r="F8" s="308"/>
      <c r="G8" s="308">
        <v>5983946.7300000004</v>
      </c>
      <c r="H8" s="388">
        <f>'PRESUP.EGRESOS FUENTE FINANCIAM'!M12</f>
        <v>3300000</v>
      </c>
      <c r="I8" s="55">
        <f t="shared" si="0"/>
        <v>-0.44852450249001474</v>
      </c>
      <c r="J8" s="308">
        <f t="shared" ref="J8:J13" si="1">H8+(H8*2%)</f>
        <v>3366000</v>
      </c>
      <c r="K8" s="308"/>
      <c r="L8" s="308"/>
    </row>
    <row r="9" spans="1:12" s="13" customFormat="1" ht="15" customHeight="1">
      <c r="A9" s="48">
        <v>1300</v>
      </c>
      <c r="B9" s="765" t="s">
        <v>38</v>
      </c>
      <c r="C9" s="765"/>
      <c r="D9" s="765"/>
      <c r="E9" s="309"/>
      <c r="F9" s="309"/>
      <c r="G9" s="309">
        <v>965446.24</v>
      </c>
      <c r="H9" s="388">
        <f>'PRESUP.EGRESOS FUENTE FINANCIAM'!M17</f>
        <v>1201718</v>
      </c>
      <c r="I9" s="55">
        <f t="shared" si="0"/>
        <v>0.2447280337432356</v>
      </c>
      <c r="J9" s="308">
        <f t="shared" si="1"/>
        <v>1225752.3600000001</v>
      </c>
      <c r="K9" s="309"/>
      <c r="L9" s="309"/>
    </row>
    <row r="10" spans="1:12" s="13" customFormat="1" ht="15" customHeight="1">
      <c r="A10" s="48">
        <v>1400</v>
      </c>
      <c r="B10" s="765" t="s">
        <v>39</v>
      </c>
      <c r="C10" s="765"/>
      <c r="D10" s="765"/>
      <c r="E10" s="309"/>
      <c r="F10" s="309"/>
      <c r="G10" s="309">
        <v>0</v>
      </c>
      <c r="H10" s="388">
        <f>'PRESUP.EGRESOS FUENTE FINANCIAM'!M26</f>
        <v>0</v>
      </c>
      <c r="I10" s="55" t="e">
        <f t="shared" si="0"/>
        <v>#DIV/0!</v>
      </c>
      <c r="J10" s="308">
        <f t="shared" si="1"/>
        <v>0</v>
      </c>
      <c r="K10" s="309"/>
      <c r="L10" s="309"/>
    </row>
    <row r="11" spans="1:12" s="13" customFormat="1" ht="15" customHeight="1">
      <c r="A11" s="48">
        <v>1500</v>
      </c>
      <c r="B11" s="765" t="s">
        <v>40</v>
      </c>
      <c r="C11" s="765"/>
      <c r="D11" s="765"/>
      <c r="E11" s="309"/>
      <c r="F11" s="309"/>
      <c r="G11" s="309">
        <v>20293</v>
      </c>
      <c r="H11" s="388">
        <f>'PRESUP.EGRESOS FUENTE FINANCIAM'!M31</f>
        <v>50000</v>
      </c>
      <c r="I11" s="55">
        <f t="shared" si="0"/>
        <v>1.4639038091952892</v>
      </c>
      <c r="J11" s="308">
        <f t="shared" si="1"/>
        <v>51000</v>
      </c>
      <c r="K11" s="309"/>
      <c r="L11" s="309"/>
    </row>
    <row r="12" spans="1:12" s="13" customFormat="1" ht="15" customHeight="1">
      <c r="A12" s="48">
        <v>1600</v>
      </c>
      <c r="B12" s="765" t="s">
        <v>41</v>
      </c>
      <c r="C12" s="765"/>
      <c r="D12" s="765"/>
      <c r="E12" s="309"/>
      <c r="F12" s="309"/>
      <c r="G12" s="309">
        <v>0</v>
      </c>
      <c r="H12" s="388">
        <f>'PRESUP.EGRESOS FUENTE FINANCIAM'!M38</f>
        <v>0</v>
      </c>
      <c r="I12" s="55" t="e">
        <f t="shared" si="0"/>
        <v>#DIV/0!</v>
      </c>
      <c r="J12" s="308">
        <f t="shared" si="1"/>
        <v>0</v>
      </c>
      <c r="K12" s="309"/>
      <c r="L12" s="309"/>
    </row>
    <row r="13" spans="1:12" s="13" customFormat="1" ht="15" customHeight="1">
      <c r="A13" s="48">
        <v>1700</v>
      </c>
      <c r="B13" s="762" t="s">
        <v>42</v>
      </c>
      <c r="C13" s="763"/>
      <c r="D13" s="764"/>
      <c r="E13" s="308"/>
      <c r="F13" s="308"/>
      <c r="G13" s="308">
        <v>0</v>
      </c>
      <c r="H13" s="388">
        <f>'PRESUP.EGRESOS FUENTE FINANCIAM'!M40</f>
        <v>0</v>
      </c>
      <c r="I13" s="55" t="e">
        <f t="shared" si="0"/>
        <v>#DIV/0!</v>
      </c>
      <c r="J13" s="308">
        <f t="shared" si="1"/>
        <v>0</v>
      </c>
      <c r="K13" s="308"/>
      <c r="L13" s="308"/>
    </row>
    <row r="14" spans="1:12" s="13" customFormat="1" ht="15" customHeight="1">
      <c r="A14" s="243">
        <v>2000</v>
      </c>
      <c r="B14" s="766" t="s">
        <v>43</v>
      </c>
      <c r="C14" s="766"/>
      <c r="D14" s="766"/>
      <c r="E14" s="310">
        <f>SUM(E15:E23)</f>
        <v>0</v>
      </c>
      <c r="F14" s="310">
        <f>SUM(F15:F23)</f>
        <v>0</v>
      </c>
      <c r="G14" s="310">
        <f>SUM(G15:G23)</f>
        <v>6221641.3399999999</v>
      </c>
      <c r="H14" s="389">
        <f>SUM(H15:H23)</f>
        <v>5174042.3600000003</v>
      </c>
      <c r="I14" s="244">
        <f t="shared" si="0"/>
        <v>-0.16837984106618387</v>
      </c>
      <c r="J14" s="310">
        <f>SUM(J15:J23)</f>
        <v>5277523.2072000001</v>
      </c>
      <c r="K14" s="310">
        <f>SUM(K15:K23)</f>
        <v>0</v>
      </c>
      <c r="L14" s="310">
        <f>SUM(L15:L23)</f>
        <v>0</v>
      </c>
    </row>
    <row r="15" spans="1:12" s="13" customFormat="1" ht="15" customHeight="1">
      <c r="A15" s="48">
        <v>2100</v>
      </c>
      <c r="B15" s="765" t="s">
        <v>44</v>
      </c>
      <c r="C15" s="765"/>
      <c r="D15" s="765"/>
      <c r="E15" s="308"/>
      <c r="F15" s="308"/>
      <c r="G15" s="308">
        <v>227952.87</v>
      </c>
      <c r="H15" s="388">
        <f>'PRESUP.EGRESOS FUENTE FINANCIAM'!M44</f>
        <v>228000</v>
      </c>
      <c r="I15" s="55">
        <f t="shared" si="0"/>
        <v>2.0675326439190123E-4</v>
      </c>
      <c r="J15" s="308">
        <f t="shared" ref="J15:J38" si="2">H15+(H15*2%)</f>
        <v>232560</v>
      </c>
      <c r="K15" s="308"/>
      <c r="L15" s="308"/>
    </row>
    <row r="16" spans="1:12" s="13" customFormat="1" ht="15" customHeight="1">
      <c r="A16" s="48">
        <v>2200</v>
      </c>
      <c r="B16" s="765" t="s">
        <v>1108</v>
      </c>
      <c r="C16" s="765"/>
      <c r="D16" s="765"/>
      <c r="E16" s="308"/>
      <c r="F16" s="308"/>
      <c r="G16" s="308">
        <v>63599.6</v>
      </c>
      <c r="H16" s="388">
        <f>'PRESUP.EGRESOS FUENTE FINANCIAM'!M53</f>
        <v>61136</v>
      </c>
      <c r="I16" s="55">
        <f t="shared" si="0"/>
        <v>-3.8736092679828138E-2</v>
      </c>
      <c r="J16" s="308">
        <f t="shared" si="2"/>
        <v>62358.720000000001</v>
      </c>
      <c r="K16" s="308"/>
      <c r="L16" s="308"/>
    </row>
    <row r="17" spans="1:12" s="13" customFormat="1" ht="15" customHeight="1">
      <c r="A17" s="48">
        <v>2300</v>
      </c>
      <c r="B17" s="765" t="s">
        <v>45</v>
      </c>
      <c r="C17" s="765"/>
      <c r="D17" s="765"/>
      <c r="E17" s="309"/>
      <c r="F17" s="309"/>
      <c r="G17" s="309">
        <v>0</v>
      </c>
      <c r="H17" s="388">
        <f>'PRESUP.EGRESOS FUENTE FINANCIAM'!M57</f>
        <v>0</v>
      </c>
      <c r="I17" s="55" t="e">
        <f t="shared" si="0"/>
        <v>#DIV/0!</v>
      </c>
      <c r="J17" s="309">
        <f t="shared" si="2"/>
        <v>0</v>
      </c>
      <c r="K17" s="309"/>
      <c r="L17" s="309"/>
    </row>
    <row r="18" spans="1:12" s="13" customFormat="1" ht="15" customHeight="1">
      <c r="A18" s="48">
        <v>2400</v>
      </c>
      <c r="B18" s="765" t="s">
        <v>46</v>
      </c>
      <c r="C18" s="765"/>
      <c r="D18" s="765"/>
      <c r="E18" s="309"/>
      <c r="F18" s="309"/>
      <c r="G18" s="309">
        <v>2400914.17</v>
      </c>
      <c r="H18" s="388">
        <f>'PRESUP.EGRESOS FUENTE FINANCIAM'!M67</f>
        <v>1310000</v>
      </c>
      <c r="I18" s="55">
        <f t="shared" si="0"/>
        <v>-0.45437449769393468</v>
      </c>
      <c r="J18" s="309">
        <f t="shared" si="2"/>
        <v>1336200</v>
      </c>
      <c r="K18" s="309"/>
      <c r="L18" s="309"/>
    </row>
    <row r="19" spans="1:12" s="13" customFormat="1" ht="15" customHeight="1">
      <c r="A19" s="48">
        <v>2500</v>
      </c>
      <c r="B19" s="765" t="s">
        <v>47</v>
      </c>
      <c r="C19" s="765"/>
      <c r="D19" s="765"/>
      <c r="E19" s="309"/>
      <c r="F19" s="309"/>
      <c r="G19" s="309">
        <v>217721.44</v>
      </c>
      <c r="H19" s="388">
        <f>'PRESUP.EGRESOS FUENTE FINANCIAM'!M77</f>
        <v>265000</v>
      </c>
      <c r="I19" s="55">
        <f t="shared" si="0"/>
        <v>0.21715160436197745</v>
      </c>
      <c r="J19" s="309">
        <f t="shared" si="2"/>
        <v>270300</v>
      </c>
      <c r="K19" s="309"/>
      <c r="L19" s="309"/>
    </row>
    <row r="20" spans="1:12" s="13" customFormat="1" ht="15" customHeight="1">
      <c r="A20" s="48">
        <v>2600</v>
      </c>
      <c r="B20" s="765" t="s">
        <v>48</v>
      </c>
      <c r="C20" s="765"/>
      <c r="D20" s="765"/>
      <c r="E20" s="309"/>
      <c r="F20" s="309"/>
      <c r="G20" s="309">
        <v>2830676.15</v>
      </c>
      <c r="H20" s="388">
        <f>'PRESUP.EGRESOS FUENTE FINANCIAM'!M85</f>
        <v>2700000</v>
      </c>
      <c r="I20" s="55">
        <f t="shared" si="0"/>
        <v>-4.6164288345030169E-2</v>
      </c>
      <c r="J20" s="309">
        <f t="shared" si="2"/>
        <v>2754000</v>
      </c>
      <c r="K20" s="309"/>
      <c r="L20" s="309"/>
    </row>
    <row r="21" spans="1:12" s="13" customFormat="1" ht="15" customHeight="1">
      <c r="A21" s="48">
        <v>2700</v>
      </c>
      <c r="B21" s="762" t="s">
        <v>49</v>
      </c>
      <c r="C21" s="763"/>
      <c r="D21" s="764"/>
      <c r="E21" s="309"/>
      <c r="F21" s="309"/>
      <c r="G21" s="309">
        <v>18276.18</v>
      </c>
      <c r="H21" s="388">
        <f>'PRESUP.EGRESOS FUENTE FINANCIAM'!M88</f>
        <v>294906.36</v>
      </c>
      <c r="I21" s="55">
        <f t="shared" si="0"/>
        <v>15.136105028512521</v>
      </c>
      <c r="J21" s="309">
        <f t="shared" si="2"/>
        <v>300804.48719999997</v>
      </c>
      <c r="K21" s="309"/>
      <c r="L21" s="309"/>
    </row>
    <row r="22" spans="1:12" s="13" customFormat="1" ht="15" customHeight="1">
      <c r="A22" s="48">
        <v>2800</v>
      </c>
      <c r="B22" s="762" t="s">
        <v>50</v>
      </c>
      <c r="C22" s="763"/>
      <c r="D22" s="764"/>
      <c r="E22" s="309"/>
      <c r="F22" s="309"/>
      <c r="G22" s="309">
        <v>100559.03</v>
      </c>
      <c r="H22" s="388">
        <f>'PRESUP.EGRESOS FUENTE FINANCIAM'!M94</f>
        <v>0</v>
      </c>
      <c r="I22" s="55">
        <f t="shared" si="0"/>
        <v>-1</v>
      </c>
      <c r="J22" s="309">
        <f t="shared" si="2"/>
        <v>0</v>
      </c>
      <c r="K22" s="309"/>
      <c r="L22" s="309"/>
    </row>
    <row r="23" spans="1:12" s="13" customFormat="1" ht="15" customHeight="1">
      <c r="A23" s="48">
        <v>2900</v>
      </c>
      <c r="B23" s="765" t="s">
        <v>51</v>
      </c>
      <c r="C23" s="765"/>
      <c r="D23" s="765"/>
      <c r="E23" s="309"/>
      <c r="F23" s="309"/>
      <c r="G23" s="309">
        <v>361941.9</v>
      </c>
      <c r="H23" s="388">
        <f>'PRESUP.EGRESOS FUENTE FINANCIAM'!M98</f>
        <v>315000</v>
      </c>
      <c r="I23" s="55">
        <f t="shared" si="0"/>
        <v>-0.12969457252669558</v>
      </c>
      <c r="J23" s="309">
        <f t="shared" si="2"/>
        <v>321300</v>
      </c>
      <c r="K23" s="309"/>
      <c r="L23" s="309"/>
    </row>
    <row r="24" spans="1:12" s="13" customFormat="1" ht="15" customHeight="1">
      <c r="A24" s="243">
        <v>3000</v>
      </c>
      <c r="B24" s="766" t="s">
        <v>52</v>
      </c>
      <c r="C24" s="766"/>
      <c r="D24" s="766"/>
      <c r="E24" s="310">
        <f>SUM(E25:E33)</f>
        <v>0</v>
      </c>
      <c r="F24" s="310">
        <f>SUM(F25:F33)</f>
        <v>0</v>
      </c>
      <c r="G24" s="310">
        <f>SUM(G25:G33)</f>
        <v>5512837.4999999991</v>
      </c>
      <c r="H24" s="389">
        <f>SUM(H25:H33)</f>
        <v>5196805.5</v>
      </c>
      <c r="I24" s="244">
        <f t="shared" si="0"/>
        <v>-5.7326558237930869E-2</v>
      </c>
      <c r="J24" s="310">
        <f>SUM(J25:J33)</f>
        <v>5300741.6099999994</v>
      </c>
      <c r="K24" s="310">
        <f>SUM(K25:K33)</f>
        <v>0</v>
      </c>
      <c r="L24" s="310">
        <f>SUM(L25:L33)</f>
        <v>0</v>
      </c>
    </row>
    <row r="25" spans="1:12" s="13" customFormat="1" ht="15" customHeight="1">
      <c r="A25" s="48">
        <v>3100</v>
      </c>
      <c r="B25" s="765" t="s">
        <v>53</v>
      </c>
      <c r="C25" s="765"/>
      <c r="D25" s="765"/>
      <c r="E25" s="308"/>
      <c r="F25" s="308"/>
      <c r="G25" s="308">
        <v>2956786.89</v>
      </c>
      <c r="H25" s="388">
        <f>'PRESUP.EGRESOS FUENTE FINANCIAM'!M109</f>
        <v>3134000</v>
      </c>
      <c r="I25" s="55">
        <f t="shared" si="0"/>
        <v>5.9934353266832829E-2</v>
      </c>
      <c r="J25" s="308">
        <f t="shared" si="2"/>
        <v>3196680</v>
      </c>
      <c r="K25" s="308"/>
      <c r="L25" s="308"/>
    </row>
    <row r="26" spans="1:12" s="13" customFormat="1" ht="15" customHeight="1">
      <c r="A26" s="48">
        <v>3200</v>
      </c>
      <c r="B26" s="765" t="s">
        <v>54</v>
      </c>
      <c r="C26" s="765"/>
      <c r="D26" s="765"/>
      <c r="E26" s="308"/>
      <c r="F26" s="308"/>
      <c r="G26" s="308">
        <v>200506</v>
      </c>
      <c r="H26" s="388">
        <f>'PRESUP.EGRESOS FUENTE FINANCIAM'!M119</f>
        <v>100000</v>
      </c>
      <c r="I26" s="55">
        <f t="shared" si="0"/>
        <v>-0.50126180762670436</v>
      </c>
      <c r="J26" s="308">
        <f t="shared" si="2"/>
        <v>102000</v>
      </c>
      <c r="K26" s="308"/>
      <c r="L26" s="308"/>
    </row>
    <row r="27" spans="1:12" s="13" customFormat="1" ht="15" customHeight="1">
      <c r="A27" s="48">
        <v>3300</v>
      </c>
      <c r="B27" s="765" t="s">
        <v>55</v>
      </c>
      <c r="C27" s="765"/>
      <c r="D27" s="765"/>
      <c r="E27" s="309"/>
      <c r="F27" s="309"/>
      <c r="G27" s="309">
        <v>83770.149999999994</v>
      </c>
      <c r="H27" s="388">
        <f>'PRESUP.EGRESOS FUENTE FINANCIAM'!M129</f>
        <v>105000</v>
      </c>
      <c r="I27" s="55">
        <f t="shared" si="0"/>
        <v>0.25342977182206328</v>
      </c>
      <c r="J27" s="309">
        <f t="shared" si="2"/>
        <v>107100</v>
      </c>
      <c r="K27" s="309"/>
      <c r="L27" s="309"/>
    </row>
    <row r="28" spans="1:12" s="13" customFormat="1" ht="15" customHeight="1">
      <c r="A28" s="48">
        <v>3400</v>
      </c>
      <c r="B28" s="765" t="s">
        <v>56</v>
      </c>
      <c r="C28" s="765"/>
      <c r="D28" s="765"/>
      <c r="E28" s="309"/>
      <c r="F28" s="309"/>
      <c r="G28" s="309">
        <v>188038.6</v>
      </c>
      <c r="H28" s="388">
        <f>'PRESUP.EGRESOS FUENTE FINANCIAM'!M139</f>
        <v>167805.5</v>
      </c>
      <c r="I28" s="55">
        <f t="shared" si="0"/>
        <v>-0.10760077983988392</v>
      </c>
      <c r="J28" s="309">
        <f t="shared" si="2"/>
        <v>171161.61</v>
      </c>
      <c r="K28" s="309"/>
      <c r="L28" s="309"/>
    </row>
    <row r="29" spans="1:12" s="13" customFormat="1" ht="15" customHeight="1">
      <c r="A29" s="48">
        <v>3500</v>
      </c>
      <c r="B29" s="765" t="s">
        <v>57</v>
      </c>
      <c r="C29" s="765"/>
      <c r="D29" s="765"/>
      <c r="E29" s="309"/>
      <c r="F29" s="309"/>
      <c r="G29" s="309">
        <v>1322060.4500000002</v>
      </c>
      <c r="H29" s="388">
        <f>'PRESUP.EGRESOS FUENTE FINANCIAM'!M149</f>
        <v>1005000</v>
      </c>
      <c r="I29" s="55">
        <f t="shared" si="0"/>
        <v>-0.23982295968387846</v>
      </c>
      <c r="J29" s="309">
        <f t="shared" si="2"/>
        <v>1025100</v>
      </c>
      <c r="K29" s="309"/>
      <c r="L29" s="309"/>
    </row>
    <row r="30" spans="1:12" s="13" customFormat="1" ht="15" customHeight="1">
      <c r="A30" s="48">
        <v>3600</v>
      </c>
      <c r="B30" s="765" t="s">
        <v>58</v>
      </c>
      <c r="C30" s="765"/>
      <c r="D30" s="765"/>
      <c r="E30" s="309"/>
      <c r="F30" s="309"/>
      <c r="G30" s="309">
        <v>0</v>
      </c>
      <c r="H30" s="388">
        <f>'PRESUP.EGRESOS FUENTE FINANCIAM'!M159</f>
        <v>0</v>
      </c>
      <c r="I30" s="55" t="e">
        <f t="shared" si="0"/>
        <v>#DIV/0!</v>
      </c>
      <c r="J30" s="309">
        <f t="shared" si="2"/>
        <v>0</v>
      </c>
      <c r="K30" s="309"/>
      <c r="L30" s="309"/>
    </row>
    <row r="31" spans="1:12" s="13" customFormat="1" ht="15" customHeight="1">
      <c r="A31" s="48">
        <v>3700</v>
      </c>
      <c r="B31" s="762" t="s">
        <v>59</v>
      </c>
      <c r="C31" s="763"/>
      <c r="D31" s="764"/>
      <c r="E31" s="309"/>
      <c r="F31" s="309"/>
      <c r="G31" s="309">
        <v>37156.769999999997</v>
      </c>
      <c r="H31" s="388">
        <f>'PRESUP.EGRESOS FUENTE FINANCIAM'!M167</f>
        <v>30000</v>
      </c>
      <c r="I31" s="55">
        <f t="shared" si="0"/>
        <v>-0.19261012192394544</v>
      </c>
      <c r="J31" s="309">
        <f t="shared" si="2"/>
        <v>30600</v>
      </c>
      <c r="K31" s="309"/>
      <c r="L31" s="309"/>
    </row>
    <row r="32" spans="1:12" s="13" customFormat="1" ht="15" customHeight="1">
      <c r="A32" s="48">
        <v>3800</v>
      </c>
      <c r="B32" s="762" t="s">
        <v>60</v>
      </c>
      <c r="C32" s="763"/>
      <c r="D32" s="764"/>
      <c r="E32" s="309"/>
      <c r="F32" s="309"/>
      <c r="G32" s="309">
        <v>712826.64</v>
      </c>
      <c r="H32" s="388">
        <f>'PRESUP.EGRESOS FUENTE FINANCIAM'!M177</f>
        <v>625000</v>
      </c>
      <c r="I32" s="55">
        <f t="shared" si="0"/>
        <v>-0.12320897546702236</v>
      </c>
      <c r="J32" s="309">
        <f t="shared" si="2"/>
        <v>637500</v>
      </c>
      <c r="K32" s="309"/>
      <c r="L32" s="309"/>
    </row>
    <row r="33" spans="1:12" s="13" customFormat="1" ht="15" customHeight="1">
      <c r="A33" s="48">
        <v>3900</v>
      </c>
      <c r="B33" s="765" t="s">
        <v>61</v>
      </c>
      <c r="C33" s="765"/>
      <c r="D33" s="765"/>
      <c r="E33" s="309"/>
      <c r="F33" s="309"/>
      <c r="G33" s="309">
        <v>11692</v>
      </c>
      <c r="H33" s="388">
        <f>'PRESUP.EGRESOS FUENTE FINANCIAM'!M183</f>
        <v>30000</v>
      </c>
      <c r="I33" s="55">
        <f t="shared" si="0"/>
        <v>1.565856996236743</v>
      </c>
      <c r="J33" s="309">
        <f t="shared" si="2"/>
        <v>30600</v>
      </c>
      <c r="K33" s="309"/>
      <c r="L33" s="309"/>
    </row>
    <row r="34" spans="1:12" s="13" customFormat="1" ht="15" customHeight="1">
      <c r="A34" s="243">
        <v>4000</v>
      </c>
      <c r="B34" s="766" t="s">
        <v>62</v>
      </c>
      <c r="C34" s="766"/>
      <c r="D34" s="766"/>
      <c r="E34" s="310">
        <f>SUM(E35:E43)</f>
        <v>0</v>
      </c>
      <c r="F34" s="310">
        <f>SUM(F35:F43)</f>
        <v>0</v>
      </c>
      <c r="G34" s="310">
        <f>SUM(G35:G43)</f>
        <v>2185626.0599999996</v>
      </c>
      <c r="H34" s="389">
        <f>SUM(H35:H43)</f>
        <v>2345000</v>
      </c>
      <c r="I34" s="244">
        <f t="shared" si="0"/>
        <v>7.2919125058382717E-2</v>
      </c>
      <c r="J34" s="310">
        <f>SUM(J35:J43)</f>
        <v>2391900</v>
      </c>
      <c r="K34" s="310">
        <f>SUM(K35:K43)</f>
        <v>0</v>
      </c>
      <c r="L34" s="310">
        <f>SUM(L35:L43)</f>
        <v>0</v>
      </c>
    </row>
    <row r="35" spans="1:12" s="13" customFormat="1" ht="15.75">
      <c r="A35" s="37">
        <v>4100</v>
      </c>
      <c r="B35" s="773" t="s">
        <v>1109</v>
      </c>
      <c r="C35" s="773"/>
      <c r="D35" s="773"/>
      <c r="E35" s="308"/>
      <c r="F35" s="308"/>
      <c r="G35" s="308">
        <v>3262</v>
      </c>
      <c r="H35" s="388">
        <f>'PRESUP.EGRESOS FUENTE FINANCIAM'!M194</f>
        <v>0</v>
      </c>
      <c r="I35" s="55">
        <f t="shared" si="0"/>
        <v>-1</v>
      </c>
      <c r="J35" s="308">
        <f t="shared" si="2"/>
        <v>0</v>
      </c>
      <c r="K35" s="308"/>
      <c r="L35" s="308"/>
    </row>
    <row r="36" spans="1:12" s="13" customFormat="1" ht="15" customHeight="1">
      <c r="A36" s="37">
        <v>4200</v>
      </c>
      <c r="B36" s="773" t="s">
        <v>63</v>
      </c>
      <c r="C36" s="773"/>
      <c r="D36" s="773"/>
      <c r="E36" s="309"/>
      <c r="F36" s="309"/>
      <c r="G36" s="309">
        <v>777466.31</v>
      </c>
      <c r="H36" s="388">
        <f>'PRESUP.EGRESOS FUENTE FINANCIAM'!M204</f>
        <v>960000</v>
      </c>
      <c r="I36" s="55">
        <f t="shared" si="0"/>
        <v>0.23478019259767025</v>
      </c>
      <c r="J36" s="309">
        <f t="shared" si="2"/>
        <v>979200</v>
      </c>
      <c r="K36" s="309"/>
      <c r="L36" s="309"/>
    </row>
    <row r="37" spans="1:12" s="13" customFormat="1" ht="15" customHeight="1">
      <c r="A37" s="37">
        <v>4300</v>
      </c>
      <c r="B37" s="775" t="s">
        <v>64</v>
      </c>
      <c r="C37" s="776"/>
      <c r="D37" s="777"/>
      <c r="E37" s="309"/>
      <c r="F37" s="309"/>
      <c r="G37" s="309">
        <v>0</v>
      </c>
      <c r="H37" s="388">
        <f>'PRESUP.EGRESOS FUENTE FINANCIAM'!M210</f>
        <v>0</v>
      </c>
      <c r="I37" s="55" t="e">
        <f t="shared" si="0"/>
        <v>#DIV/0!</v>
      </c>
      <c r="J37" s="309">
        <f t="shared" si="2"/>
        <v>0</v>
      </c>
      <c r="K37" s="309"/>
      <c r="L37" s="309"/>
    </row>
    <row r="38" spans="1:12" s="13" customFormat="1" ht="15" customHeight="1">
      <c r="A38" s="37">
        <v>4400</v>
      </c>
      <c r="B38" s="773" t="s">
        <v>65</v>
      </c>
      <c r="C38" s="773"/>
      <c r="D38" s="773"/>
      <c r="E38" s="308"/>
      <c r="F38" s="308"/>
      <c r="G38" s="308">
        <v>1404897.7499999998</v>
      </c>
      <c r="H38" s="388">
        <f>'PRESUP.EGRESOS FUENTE FINANCIAM'!M220</f>
        <v>1385000</v>
      </c>
      <c r="I38" s="55">
        <f t="shared" si="0"/>
        <v>-1.4163130377281785E-2</v>
      </c>
      <c r="J38" s="308">
        <f t="shared" si="2"/>
        <v>1412700</v>
      </c>
      <c r="K38" s="308"/>
      <c r="L38" s="308"/>
    </row>
    <row r="39" spans="1:12" s="13" customFormat="1" ht="15" customHeight="1">
      <c r="A39" s="37">
        <v>4500</v>
      </c>
      <c r="B39" s="765" t="s">
        <v>66</v>
      </c>
      <c r="C39" s="765"/>
      <c r="D39" s="765"/>
      <c r="E39" s="309"/>
      <c r="F39" s="309"/>
      <c r="G39" s="309">
        <v>0</v>
      </c>
      <c r="H39" s="388">
        <f>'PRESUP.EGRESOS FUENTE FINANCIAM'!M229</f>
        <v>0</v>
      </c>
      <c r="I39" s="55" t="e">
        <f t="shared" si="0"/>
        <v>#DIV/0!</v>
      </c>
      <c r="J39" s="309"/>
      <c r="K39" s="309"/>
      <c r="L39" s="309"/>
    </row>
    <row r="40" spans="1:12" s="13" customFormat="1" ht="15" customHeight="1">
      <c r="A40" s="37">
        <v>4600</v>
      </c>
      <c r="B40" s="762" t="s">
        <v>67</v>
      </c>
      <c r="C40" s="763"/>
      <c r="D40" s="764"/>
      <c r="E40" s="309"/>
      <c r="F40" s="309"/>
      <c r="G40" s="309">
        <v>0</v>
      </c>
      <c r="H40" s="388">
        <f>'PRESUP.EGRESOS FUENTE FINANCIAM'!M233</f>
        <v>0</v>
      </c>
      <c r="I40" s="55" t="e">
        <f t="shared" si="0"/>
        <v>#DIV/0!</v>
      </c>
      <c r="J40" s="309"/>
      <c r="K40" s="309"/>
      <c r="L40" s="309"/>
    </row>
    <row r="41" spans="1:12" s="13" customFormat="1" ht="15" customHeight="1">
      <c r="A41" s="37">
        <v>4700</v>
      </c>
      <c r="B41" s="762" t="s">
        <v>68</v>
      </c>
      <c r="C41" s="763"/>
      <c r="D41" s="764"/>
      <c r="E41" s="309"/>
      <c r="F41" s="309"/>
      <c r="G41" s="309">
        <v>0</v>
      </c>
      <c r="H41" s="388">
        <f>'PRESUP.EGRESOS FUENTE FINANCIAM'!M241</f>
        <v>0</v>
      </c>
      <c r="I41" s="55" t="e">
        <f t="shared" si="0"/>
        <v>#DIV/0!</v>
      </c>
      <c r="J41" s="309"/>
      <c r="K41" s="309"/>
      <c r="L41" s="309"/>
    </row>
    <row r="42" spans="1:12" s="13" customFormat="1" ht="15" customHeight="1">
      <c r="A42" s="37">
        <v>4800</v>
      </c>
      <c r="B42" s="765" t="s">
        <v>69</v>
      </c>
      <c r="C42" s="765"/>
      <c r="D42" s="765"/>
      <c r="E42" s="309"/>
      <c r="F42" s="309"/>
      <c r="G42" s="309">
        <v>0</v>
      </c>
      <c r="H42" s="388">
        <f>'PRESUP.EGRESOS FUENTE FINANCIAM'!M243</f>
        <v>0</v>
      </c>
      <c r="I42" s="55" t="e">
        <f t="shared" si="0"/>
        <v>#DIV/0!</v>
      </c>
      <c r="J42" s="309"/>
      <c r="K42" s="309"/>
      <c r="L42" s="309"/>
    </row>
    <row r="43" spans="1:12" s="13" customFormat="1" ht="15" customHeight="1">
      <c r="A43" s="37">
        <v>4900</v>
      </c>
      <c r="B43" s="773" t="s">
        <v>70</v>
      </c>
      <c r="C43" s="773"/>
      <c r="D43" s="773"/>
      <c r="E43" s="308"/>
      <c r="F43" s="308"/>
      <c r="G43" s="308">
        <v>0</v>
      </c>
      <c r="H43" s="388">
        <f>'PRESUP.EGRESOS FUENTE FINANCIAM'!M249</f>
        <v>0</v>
      </c>
      <c r="I43" s="55" t="e">
        <f t="shared" si="0"/>
        <v>#DIV/0!</v>
      </c>
      <c r="J43" s="308"/>
      <c r="K43" s="308"/>
      <c r="L43" s="308"/>
    </row>
    <row r="44" spans="1:12" s="13" customFormat="1" ht="15" customHeight="1">
      <c r="A44" s="243">
        <v>5000</v>
      </c>
      <c r="B44" s="766" t="s">
        <v>71</v>
      </c>
      <c r="C44" s="766"/>
      <c r="D44" s="766"/>
      <c r="E44" s="310">
        <f>SUM(E45:E53)</f>
        <v>0</v>
      </c>
      <c r="F44" s="310">
        <f>SUM(F45:F53)</f>
        <v>0</v>
      </c>
      <c r="G44" s="310">
        <f>SUM(G45:G53)</f>
        <v>666805.87</v>
      </c>
      <c r="H44" s="389">
        <f>SUM(H45:H53)</f>
        <v>1150000</v>
      </c>
      <c r="I44" s="244">
        <f t="shared" si="0"/>
        <v>0.7246398865684851</v>
      </c>
      <c r="J44" s="310">
        <f>SUM(J45:J53)</f>
        <v>1173000</v>
      </c>
      <c r="K44" s="310">
        <f>SUM(K45:K53)</f>
        <v>0</v>
      </c>
      <c r="L44" s="310">
        <f>SUM(L45:L53)</f>
        <v>0</v>
      </c>
    </row>
    <row r="45" spans="1:12" s="13" customFormat="1" ht="15" customHeight="1">
      <c r="A45" s="37">
        <v>5100</v>
      </c>
      <c r="B45" s="773" t="s">
        <v>72</v>
      </c>
      <c r="C45" s="773"/>
      <c r="D45" s="773"/>
      <c r="E45" s="308"/>
      <c r="F45" s="308"/>
      <c r="G45" s="308">
        <v>102281.99</v>
      </c>
      <c r="H45" s="388">
        <f>'PRESUP.EGRESOS FUENTE FINANCIAM'!M254</f>
        <v>80000</v>
      </c>
      <c r="I45" s="55">
        <f t="shared" si="0"/>
        <v>-0.21784861635953701</v>
      </c>
      <c r="J45" s="308">
        <f t="shared" ref="J45:J53" si="3">H45+(H45*2%)</f>
        <v>81600</v>
      </c>
      <c r="K45" s="308"/>
      <c r="L45" s="308"/>
    </row>
    <row r="46" spans="1:12" s="13" customFormat="1" ht="15" customHeight="1">
      <c r="A46" s="37">
        <v>5200</v>
      </c>
      <c r="B46" s="773" t="s">
        <v>73</v>
      </c>
      <c r="C46" s="773"/>
      <c r="D46" s="773"/>
      <c r="E46" s="308"/>
      <c r="F46" s="308"/>
      <c r="G46" s="308">
        <v>1635</v>
      </c>
      <c r="H46" s="388">
        <f>'PRESUP.EGRESOS FUENTE FINANCIAM'!M261</f>
        <v>10000</v>
      </c>
      <c r="I46" s="55">
        <f t="shared" si="0"/>
        <v>5.1162079510703364</v>
      </c>
      <c r="J46" s="308">
        <f t="shared" si="3"/>
        <v>10200</v>
      </c>
      <c r="K46" s="308"/>
      <c r="L46" s="308"/>
    </row>
    <row r="47" spans="1:12" s="13" customFormat="1" ht="15" customHeight="1">
      <c r="A47" s="37">
        <v>5300</v>
      </c>
      <c r="B47" s="773" t="s">
        <v>74</v>
      </c>
      <c r="C47" s="773"/>
      <c r="D47" s="773"/>
      <c r="E47" s="308"/>
      <c r="F47" s="308"/>
      <c r="G47" s="308">
        <v>0</v>
      </c>
      <c r="H47" s="388">
        <f>'PRESUP.EGRESOS FUENTE FINANCIAM'!M266</f>
        <v>0</v>
      </c>
      <c r="I47" s="55" t="e">
        <f t="shared" si="0"/>
        <v>#DIV/0!</v>
      </c>
      <c r="J47" s="308">
        <f t="shared" si="3"/>
        <v>0</v>
      </c>
      <c r="K47" s="308"/>
      <c r="L47" s="308"/>
    </row>
    <row r="48" spans="1:12" s="13" customFormat="1" ht="15" customHeight="1">
      <c r="A48" s="37">
        <v>5400</v>
      </c>
      <c r="B48" s="773" t="s">
        <v>75</v>
      </c>
      <c r="C48" s="773"/>
      <c r="D48" s="773"/>
      <c r="E48" s="308"/>
      <c r="F48" s="308"/>
      <c r="G48" s="308">
        <v>0</v>
      </c>
      <c r="H48" s="388">
        <f>'PRESUP.EGRESOS FUENTE FINANCIAM'!M269</f>
        <v>650000</v>
      </c>
      <c r="I48" s="55" t="e">
        <f t="shared" si="0"/>
        <v>#DIV/0!</v>
      </c>
      <c r="J48" s="308">
        <f t="shared" si="3"/>
        <v>663000</v>
      </c>
      <c r="K48" s="308"/>
      <c r="L48" s="308"/>
    </row>
    <row r="49" spans="1:260" s="13" customFormat="1" ht="15" customHeight="1">
      <c r="A49" s="37">
        <v>5500</v>
      </c>
      <c r="B49" s="765" t="s">
        <v>76</v>
      </c>
      <c r="C49" s="765"/>
      <c r="D49" s="765"/>
      <c r="E49" s="309"/>
      <c r="F49" s="309"/>
      <c r="G49" s="309">
        <v>0</v>
      </c>
      <c r="H49" s="388">
        <f>'PRESUP.EGRESOS FUENTE FINANCIAM'!M276</f>
        <v>0</v>
      </c>
      <c r="I49" s="55" t="e">
        <f t="shared" si="0"/>
        <v>#DIV/0!</v>
      </c>
      <c r="J49" s="308">
        <f t="shared" si="3"/>
        <v>0</v>
      </c>
      <c r="K49" s="309"/>
      <c r="L49" s="309"/>
    </row>
    <row r="50" spans="1:260" s="13" customFormat="1" ht="15" customHeight="1">
      <c r="A50" s="37">
        <v>5600</v>
      </c>
      <c r="B50" s="762" t="s">
        <v>77</v>
      </c>
      <c r="C50" s="763"/>
      <c r="D50" s="764"/>
      <c r="E50" s="309"/>
      <c r="F50" s="309"/>
      <c r="G50" s="309">
        <v>228796.48</v>
      </c>
      <c r="H50" s="388">
        <f>'PRESUP.EGRESOS FUENTE FINANCIAM'!M278</f>
        <v>15000</v>
      </c>
      <c r="I50" s="55">
        <f t="shared" si="0"/>
        <v>-0.93443955081826435</v>
      </c>
      <c r="J50" s="308">
        <f t="shared" si="3"/>
        <v>15300</v>
      </c>
      <c r="K50" s="309"/>
      <c r="L50" s="309"/>
    </row>
    <row r="51" spans="1:260" s="13" customFormat="1" ht="15" customHeight="1">
      <c r="A51" s="37">
        <v>5700</v>
      </c>
      <c r="B51" s="762" t="s">
        <v>78</v>
      </c>
      <c r="C51" s="763"/>
      <c r="D51" s="764"/>
      <c r="E51" s="309"/>
      <c r="F51" s="309"/>
      <c r="G51" s="309">
        <v>0</v>
      </c>
      <c r="H51" s="388">
        <f>'PRESUP.EGRESOS FUENTE FINANCIAM'!M287</f>
        <v>0</v>
      </c>
      <c r="I51" s="55" t="e">
        <f t="shared" si="0"/>
        <v>#DIV/0!</v>
      </c>
      <c r="J51" s="308">
        <f t="shared" si="3"/>
        <v>0</v>
      </c>
      <c r="K51" s="309"/>
      <c r="L51" s="309"/>
    </row>
    <row r="52" spans="1:260" s="13" customFormat="1" ht="15" customHeight="1">
      <c r="A52" s="37">
        <v>5800</v>
      </c>
      <c r="B52" s="765" t="s">
        <v>79</v>
      </c>
      <c r="C52" s="765"/>
      <c r="D52" s="765"/>
      <c r="E52" s="309"/>
      <c r="F52" s="309"/>
      <c r="G52" s="309">
        <v>329464</v>
      </c>
      <c r="H52" s="388">
        <f>'PRESUP.EGRESOS FUENTE FINANCIAM'!M297</f>
        <v>340000</v>
      </c>
      <c r="I52" s="55">
        <f t="shared" si="0"/>
        <v>3.1979214724522365E-2</v>
      </c>
      <c r="J52" s="308">
        <f t="shared" si="3"/>
        <v>346800</v>
      </c>
      <c r="K52" s="309"/>
      <c r="L52" s="309"/>
    </row>
    <row r="53" spans="1:260" s="13" customFormat="1" ht="15" customHeight="1">
      <c r="A53" s="37">
        <v>5900</v>
      </c>
      <c r="B53" s="773" t="s">
        <v>80</v>
      </c>
      <c r="C53" s="773"/>
      <c r="D53" s="773"/>
      <c r="E53" s="308"/>
      <c r="F53" s="308"/>
      <c r="G53" s="308">
        <v>4628.3999999999996</v>
      </c>
      <c r="H53" s="388">
        <f>'PRESUP.EGRESOS FUENTE FINANCIAM'!M302</f>
        <v>55000</v>
      </c>
      <c r="I53" s="55">
        <f t="shared" si="0"/>
        <v>10.883156166277764</v>
      </c>
      <c r="J53" s="308">
        <f t="shared" si="3"/>
        <v>56100</v>
      </c>
      <c r="K53" s="308"/>
      <c r="L53" s="308"/>
    </row>
    <row r="54" spans="1:260" s="13" customFormat="1" ht="15" customHeight="1">
      <c r="A54" s="243">
        <v>6000</v>
      </c>
      <c r="B54" s="766" t="s">
        <v>81</v>
      </c>
      <c r="C54" s="766"/>
      <c r="D54" s="766"/>
      <c r="E54" s="310">
        <f>SUM(E55:E57)</f>
        <v>0</v>
      </c>
      <c r="F54" s="310">
        <f>SUM(F55:F57)</f>
        <v>0</v>
      </c>
      <c r="G54" s="310">
        <f>SUM(G55:G57)</f>
        <v>9182036.9699999988</v>
      </c>
      <c r="H54" s="389">
        <f>SUM(H55:H57)</f>
        <v>7321749.7000000002</v>
      </c>
      <c r="I54" s="244">
        <f t="shared" si="0"/>
        <v>-0.20260071660330059</v>
      </c>
      <c r="J54" s="310">
        <f>SUM(J55:J57)</f>
        <v>7468184.6940000001</v>
      </c>
      <c r="K54" s="310">
        <f>SUM(K55:K57)</f>
        <v>0</v>
      </c>
      <c r="L54" s="310">
        <f>SUM(L55:L57)</f>
        <v>0</v>
      </c>
    </row>
    <row r="55" spans="1:260" s="13" customFormat="1" ht="15" customHeight="1">
      <c r="A55" s="49">
        <v>6100</v>
      </c>
      <c r="B55" s="774" t="s">
        <v>82</v>
      </c>
      <c r="C55" s="774"/>
      <c r="D55" s="774"/>
      <c r="E55" s="311"/>
      <c r="F55" s="311"/>
      <c r="G55" s="311">
        <v>9177536.9699999988</v>
      </c>
      <c r="H55" s="388">
        <f>'PRESUP.EGRESOS FUENTE FINANCIAM'!M313</f>
        <v>7321749.7000000002</v>
      </c>
      <c r="I55" s="55">
        <f t="shared" si="0"/>
        <v>-0.20220972969831563</v>
      </c>
      <c r="J55" s="311">
        <f t="shared" ref="J55:J57" si="4">H55+(H55*2%)</f>
        <v>7468184.6940000001</v>
      </c>
      <c r="K55" s="311"/>
      <c r="L55" s="311"/>
    </row>
    <row r="56" spans="1:260" s="13" customFormat="1" ht="15" customHeight="1">
      <c r="A56" s="37">
        <v>6200</v>
      </c>
      <c r="B56" s="773" t="s">
        <v>83</v>
      </c>
      <c r="C56" s="773"/>
      <c r="D56" s="773"/>
      <c r="E56" s="308"/>
      <c r="F56" s="308"/>
      <c r="G56" s="308">
        <v>4500</v>
      </c>
      <c r="H56" s="388">
        <f>'PRESUP.EGRESOS FUENTE FINANCIAM'!M322</f>
        <v>0</v>
      </c>
      <c r="I56" s="55">
        <f t="shared" si="0"/>
        <v>-1</v>
      </c>
      <c r="J56" s="308">
        <f t="shared" si="4"/>
        <v>0</v>
      </c>
      <c r="K56" s="308"/>
      <c r="L56" s="308"/>
    </row>
    <row r="57" spans="1:260" s="13" customFormat="1" ht="15" customHeight="1">
      <c r="A57" s="37">
        <v>6300</v>
      </c>
      <c r="B57" s="773" t="s">
        <v>84</v>
      </c>
      <c r="C57" s="773"/>
      <c r="D57" s="773"/>
      <c r="E57" s="308"/>
      <c r="F57" s="308"/>
      <c r="G57" s="308">
        <v>0</v>
      </c>
      <c r="H57" s="388">
        <f>'PRESUP.EGRESOS FUENTE FINANCIAM'!M331</f>
        <v>0</v>
      </c>
      <c r="I57" s="55" t="e">
        <f t="shared" si="0"/>
        <v>#DIV/0!</v>
      </c>
      <c r="J57" s="308">
        <f t="shared" si="4"/>
        <v>0</v>
      </c>
      <c r="K57" s="308"/>
      <c r="L57" s="308"/>
    </row>
    <row r="58" spans="1:260" s="13" customFormat="1" ht="15.75" customHeight="1">
      <c r="A58" s="243">
        <v>7000</v>
      </c>
      <c r="B58" s="766" t="s">
        <v>85</v>
      </c>
      <c r="C58" s="766"/>
      <c r="D58" s="766"/>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c r="A59" s="37">
        <v>7100</v>
      </c>
      <c r="B59" s="773" t="s">
        <v>86</v>
      </c>
      <c r="C59" s="773"/>
      <c r="D59" s="773"/>
      <c r="E59" s="315"/>
      <c r="F59" s="315"/>
      <c r="G59" s="315"/>
      <c r="H59" s="388">
        <f>'PRESUP.EGRESOS FUENTE FINANCIAM'!M335</f>
        <v>0</v>
      </c>
      <c r="I59" s="55" t="e">
        <f t="shared" si="0"/>
        <v>#DIV/0!</v>
      </c>
      <c r="J59" s="315"/>
      <c r="K59" s="315"/>
      <c r="L59" s="315"/>
      <c r="M59" s="14">
        <v>61</v>
      </c>
      <c r="N59" s="771"/>
      <c r="O59" s="771"/>
      <c r="P59" s="772"/>
      <c r="Q59" s="15">
        <v>61</v>
      </c>
      <c r="R59" s="771"/>
      <c r="S59" s="771"/>
      <c r="T59" s="772"/>
      <c r="U59" s="15">
        <v>61</v>
      </c>
      <c r="V59" s="771"/>
      <c r="W59" s="771"/>
      <c r="X59" s="772"/>
      <c r="Y59" s="15">
        <v>61</v>
      </c>
      <c r="Z59" s="771"/>
      <c r="AA59" s="771"/>
      <c r="AB59" s="772"/>
      <c r="AC59" s="15">
        <v>61</v>
      </c>
      <c r="AD59" s="771"/>
      <c r="AE59" s="771"/>
      <c r="AF59" s="772"/>
      <c r="AG59" s="15">
        <v>61</v>
      </c>
      <c r="AH59" s="771"/>
      <c r="AI59" s="771"/>
      <c r="AJ59" s="772"/>
      <c r="AK59" s="15">
        <v>61</v>
      </c>
      <c r="AL59" s="771"/>
      <c r="AM59" s="771"/>
      <c r="AN59" s="772"/>
      <c r="AO59" s="15">
        <v>61</v>
      </c>
      <c r="AP59" s="771"/>
      <c r="AQ59" s="771"/>
      <c r="AR59" s="772"/>
      <c r="AS59" s="15">
        <v>61</v>
      </c>
      <c r="AT59" s="771"/>
      <c r="AU59" s="771"/>
      <c r="AV59" s="772"/>
      <c r="AW59" s="15">
        <v>61</v>
      </c>
      <c r="AX59" s="771"/>
      <c r="AY59" s="771"/>
      <c r="AZ59" s="772"/>
      <c r="BA59" s="15">
        <v>61</v>
      </c>
      <c r="BB59" s="771"/>
      <c r="BC59" s="771"/>
      <c r="BD59" s="772"/>
      <c r="BE59" s="15">
        <v>61</v>
      </c>
      <c r="BF59" s="771"/>
      <c r="BG59" s="771"/>
      <c r="BH59" s="772"/>
      <c r="BI59" s="15">
        <v>61</v>
      </c>
      <c r="BJ59" s="771"/>
      <c r="BK59" s="771"/>
      <c r="BL59" s="772"/>
      <c r="BM59" s="15">
        <v>61</v>
      </c>
      <c r="BN59" s="771"/>
      <c r="BO59" s="771"/>
      <c r="BP59" s="772"/>
      <c r="BQ59" s="15">
        <v>61</v>
      </c>
      <c r="BR59" s="771"/>
      <c r="BS59" s="771"/>
      <c r="BT59" s="772"/>
      <c r="BU59" s="15">
        <v>61</v>
      </c>
      <c r="BV59" s="771"/>
      <c r="BW59" s="771"/>
      <c r="BX59" s="772"/>
      <c r="BY59" s="15">
        <v>61</v>
      </c>
      <c r="BZ59" s="771"/>
      <c r="CA59" s="771"/>
      <c r="CB59" s="772"/>
      <c r="CC59" s="15">
        <v>61</v>
      </c>
      <c r="CD59" s="771"/>
      <c r="CE59" s="771"/>
      <c r="CF59" s="772"/>
      <c r="CG59" s="15">
        <v>61</v>
      </c>
      <c r="CH59" s="771"/>
      <c r="CI59" s="771"/>
      <c r="CJ59" s="772"/>
      <c r="CK59" s="15">
        <v>61</v>
      </c>
      <c r="CL59" s="771"/>
      <c r="CM59" s="771"/>
      <c r="CN59" s="772"/>
      <c r="CO59" s="15">
        <v>61</v>
      </c>
      <c r="CP59" s="771"/>
      <c r="CQ59" s="771"/>
      <c r="CR59" s="772"/>
      <c r="CS59" s="15">
        <v>61</v>
      </c>
      <c r="CT59" s="771"/>
      <c r="CU59" s="771"/>
      <c r="CV59" s="772"/>
      <c r="CW59" s="15">
        <v>61</v>
      </c>
      <c r="CX59" s="771"/>
      <c r="CY59" s="771"/>
      <c r="CZ59" s="772"/>
      <c r="DA59" s="15">
        <v>61</v>
      </c>
      <c r="DB59" s="771"/>
      <c r="DC59" s="771"/>
      <c r="DD59" s="772"/>
      <c r="DE59" s="15">
        <v>61</v>
      </c>
      <c r="DF59" s="771"/>
      <c r="DG59" s="771"/>
      <c r="DH59" s="772"/>
      <c r="DI59" s="15">
        <v>61</v>
      </c>
      <c r="DJ59" s="771"/>
      <c r="DK59" s="771"/>
      <c r="DL59" s="772"/>
      <c r="DM59" s="15">
        <v>61</v>
      </c>
      <c r="DN59" s="771"/>
      <c r="DO59" s="771"/>
      <c r="DP59" s="772"/>
      <c r="DQ59" s="15">
        <v>61</v>
      </c>
      <c r="DR59" s="771"/>
      <c r="DS59" s="771"/>
      <c r="DT59" s="772"/>
      <c r="DU59" s="15">
        <v>61</v>
      </c>
      <c r="DV59" s="771"/>
      <c r="DW59" s="771"/>
      <c r="DX59" s="772"/>
      <c r="DY59" s="15">
        <v>61</v>
      </c>
      <c r="DZ59" s="771"/>
      <c r="EA59" s="771"/>
      <c r="EB59" s="772"/>
      <c r="EC59" s="15">
        <v>61</v>
      </c>
      <c r="ED59" s="771"/>
      <c r="EE59" s="771"/>
      <c r="EF59" s="772"/>
      <c r="EG59" s="15">
        <v>61</v>
      </c>
      <c r="EH59" s="771"/>
      <c r="EI59" s="771"/>
      <c r="EJ59" s="772"/>
      <c r="EK59" s="15">
        <v>61</v>
      </c>
      <c r="EL59" s="771"/>
      <c r="EM59" s="771"/>
      <c r="EN59" s="772"/>
      <c r="EO59" s="15">
        <v>61</v>
      </c>
      <c r="EP59" s="771"/>
      <c r="EQ59" s="771"/>
      <c r="ER59" s="772"/>
      <c r="ES59" s="15">
        <v>61</v>
      </c>
      <c r="ET59" s="771"/>
      <c r="EU59" s="771"/>
      <c r="EV59" s="772"/>
      <c r="EW59" s="15">
        <v>61</v>
      </c>
      <c r="EX59" s="771"/>
      <c r="EY59" s="771"/>
      <c r="EZ59" s="772"/>
      <c r="FA59" s="15">
        <v>61</v>
      </c>
      <c r="FB59" s="771"/>
      <c r="FC59" s="771"/>
      <c r="FD59" s="772"/>
      <c r="FE59" s="15">
        <v>61</v>
      </c>
      <c r="FF59" s="771"/>
      <c r="FG59" s="771"/>
      <c r="FH59" s="772"/>
      <c r="FI59" s="15">
        <v>61</v>
      </c>
      <c r="FJ59" s="771"/>
      <c r="FK59" s="771"/>
      <c r="FL59" s="772"/>
      <c r="FM59" s="15">
        <v>61</v>
      </c>
      <c r="FN59" s="771"/>
      <c r="FO59" s="771"/>
      <c r="FP59" s="772"/>
      <c r="FQ59" s="15">
        <v>61</v>
      </c>
      <c r="FR59" s="771"/>
      <c r="FS59" s="771"/>
      <c r="FT59" s="772"/>
      <c r="FU59" s="15">
        <v>61</v>
      </c>
      <c r="FV59" s="771"/>
      <c r="FW59" s="771"/>
      <c r="FX59" s="772"/>
      <c r="FY59" s="15">
        <v>61</v>
      </c>
      <c r="FZ59" s="771"/>
      <c r="GA59" s="771"/>
      <c r="GB59" s="772"/>
      <c r="GC59" s="15">
        <v>61</v>
      </c>
      <c r="GD59" s="771"/>
      <c r="GE59" s="771"/>
      <c r="GF59" s="772"/>
      <c r="GG59" s="15">
        <v>61</v>
      </c>
      <c r="GH59" s="771"/>
      <c r="GI59" s="771"/>
      <c r="GJ59" s="772"/>
      <c r="GK59" s="15">
        <v>61</v>
      </c>
      <c r="GL59" s="771"/>
      <c r="GM59" s="771"/>
      <c r="GN59" s="772"/>
      <c r="GO59" s="15">
        <v>61</v>
      </c>
      <c r="GP59" s="771"/>
      <c r="GQ59" s="771"/>
      <c r="GR59" s="772"/>
      <c r="GS59" s="15">
        <v>61</v>
      </c>
      <c r="GT59" s="771"/>
      <c r="GU59" s="771"/>
      <c r="GV59" s="772"/>
      <c r="GW59" s="15">
        <v>61</v>
      </c>
      <c r="GX59" s="771"/>
      <c r="GY59" s="771"/>
      <c r="GZ59" s="772"/>
      <c r="HA59" s="15">
        <v>61</v>
      </c>
      <c r="HB59" s="771"/>
      <c r="HC59" s="771"/>
      <c r="HD59" s="772"/>
      <c r="HE59" s="15">
        <v>61</v>
      </c>
      <c r="HF59" s="771"/>
      <c r="HG59" s="771"/>
      <c r="HH59" s="772"/>
      <c r="HI59" s="15">
        <v>61</v>
      </c>
      <c r="HJ59" s="771"/>
      <c r="HK59" s="771"/>
      <c r="HL59" s="772"/>
      <c r="HM59" s="15">
        <v>61</v>
      </c>
      <c r="HN59" s="771"/>
      <c r="HO59" s="771"/>
      <c r="HP59" s="772"/>
      <c r="HQ59" s="15">
        <v>61</v>
      </c>
      <c r="HR59" s="771"/>
      <c r="HS59" s="771"/>
      <c r="HT59" s="772"/>
      <c r="HU59" s="15">
        <v>61</v>
      </c>
      <c r="HV59" s="771"/>
      <c r="HW59" s="771"/>
      <c r="HX59" s="772"/>
      <c r="HY59" s="15">
        <v>61</v>
      </c>
      <c r="HZ59" s="771"/>
      <c r="IA59" s="771"/>
      <c r="IB59" s="772"/>
      <c r="IC59" s="15">
        <v>61</v>
      </c>
      <c r="ID59" s="771"/>
      <c r="IE59" s="771"/>
      <c r="IF59" s="772"/>
      <c r="IG59" s="15">
        <v>61</v>
      </c>
      <c r="IH59" s="771"/>
      <c r="II59" s="771"/>
      <c r="IJ59" s="772"/>
      <c r="IK59" s="15">
        <v>61</v>
      </c>
      <c r="IL59" s="771"/>
      <c r="IM59" s="771"/>
      <c r="IN59" s="772"/>
      <c r="IO59" s="15">
        <v>61</v>
      </c>
      <c r="IP59" s="771"/>
      <c r="IQ59" s="771"/>
      <c r="IR59" s="772"/>
      <c r="IS59" s="15">
        <v>61</v>
      </c>
      <c r="IT59" s="771"/>
      <c r="IU59" s="771"/>
      <c r="IV59" s="772"/>
      <c r="IW59" s="15">
        <v>61</v>
      </c>
      <c r="IX59" s="771"/>
      <c r="IY59" s="771"/>
      <c r="IZ59" s="772"/>
    </row>
    <row r="60" spans="1:260" s="13" customFormat="1" ht="15.75">
      <c r="A60" s="37">
        <v>7200</v>
      </c>
      <c r="B60" s="773" t="s">
        <v>87</v>
      </c>
      <c r="C60" s="773"/>
      <c r="D60" s="773"/>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773" t="s">
        <v>88</v>
      </c>
      <c r="C61" s="773"/>
      <c r="D61" s="773"/>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773" t="s">
        <v>89</v>
      </c>
      <c r="C62" s="773"/>
      <c r="D62" s="773"/>
      <c r="E62" s="315"/>
      <c r="F62" s="315"/>
      <c r="G62" s="315"/>
      <c r="H62" s="388">
        <f>'PRESUP.EGRESOS FUENTE FINANCIAM'!M355</f>
        <v>0</v>
      </c>
      <c r="I62" s="55" t="e">
        <f t="shared" si="0"/>
        <v>#DIV/0!</v>
      </c>
      <c r="J62" s="315"/>
      <c r="K62" s="315"/>
      <c r="L62" s="315"/>
      <c r="M62" s="14">
        <v>62</v>
      </c>
      <c r="N62" s="771"/>
      <c r="O62" s="771"/>
      <c r="P62" s="772"/>
      <c r="Q62" s="15">
        <v>62</v>
      </c>
      <c r="R62" s="771"/>
      <c r="S62" s="771"/>
      <c r="T62" s="772"/>
      <c r="U62" s="15">
        <v>62</v>
      </c>
      <c r="V62" s="771"/>
      <c r="W62" s="771"/>
      <c r="X62" s="772"/>
      <c r="Y62" s="15">
        <v>62</v>
      </c>
      <c r="Z62" s="771"/>
      <c r="AA62" s="771"/>
      <c r="AB62" s="772"/>
      <c r="AC62" s="15">
        <v>62</v>
      </c>
      <c r="AD62" s="771"/>
      <c r="AE62" s="771"/>
      <c r="AF62" s="772"/>
      <c r="AG62" s="15">
        <v>62</v>
      </c>
      <c r="AH62" s="771"/>
      <c r="AI62" s="771"/>
      <c r="AJ62" s="772"/>
      <c r="AK62" s="15">
        <v>62</v>
      </c>
      <c r="AL62" s="771"/>
      <c r="AM62" s="771"/>
      <c r="AN62" s="772"/>
      <c r="AO62" s="15">
        <v>62</v>
      </c>
      <c r="AP62" s="771"/>
      <c r="AQ62" s="771"/>
      <c r="AR62" s="772"/>
      <c r="AS62" s="15">
        <v>62</v>
      </c>
      <c r="AT62" s="771"/>
      <c r="AU62" s="771"/>
      <c r="AV62" s="772"/>
      <c r="AW62" s="15">
        <v>62</v>
      </c>
      <c r="AX62" s="771"/>
      <c r="AY62" s="771"/>
      <c r="AZ62" s="772"/>
      <c r="BA62" s="15">
        <v>62</v>
      </c>
      <c r="BB62" s="771"/>
      <c r="BC62" s="771"/>
      <c r="BD62" s="772"/>
      <c r="BE62" s="15">
        <v>62</v>
      </c>
      <c r="BF62" s="771"/>
      <c r="BG62" s="771"/>
      <c r="BH62" s="772"/>
      <c r="BI62" s="15">
        <v>62</v>
      </c>
      <c r="BJ62" s="771"/>
      <c r="BK62" s="771"/>
      <c r="BL62" s="772"/>
      <c r="BM62" s="15">
        <v>62</v>
      </c>
      <c r="BN62" s="771"/>
      <c r="BO62" s="771"/>
      <c r="BP62" s="772"/>
      <c r="BQ62" s="15">
        <v>62</v>
      </c>
      <c r="BR62" s="771"/>
      <c r="BS62" s="771"/>
      <c r="BT62" s="772"/>
      <c r="BU62" s="15">
        <v>62</v>
      </c>
      <c r="BV62" s="771"/>
      <c r="BW62" s="771"/>
      <c r="BX62" s="772"/>
      <c r="BY62" s="15">
        <v>62</v>
      </c>
      <c r="BZ62" s="771"/>
      <c r="CA62" s="771"/>
      <c r="CB62" s="772"/>
      <c r="CC62" s="15">
        <v>62</v>
      </c>
      <c r="CD62" s="771"/>
      <c r="CE62" s="771"/>
      <c r="CF62" s="772"/>
      <c r="CG62" s="15">
        <v>62</v>
      </c>
      <c r="CH62" s="771"/>
      <c r="CI62" s="771"/>
      <c r="CJ62" s="772"/>
      <c r="CK62" s="15">
        <v>62</v>
      </c>
      <c r="CL62" s="771"/>
      <c r="CM62" s="771"/>
      <c r="CN62" s="772"/>
      <c r="CO62" s="15">
        <v>62</v>
      </c>
      <c r="CP62" s="771"/>
      <c r="CQ62" s="771"/>
      <c r="CR62" s="772"/>
      <c r="CS62" s="15">
        <v>62</v>
      </c>
      <c r="CT62" s="771"/>
      <c r="CU62" s="771"/>
      <c r="CV62" s="772"/>
      <c r="CW62" s="15">
        <v>62</v>
      </c>
      <c r="CX62" s="771"/>
      <c r="CY62" s="771"/>
      <c r="CZ62" s="772"/>
      <c r="DA62" s="15">
        <v>62</v>
      </c>
      <c r="DB62" s="771"/>
      <c r="DC62" s="771"/>
      <c r="DD62" s="772"/>
      <c r="DE62" s="15">
        <v>62</v>
      </c>
      <c r="DF62" s="771"/>
      <c r="DG62" s="771"/>
      <c r="DH62" s="772"/>
      <c r="DI62" s="15">
        <v>62</v>
      </c>
      <c r="DJ62" s="771"/>
      <c r="DK62" s="771"/>
      <c r="DL62" s="772"/>
      <c r="DM62" s="15">
        <v>62</v>
      </c>
      <c r="DN62" s="771"/>
      <c r="DO62" s="771"/>
      <c r="DP62" s="772"/>
      <c r="DQ62" s="15">
        <v>62</v>
      </c>
      <c r="DR62" s="771"/>
      <c r="DS62" s="771"/>
      <c r="DT62" s="772"/>
      <c r="DU62" s="15">
        <v>62</v>
      </c>
      <c r="DV62" s="771"/>
      <c r="DW62" s="771"/>
      <c r="DX62" s="772"/>
      <c r="DY62" s="15">
        <v>62</v>
      </c>
      <c r="DZ62" s="771"/>
      <c r="EA62" s="771"/>
      <c r="EB62" s="772"/>
      <c r="EC62" s="15">
        <v>62</v>
      </c>
      <c r="ED62" s="771"/>
      <c r="EE62" s="771"/>
      <c r="EF62" s="772"/>
      <c r="EG62" s="15">
        <v>62</v>
      </c>
      <c r="EH62" s="771"/>
      <c r="EI62" s="771"/>
      <c r="EJ62" s="772"/>
      <c r="EK62" s="15">
        <v>62</v>
      </c>
      <c r="EL62" s="771"/>
      <c r="EM62" s="771"/>
      <c r="EN62" s="772"/>
      <c r="EO62" s="15">
        <v>62</v>
      </c>
      <c r="EP62" s="771"/>
      <c r="EQ62" s="771"/>
      <c r="ER62" s="772"/>
      <c r="ES62" s="15">
        <v>62</v>
      </c>
      <c r="ET62" s="771"/>
      <c r="EU62" s="771"/>
      <c r="EV62" s="772"/>
      <c r="EW62" s="15">
        <v>62</v>
      </c>
      <c r="EX62" s="771"/>
      <c r="EY62" s="771"/>
      <c r="EZ62" s="772"/>
      <c r="FA62" s="15">
        <v>62</v>
      </c>
      <c r="FB62" s="771"/>
      <c r="FC62" s="771"/>
      <c r="FD62" s="772"/>
      <c r="FE62" s="15">
        <v>62</v>
      </c>
      <c r="FF62" s="771"/>
      <c r="FG62" s="771"/>
      <c r="FH62" s="772"/>
      <c r="FI62" s="15">
        <v>62</v>
      </c>
      <c r="FJ62" s="771"/>
      <c r="FK62" s="771"/>
      <c r="FL62" s="772"/>
      <c r="FM62" s="15">
        <v>62</v>
      </c>
      <c r="FN62" s="771"/>
      <c r="FO62" s="771"/>
      <c r="FP62" s="772"/>
      <c r="FQ62" s="15">
        <v>62</v>
      </c>
      <c r="FR62" s="771"/>
      <c r="FS62" s="771"/>
      <c r="FT62" s="772"/>
      <c r="FU62" s="15">
        <v>62</v>
      </c>
      <c r="FV62" s="771"/>
      <c r="FW62" s="771"/>
      <c r="FX62" s="772"/>
      <c r="FY62" s="15">
        <v>62</v>
      </c>
      <c r="FZ62" s="771"/>
      <c r="GA62" s="771"/>
      <c r="GB62" s="772"/>
      <c r="GC62" s="15">
        <v>62</v>
      </c>
      <c r="GD62" s="771"/>
      <c r="GE62" s="771"/>
      <c r="GF62" s="772"/>
      <c r="GG62" s="15">
        <v>62</v>
      </c>
      <c r="GH62" s="771"/>
      <c r="GI62" s="771"/>
      <c r="GJ62" s="772"/>
      <c r="GK62" s="15">
        <v>62</v>
      </c>
      <c r="GL62" s="771"/>
      <c r="GM62" s="771"/>
      <c r="GN62" s="772"/>
      <c r="GO62" s="15">
        <v>62</v>
      </c>
      <c r="GP62" s="771"/>
      <c r="GQ62" s="771"/>
      <c r="GR62" s="772"/>
      <c r="GS62" s="15">
        <v>62</v>
      </c>
      <c r="GT62" s="771"/>
      <c r="GU62" s="771"/>
      <c r="GV62" s="772"/>
      <c r="GW62" s="15">
        <v>62</v>
      </c>
      <c r="GX62" s="771"/>
      <c r="GY62" s="771"/>
      <c r="GZ62" s="772"/>
      <c r="HA62" s="15">
        <v>62</v>
      </c>
      <c r="HB62" s="771"/>
      <c r="HC62" s="771"/>
      <c r="HD62" s="772"/>
      <c r="HE62" s="15">
        <v>62</v>
      </c>
      <c r="HF62" s="771"/>
      <c r="HG62" s="771"/>
      <c r="HH62" s="772"/>
      <c r="HI62" s="15">
        <v>62</v>
      </c>
      <c r="HJ62" s="771"/>
      <c r="HK62" s="771"/>
      <c r="HL62" s="772"/>
      <c r="HM62" s="15">
        <v>62</v>
      </c>
      <c r="HN62" s="771"/>
      <c r="HO62" s="771"/>
      <c r="HP62" s="772"/>
      <c r="HQ62" s="15">
        <v>62</v>
      </c>
      <c r="HR62" s="771"/>
      <c r="HS62" s="771"/>
      <c r="HT62" s="772"/>
      <c r="HU62" s="15">
        <v>62</v>
      </c>
      <c r="HV62" s="771"/>
      <c r="HW62" s="771"/>
      <c r="HX62" s="772"/>
      <c r="HY62" s="15">
        <v>62</v>
      </c>
      <c r="HZ62" s="771"/>
      <c r="IA62" s="771"/>
      <c r="IB62" s="772"/>
      <c r="IC62" s="15">
        <v>62</v>
      </c>
      <c r="ID62" s="771"/>
      <c r="IE62" s="771"/>
      <c r="IF62" s="772"/>
      <c r="IG62" s="15">
        <v>62</v>
      </c>
      <c r="IH62" s="771"/>
      <c r="II62" s="771"/>
      <c r="IJ62" s="772"/>
      <c r="IK62" s="15">
        <v>62</v>
      </c>
      <c r="IL62" s="771"/>
      <c r="IM62" s="771"/>
      <c r="IN62" s="772"/>
      <c r="IO62" s="15">
        <v>62</v>
      </c>
      <c r="IP62" s="771"/>
      <c r="IQ62" s="771"/>
      <c r="IR62" s="772"/>
      <c r="IS62" s="15">
        <v>62</v>
      </c>
      <c r="IT62" s="771"/>
      <c r="IU62" s="771"/>
      <c r="IV62" s="772"/>
      <c r="IW62" s="15">
        <v>62</v>
      </c>
      <c r="IX62" s="771"/>
      <c r="IY62" s="771"/>
      <c r="IZ62" s="772"/>
    </row>
    <row r="63" spans="1:260" s="13" customFormat="1" ht="15" customHeight="1">
      <c r="A63" s="37">
        <v>7500</v>
      </c>
      <c r="B63" s="773" t="s">
        <v>90</v>
      </c>
      <c r="C63" s="773"/>
      <c r="D63" s="773"/>
      <c r="E63" s="316"/>
      <c r="F63" s="316"/>
      <c r="G63" s="316"/>
      <c r="H63" s="388">
        <f>'PRESUP.EGRESOS FUENTE FINANCIAM'!M365</f>
        <v>0</v>
      </c>
      <c r="I63" s="55" t="e">
        <f t="shared" si="0"/>
        <v>#DIV/0!</v>
      </c>
      <c r="J63" s="316"/>
      <c r="K63" s="316"/>
      <c r="L63" s="316"/>
    </row>
    <row r="64" spans="1:260" s="13" customFormat="1" ht="15" customHeight="1">
      <c r="A64" s="37">
        <v>7600</v>
      </c>
      <c r="B64" s="773" t="s">
        <v>91</v>
      </c>
      <c r="C64" s="773"/>
      <c r="D64" s="773"/>
      <c r="E64" s="316"/>
      <c r="F64" s="316"/>
      <c r="G64" s="316"/>
      <c r="H64" s="388">
        <f>'PRESUP.EGRESOS FUENTE FINANCIAM'!M375</f>
        <v>0</v>
      </c>
      <c r="I64" s="55" t="e">
        <f t="shared" si="0"/>
        <v>#DIV/0!</v>
      </c>
      <c r="J64" s="316"/>
      <c r="K64" s="316"/>
      <c r="L64" s="316"/>
    </row>
    <row r="65" spans="1:12" s="13" customFormat="1" ht="15" customHeight="1">
      <c r="A65" s="37">
        <v>7900</v>
      </c>
      <c r="B65" s="773" t="s">
        <v>92</v>
      </c>
      <c r="C65" s="773"/>
      <c r="D65" s="773"/>
      <c r="E65" s="316"/>
      <c r="F65" s="316"/>
      <c r="G65" s="316"/>
      <c r="H65" s="388">
        <f>'PRESUP.EGRESOS FUENTE FINANCIAM'!M378</f>
        <v>0</v>
      </c>
      <c r="I65" s="55" t="e">
        <f t="shared" si="0"/>
        <v>#DIV/0!</v>
      </c>
      <c r="J65" s="316"/>
      <c r="K65" s="316"/>
      <c r="L65" s="316"/>
    </row>
    <row r="66" spans="1:12" s="13" customFormat="1" ht="15.75" customHeight="1">
      <c r="A66" s="243">
        <v>8000</v>
      </c>
      <c r="B66" s="766" t="s">
        <v>21</v>
      </c>
      <c r="C66" s="766"/>
      <c r="D66" s="766"/>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c r="A67" s="37">
        <v>8100</v>
      </c>
      <c r="B67" s="773" t="s">
        <v>22</v>
      </c>
      <c r="C67" s="773"/>
      <c r="D67" s="773"/>
      <c r="E67" s="308"/>
      <c r="F67" s="308"/>
      <c r="G67" s="308"/>
      <c r="H67" s="388">
        <f>'PRESUP.EGRESOS FUENTE FINANCIAM'!M383</f>
        <v>0</v>
      </c>
      <c r="I67" s="55" t="e">
        <f t="shared" si="0"/>
        <v>#DIV/0!</v>
      </c>
      <c r="J67" s="308"/>
      <c r="K67" s="308"/>
      <c r="L67" s="308"/>
    </row>
    <row r="68" spans="1:12" s="13" customFormat="1" ht="15.75">
      <c r="A68" s="37">
        <v>8300</v>
      </c>
      <c r="B68" s="773" t="s">
        <v>23</v>
      </c>
      <c r="C68" s="773"/>
      <c r="D68" s="773"/>
      <c r="E68" s="309"/>
      <c r="F68" s="309"/>
      <c r="G68" s="309"/>
      <c r="H68" s="388">
        <f>'PRESUP.EGRESOS FUENTE FINANCIAM'!M390</f>
        <v>0</v>
      </c>
      <c r="I68" s="55" t="e">
        <f t="shared" si="0"/>
        <v>#DIV/0!</v>
      </c>
      <c r="J68" s="309"/>
      <c r="K68" s="309"/>
      <c r="L68" s="309"/>
    </row>
    <row r="69" spans="1:12" s="13" customFormat="1" ht="15.75">
      <c r="A69" s="37">
        <v>8500</v>
      </c>
      <c r="B69" s="773" t="s">
        <v>24</v>
      </c>
      <c r="C69" s="773"/>
      <c r="D69" s="773"/>
      <c r="E69" s="309"/>
      <c r="F69" s="309"/>
      <c r="G69" s="309"/>
      <c r="H69" s="388">
        <f>'PRESUP.EGRESOS FUENTE FINANCIAM'!M396</f>
        <v>0</v>
      </c>
      <c r="I69" s="55" t="e">
        <f t="shared" si="0"/>
        <v>#DIV/0!</v>
      </c>
      <c r="J69" s="309"/>
      <c r="K69" s="309"/>
      <c r="L69" s="309"/>
    </row>
    <row r="70" spans="1:12" s="13" customFormat="1" ht="15.75">
      <c r="A70" s="243">
        <v>9000</v>
      </c>
      <c r="B70" s="766" t="s">
        <v>93</v>
      </c>
      <c r="C70" s="766"/>
      <c r="D70" s="766"/>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c r="A71" s="37">
        <v>9100</v>
      </c>
      <c r="B71" s="773" t="s">
        <v>94</v>
      </c>
      <c r="C71" s="773"/>
      <c r="D71" s="773"/>
      <c r="E71" s="308"/>
      <c r="F71" s="308"/>
      <c r="G71" s="308"/>
      <c r="H71" s="388">
        <f>'PRESUP.EGRESOS FUENTE FINANCIAM'!M401</f>
        <v>0</v>
      </c>
      <c r="I71" s="55" t="e">
        <f t="shared" ref="I71:I78" si="5">H71/G71-1</f>
        <v>#DIV/0!</v>
      </c>
      <c r="J71" s="308"/>
      <c r="K71" s="308"/>
      <c r="L71" s="308"/>
    </row>
    <row r="72" spans="1:12" s="13" customFormat="1" ht="15.75">
      <c r="A72" s="37">
        <v>9200</v>
      </c>
      <c r="B72" s="773" t="s">
        <v>95</v>
      </c>
      <c r="C72" s="773"/>
      <c r="D72" s="773"/>
      <c r="E72" s="309"/>
      <c r="F72" s="309"/>
      <c r="G72" s="309"/>
      <c r="H72" s="388">
        <f>'PRESUP.EGRESOS FUENTE FINANCIAM'!M410</f>
        <v>0</v>
      </c>
      <c r="I72" s="55" t="e">
        <f t="shared" si="5"/>
        <v>#DIV/0!</v>
      </c>
      <c r="J72" s="309"/>
      <c r="K72" s="309"/>
      <c r="L72" s="309"/>
    </row>
    <row r="73" spans="1:12" s="13" customFormat="1" ht="15.75">
      <c r="A73" s="37">
        <v>9300</v>
      </c>
      <c r="B73" s="773" t="s">
        <v>96</v>
      </c>
      <c r="C73" s="773"/>
      <c r="D73" s="773"/>
      <c r="E73" s="309"/>
      <c r="F73" s="309"/>
      <c r="G73" s="309"/>
      <c r="H73" s="388">
        <f>'PRESUP.EGRESOS FUENTE FINANCIAM'!M419</f>
        <v>0</v>
      </c>
      <c r="I73" s="55" t="e">
        <f t="shared" si="5"/>
        <v>#DIV/0!</v>
      </c>
      <c r="J73" s="309"/>
      <c r="K73" s="309"/>
      <c r="L73" s="309"/>
    </row>
    <row r="74" spans="1:12" s="13" customFormat="1" ht="15.75">
      <c r="A74" s="37">
        <v>9400</v>
      </c>
      <c r="B74" s="773" t="s">
        <v>97</v>
      </c>
      <c r="C74" s="773"/>
      <c r="D74" s="773"/>
      <c r="E74" s="309"/>
      <c r="F74" s="309"/>
      <c r="G74" s="309"/>
      <c r="H74" s="388">
        <f>'PRESUP.EGRESOS FUENTE FINANCIAM'!M422</f>
        <v>0</v>
      </c>
      <c r="I74" s="55" t="e">
        <f t="shared" si="5"/>
        <v>#DIV/0!</v>
      </c>
      <c r="J74" s="309"/>
      <c r="K74" s="309"/>
      <c r="L74" s="309"/>
    </row>
    <row r="75" spans="1:12" s="13" customFormat="1" ht="15.75">
      <c r="A75" s="37">
        <v>9500</v>
      </c>
      <c r="B75" s="773" t="s">
        <v>98</v>
      </c>
      <c r="C75" s="773"/>
      <c r="D75" s="773"/>
      <c r="E75" s="309"/>
      <c r="F75" s="309"/>
      <c r="G75" s="309"/>
      <c r="H75" s="388">
        <f>'PRESUP.EGRESOS FUENTE FINANCIAM'!M425</f>
        <v>0</v>
      </c>
      <c r="I75" s="55" t="e">
        <f t="shared" si="5"/>
        <v>#DIV/0!</v>
      </c>
      <c r="J75" s="309"/>
      <c r="K75" s="309"/>
      <c r="L75" s="309"/>
    </row>
    <row r="76" spans="1:12" s="13" customFormat="1" ht="15.75">
      <c r="A76" s="37">
        <v>9600</v>
      </c>
      <c r="B76" s="773" t="s">
        <v>861</v>
      </c>
      <c r="C76" s="773"/>
      <c r="D76" s="773"/>
      <c r="E76" s="309"/>
      <c r="F76" s="309"/>
      <c r="G76" s="309"/>
      <c r="H76" s="388">
        <f>'PRESUP.EGRESOS FUENTE FINANCIAM'!M427</f>
        <v>0</v>
      </c>
      <c r="I76" s="55" t="e">
        <f t="shared" si="5"/>
        <v>#DIV/0!</v>
      </c>
      <c r="J76" s="309"/>
      <c r="K76" s="309"/>
      <c r="L76" s="309"/>
    </row>
    <row r="77" spans="1:12" s="13" customFormat="1" ht="15.75">
      <c r="A77" s="50">
        <v>9900</v>
      </c>
      <c r="B77" s="778" t="s">
        <v>99</v>
      </c>
      <c r="C77" s="778"/>
      <c r="D77" s="778"/>
      <c r="E77" s="313"/>
      <c r="F77" s="313"/>
      <c r="G77" s="313"/>
      <c r="H77" s="388">
        <f>'PRESUP.EGRESOS FUENTE FINANCIAM'!M430</f>
        <v>0</v>
      </c>
      <c r="I77" s="55" t="e">
        <f t="shared" si="5"/>
        <v>#DIV/0!</v>
      </c>
      <c r="J77" s="313"/>
      <c r="K77" s="313"/>
      <c r="L77" s="313"/>
    </row>
    <row r="78" spans="1:12" s="13" customFormat="1" ht="15.75">
      <c r="A78" s="779" t="s">
        <v>548</v>
      </c>
      <c r="B78" s="780"/>
      <c r="C78" s="780"/>
      <c r="D78" s="780"/>
      <c r="E78" s="314">
        <f>E6+E14+E24+E34+E44+E54+E58+E66+E70</f>
        <v>0</v>
      </c>
      <c r="F78" s="314">
        <f>F6+F14+F24+F34+F44+F54+F58+F66+F70</f>
        <v>0</v>
      </c>
      <c r="G78" s="314">
        <f>G6+G14+G24+G34+G44+G54+G58+G66+G70</f>
        <v>36228150.549999997</v>
      </c>
      <c r="H78" s="390">
        <f>H6+H14+H24+H34+H44+H54+H58+H66+H70</f>
        <v>33051858.559999999</v>
      </c>
      <c r="I78" s="245">
        <f t="shared" si="5"/>
        <v>-8.7674693346994403E-2</v>
      </c>
      <c r="J78" s="314">
        <f>J6+J14+J24+J34+J44+J54+J58+J66+J70</f>
        <v>33712895.731199995</v>
      </c>
      <c r="K78" s="314">
        <f>K6+K14+K24+K34+K44+K54+K58+K66+K70</f>
        <v>0</v>
      </c>
      <c r="L78" s="314">
        <f>L6+L14+L24+L34+L44+L54+L58+L66+L70</f>
        <v>0</v>
      </c>
    </row>
    <row r="79" spans="1:12" ht="16.899999999999999" customHeight="1">
      <c r="B79" s="268"/>
      <c r="C79" s="268"/>
      <c r="D79" s="268"/>
    </row>
    <row r="80" spans="1:12" ht="32.450000000000003" customHeight="1">
      <c r="A80" s="781" t="s">
        <v>866</v>
      </c>
      <c r="B80" s="781"/>
      <c r="C80" s="781"/>
      <c r="D80" s="781"/>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24580108.859999999</v>
      </c>
      <c r="D82" s="108">
        <f>C82/$C$87</f>
        <v>0.74368310681770022</v>
      </c>
    </row>
    <row r="83" spans="1:260" ht="32.1" customHeight="1">
      <c r="A83" s="5">
        <v>2</v>
      </c>
      <c r="B83" s="6" t="s">
        <v>102</v>
      </c>
      <c r="C83" s="21">
        <f>H44+H54+H58</f>
        <v>8471749.6999999993</v>
      </c>
      <c r="D83" s="108">
        <f t="shared" ref="D83:D86" si="6">C83/$C$87</f>
        <v>0.25631689318229978</v>
      </c>
    </row>
    <row r="84" spans="1:260" ht="32.1" customHeight="1">
      <c r="A84" s="5">
        <v>3</v>
      </c>
      <c r="B84" s="6" t="s">
        <v>103</v>
      </c>
      <c r="C84" s="21">
        <f>H70</f>
        <v>0</v>
      </c>
      <c r="D84" s="108">
        <f t="shared" si="6"/>
        <v>0</v>
      </c>
    </row>
    <row r="85" spans="1:260" ht="32.1" customHeight="1">
      <c r="A85" s="5">
        <v>4</v>
      </c>
      <c r="B85" s="6" t="s">
        <v>136</v>
      </c>
      <c r="C85" s="21">
        <f>H39</f>
        <v>0</v>
      </c>
      <c r="D85" s="108">
        <f t="shared" si="6"/>
        <v>0</v>
      </c>
    </row>
    <row r="86" spans="1:260" ht="32.1" customHeight="1">
      <c r="A86" s="5">
        <v>5</v>
      </c>
      <c r="B86" s="6" t="s">
        <v>124</v>
      </c>
      <c r="C86" s="21">
        <f>H66</f>
        <v>0</v>
      </c>
      <c r="D86" s="108">
        <f t="shared" si="6"/>
        <v>0</v>
      </c>
    </row>
    <row r="87" spans="1:260" ht="19.899999999999999" customHeight="1">
      <c r="A87" s="250"/>
      <c r="B87" s="251" t="s">
        <v>850</v>
      </c>
      <c r="C87" s="252">
        <f>SUM(C82:C86)</f>
        <v>33051858.559999999</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zqasBBFa5T9MvHPBPrxdhQS2dQ4nOIclwmNm1SLsGx6pjCN6cRtDu9ZNOTJ+xk5SVRYAm/ufqHtwxHF9Z7RrQA==" saltValue="9CkmRoS2pnMxRKx2NjBWFQ=="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12.xml><?xml version="1.0" encoding="utf-8"?>
<worksheet xmlns="http://schemas.openxmlformats.org/spreadsheetml/2006/main" xmlns:r="http://schemas.openxmlformats.org/officeDocument/2006/relationships">
  <sheetPr>
    <tabColor rgb="FF00B050"/>
  </sheetPr>
  <dimension ref="A1:IT423"/>
  <sheetViews>
    <sheetView showGridLines="0" topLeftCell="A4" zoomScale="110" zoomScaleNormal="110" workbookViewId="0">
      <selection activeCell="D10" sqref="D10"/>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789" t="s">
        <v>914</v>
      </c>
      <c r="B1" s="790"/>
      <c r="C1" s="790"/>
      <c r="D1" s="791"/>
    </row>
    <row r="2" spans="1:5" s="66" customFormat="1" ht="24" customHeight="1">
      <c r="A2" s="786" t="str">
        <f>'ESTIMACIÓN DE INGRESOS'!A2:C2</f>
        <v>Nombre del Municipio: Techaluta de Montenegro, Jalisco.</v>
      </c>
      <c r="B2" s="787"/>
      <c r="C2" s="787"/>
      <c r="D2" s="788"/>
    </row>
    <row r="3" spans="1:5" s="66" customFormat="1" ht="6.75" customHeight="1">
      <c r="A3" s="96"/>
      <c r="D3" s="107"/>
    </row>
    <row r="4" spans="1:5" s="98" customFormat="1" ht="15.75">
      <c r="A4" s="782" t="s">
        <v>551</v>
      </c>
      <c r="B4" s="784" t="s">
        <v>552</v>
      </c>
      <c r="C4" s="784" t="s">
        <v>553</v>
      </c>
      <c r="D4" s="254" t="s">
        <v>827</v>
      </c>
      <c r="E4" s="97"/>
    </row>
    <row r="5" spans="1:5" s="100" customFormat="1" ht="15.75">
      <c r="A5" s="783"/>
      <c r="B5" s="785"/>
      <c r="C5" s="785"/>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c r="E9" s="102"/>
    </row>
    <row r="10" spans="1:5" s="103" customFormat="1" ht="25.5" customHeight="1">
      <c r="A10" s="101" t="s">
        <v>559</v>
      </c>
      <c r="B10" s="93">
        <v>2</v>
      </c>
      <c r="C10" s="94" t="s">
        <v>828</v>
      </c>
      <c r="D10" s="332">
        <v>2733431</v>
      </c>
      <c r="E10" s="102"/>
    </row>
    <row r="11" spans="1:5" s="103" customFormat="1" ht="25.5" customHeight="1">
      <c r="A11" s="101" t="s">
        <v>559</v>
      </c>
      <c r="B11" s="93">
        <v>3</v>
      </c>
      <c r="C11" s="94" t="s">
        <v>1115</v>
      </c>
      <c r="D11" s="332"/>
      <c r="E11" s="102"/>
    </row>
    <row r="12" spans="1:5" s="103" customFormat="1" ht="25.5" customHeight="1">
      <c r="A12" s="101" t="s">
        <v>559</v>
      </c>
      <c r="B12" s="93">
        <v>4</v>
      </c>
      <c r="C12" s="94" t="s">
        <v>1114</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1110</v>
      </c>
      <c r="D16" s="332">
        <v>1745708</v>
      </c>
      <c r="E16" s="102"/>
    </row>
    <row r="17" spans="1:5" s="103" customFormat="1" ht="25.5" customHeight="1">
      <c r="A17" s="101" t="s">
        <v>559</v>
      </c>
      <c r="B17" s="93">
        <v>9</v>
      </c>
      <c r="C17" s="95" t="s">
        <v>1112</v>
      </c>
      <c r="D17" s="332">
        <v>13849152</v>
      </c>
      <c r="E17" s="102"/>
    </row>
    <row r="18" spans="1:5" s="103" customFormat="1" ht="25.5" customHeight="1">
      <c r="A18" s="101" t="s">
        <v>559</v>
      </c>
      <c r="B18" s="93">
        <v>10</v>
      </c>
      <c r="C18" s="94" t="s">
        <v>1111</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c r="E20" s="102"/>
    </row>
    <row r="21" spans="1:5" s="103" customFormat="1" ht="25.5" customHeight="1">
      <c r="A21" s="101" t="s">
        <v>559</v>
      </c>
      <c r="B21" s="93">
        <v>13</v>
      </c>
      <c r="C21" s="94" t="s">
        <v>834</v>
      </c>
      <c r="D21" s="332">
        <v>10026033</v>
      </c>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c r="E23" s="102"/>
    </row>
    <row r="24" spans="1:5" s="103" customFormat="1" ht="25.5" customHeight="1">
      <c r="A24" s="101" t="s">
        <v>559</v>
      </c>
      <c r="B24" s="93">
        <v>16</v>
      </c>
      <c r="C24" s="94" t="s">
        <v>837</v>
      </c>
      <c r="D24" s="332">
        <v>4697535</v>
      </c>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1113</v>
      </c>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33051859</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13.xml><?xml version="1.0" encoding="utf-8"?>
<worksheet xmlns="http://schemas.openxmlformats.org/spreadsheetml/2006/main" xmlns:r="http://schemas.openxmlformats.org/officeDocument/2006/relationships">
  <sheetPr>
    <tabColor theme="2" tint="-0.499984740745262"/>
  </sheetPr>
  <dimension ref="A1:IQ525"/>
  <sheetViews>
    <sheetView showGridLines="0" tabSelected="1" zoomScale="110" zoomScaleNormal="110" workbookViewId="0">
      <pane ySplit="5" topLeftCell="A6" activePane="bottomLeft" state="frozen"/>
      <selection pane="bottomLeft" activeCell="F29" sqref="F29"/>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801" t="s">
        <v>915</v>
      </c>
      <c r="B1" s="802"/>
      <c r="C1" s="802"/>
      <c r="D1" s="802"/>
      <c r="E1" s="802"/>
      <c r="F1" s="803"/>
    </row>
    <row r="2" spans="1:7" s="109" customFormat="1" ht="21" customHeight="1">
      <c r="A2" s="804" t="str">
        <f>CLASIFIC.ADMINISTRATIVA!$A$2</f>
        <v>Nombre del Municipio: Techaluta de Montenegro, Jalisco.</v>
      </c>
      <c r="B2" s="805"/>
      <c r="C2" s="805"/>
      <c r="D2" s="805"/>
      <c r="E2" s="805"/>
      <c r="F2" s="806"/>
    </row>
    <row r="3" spans="1:7" s="111" customFormat="1" ht="14.25" customHeight="1">
      <c r="A3" s="807"/>
      <c r="B3" s="808"/>
      <c r="C3" s="808"/>
      <c r="D3" s="809"/>
      <c r="E3" s="259"/>
      <c r="F3" s="260" t="s">
        <v>826</v>
      </c>
      <c r="G3" s="110"/>
    </row>
    <row r="4" spans="1:7" s="149" customFormat="1" ht="3.75" customHeight="1">
      <c r="A4" s="152"/>
      <c r="B4" s="147"/>
      <c r="C4" s="147"/>
      <c r="D4" s="147"/>
      <c r="E4" s="148"/>
      <c r="F4" s="153"/>
    </row>
    <row r="5" spans="1:7" s="112" customFormat="1" ht="20.100000000000001" customHeight="1">
      <c r="A5" s="261">
        <v>1</v>
      </c>
      <c r="B5" s="795" t="s">
        <v>572</v>
      </c>
      <c r="C5" s="796"/>
      <c r="D5" s="796"/>
      <c r="E5" s="797"/>
      <c r="F5" s="334">
        <f>SUM(F6+F9+F14+F24+F26+F29+F33+F38)</f>
        <v>17595109</v>
      </c>
    </row>
    <row r="6" spans="1:7" s="112" customFormat="1" ht="20.100000000000001" customHeight="1">
      <c r="A6" s="154" t="s">
        <v>867</v>
      </c>
      <c r="B6" s="117" t="s">
        <v>867</v>
      </c>
      <c r="C6" s="792" t="s">
        <v>573</v>
      </c>
      <c r="D6" s="793"/>
      <c r="E6" s="794"/>
      <c r="F6" s="335">
        <f>SUM(F7:F8)</f>
        <v>0</v>
      </c>
    </row>
    <row r="7" spans="1:7" s="53" customFormat="1" ht="20.100000000000001" customHeight="1">
      <c r="A7" s="155"/>
      <c r="B7" s="115" t="s">
        <v>867</v>
      </c>
      <c r="C7" s="115" t="s">
        <v>867</v>
      </c>
      <c r="D7" s="115" t="s">
        <v>891</v>
      </c>
      <c r="E7" s="86" t="s">
        <v>575</v>
      </c>
      <c r="F7" s="336"/>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792" t="s">
        <v>579</v>
      </c>
      <c r="D9" s="793"/>
      <c r="E9" s="794"/>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792" t="s">
        <v>589</v>
      </c>
      <c r="D14" s="793"/>
      <c r="E14" s="794"/>
      <c r="F14" s="335">
        <f>SUM(F15:F23)</f>
        <v>3221500</v>
      </c>
    </row>
    <row r="15" spans="1:7" s="53" customFormat="1" ht="20.100000000000001" customHeight="1">
      <c r="A15" s="155"/>
      <c r="B15" s="115" t="s">
        <v>867</v>
      </c>
      <c r="C15" s="115" t="s">
        <v>892</v>
      </c>
      <c r="D15" s="115" t="s">
        <v>891</v>
      </c>
      <c r="E15" s="86" t="s">
        <v>874</v>
      </c>
      <c r="F15" s="336"/>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v>3221500</v>
      </c>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792" t="s">
        <v>608</v>
      </c>
      <c r="D24" s="793"/>
      <c r="E24" s="794"/>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792" t="s">
        <v>612</v>
      </c>
      <c r="D26" s="793"/>
      <c r="E26" s="794"/>
      <c r="F26" s="335">
        <f>SUM(F27:F28)</f>
        <v>12803203</v>
      </c>
    </row>
    <row r="27" spans="1:6" s="53" customFormat="1" ht="20.100000000000001" customHeight="1">
      <c r="A27" s="155"/>
      <c r="B27" s="115" t="s">
        <v>867</v>
      </c>
      <c r="C27" s="115" t="s">
        <v>898</v>
      </c>
      <c r="D27" s="115" t="s">
        <v>891</v>
      </c>
      <c r="E27" s="86" t="s">
        <v>1117</v>
      </c>
      <c r="F27" s="336">
        <v>45000</v>
      </c>
    </row>
    <row r="28" spans="1:6" s="53" customFormat="1" ht="20.100000000000001" customHeight="1">
      <c r="A28" s="155"/>
      <c r="B28" s="115" t="s">
        <v>867</v>
      </c>
      <c r="C28" s="115" t="s">
        <v>898</v>
      </c>
      <c r="D28" s="115" t="s">
        <v>868</v>
      </c>
      <c r="E28" s="86" t="s">
        <v>616</v>
      </c>
      <c r="F28" s="336">
        <v>12758203</v>
      </c>
    </row>
    <row r="29" spans="1:6" s="112" customFormat="1" ht="20.100000000000001" customHeight="1">
      <c r="A29" s="154" t="s">
        <v>867</v>
      </c>
      <c r="B29" s="117" t="s">
        <v>899</v>
      </c>
      <c r="C29" s="792" t="s">
        <v>618</v>
      </c>
      <c r="D29" s="793"/>
      <c r="E29" s="794"/>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792" t="s">
        <v>626</v>
      </c>
      <c r="D33" s="793"/>
      <c r="E33" s="794"/>
      <c r="F33" s="335">
        <f>SUM(F34:F37)</f>
        <v>654906</v>
      </c>
    </row>
    <row r="34" spans="1:6" s="53" customFormat="1" ht="20.100000000000001" customHeight="1">
      <c r="A34" s="155"/>
      <c r="B34" s="115" t="s">
        <v>867</v>
      </c>
      <c r="C34" s="115" t="s">
        <v>900</v>
      </c>
      <c r="D34" s="115" t="s">
        <v>891</v>
      </c>
      <c r="E34" s="86" t="s">
        <v>628</v>
      </c>
      <c r="F34" s="336">
        <v>244906</v>
      </c>
    </row>
    <row r="35" spans="1:6" s="53" customFormat="1" ht="20.100000000000001" customHeight="1">
      <c r="A35" s="155"/>
      <c r="B35" s="115" t="s">
        <v>867</v>
      </c>
      <c r="C35" s="115" t="s">
        <v>900</v>
      </c>
      <c r="D35" s="115" t="s">
        <v>868</v>
      </c>
      <c r="E35" s="86" t="s">
        <v>630</v>
      </c>
      <c r="F35" s="336">
        <v>410000</v>
      </c>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792" t="s">
        <v>316</v>
      </c>
      <c r="D38" s="793"/>
      <c r="E38" s="794"/>
      <c r="F38" s="335">
        <f>SUM(F39:F43)</f>
        <v>915500</v>
      </c>
    </row>
    <row r="39" spans="1:6" s="53" customFormat="1" ht="20.100000000000001" customHeight="1">
      <c r="A39" s="155"/>
      <c r="B39" s="115" t="s">
        <v>867</v>
      </c>
      <c r="C39" s="115" t="s">
        <v>901</v>
      </c>
      <c r="D39" s="115" t="s">
        <v>891</v>
      </c>
      <c r="E39" s="86" t="s">
        <v>875</v>
      </c>
      <c r="F39" s="336">
        <v>676500</v>
      </c>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v>104000</v>
      </c>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v>135000</v>
      </c>
    </row>
    <row r="44" spans="1:6" s="112" customFormat="1" ht="20.100000000000001" customHeight="1">
      <c r="A44" s="261" t="s">
        <v>868</v>
      </c>
      <c r="B44" s="795" t="s">
        <v>645</v>
      </c>
      <c r="C44" s="796"/>
      <c r="D44" s="796"/>
      <c r="E44" s="797"/>
      <c r="F44" s="334">
        <f>SUM(F45+F52+F60+F66+F71+F78+F88)</f>
        <v>8766750</v>
      </c>
    </row>
    <row r="45" spans="1:6" s="112" customFormat="1" ht="20.100000000000001" customHeight="1">
      <c r="A45" s="154" t="s">
        <v>872</v>
      </c>
      <c r="B45" s="117" t="s">
        <v>867</v>
      </c>
      <c r="C45" s="792" t="s">
        <v>876</v>
      </c>
      <c r="D45" s="793"/>
      <c r="E45" s="794"/>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792" t="s">
        <v>880</v>
      </c>
      <c r="D52" s="793"/>
      <c r="E52" s="794"/>
      <c r="F52" s="335">
        <f>SUM(F53:F59)</f>
        <v>1821750</v>
      </c>
    </row>
    <row r="53" spans="1:6" s="53" customFormat="1" ht="20.100000000000001" customHeight="1">
      <c r="A53" s="155"/>
      <c r="B53" s="115" t="s">
        <v>872</v>
      </c>
      <c r="C53" s="115" t="s">
        <v>872</v>
      </c>
      <c r="D53" s="115" t="s">
        <v>891</v>
      </c>
      <c r="E53" s="86" t="s">
        <v>881</v>
      </c>
      <c r="F53" s="336"/>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v>1821750</v>
      </c>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792" t="s">
        <v>651</v>
      </c>
      <c r="D60" s="793"/>
      <c r="E60" s="794"/>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792" t="s">
        <v>663</v>
      </c>
      <c r="D66" s="793"/>
      <c r="E66" s="794"/>
      <c r="F66" s="335">
        <f>SUM(F67:F70)</f>
        <v>60000</v>
      </c>
    </row>
    <row r="67" spans="1:6" s="53" customFormat="1" ht="20.100000000000001" customHeight="1">
      <c r="A67" s="155"/>
      <c r="B67" s="115" t="s">
        <v>872</v>
      </c>
      <c r="C67" s="115" t="s">
        <v>893</v>
      </c>
      <c r="D67" s="115" t="s">
        <v>891</v>
      </c>
      <c r="E67" s="86" t="s">
        <v>665</v>
      </c>
      <c r="F67" s="336">
        <v>60000</v>
      </c>
    </row>
    <row r="68" spans="1:6" s="53" customFormat="1" ht="20.100000000000001" customHeight="1">
      <c r="A68" s="155"/>
      <c r="B68" s="115" t="s">
        <v>872</v>
      </c>
      <c r="C68" s="115" t="s">
        <v>893</v>
      </c>
      <c r="D68" s="115" t="s">
        <v>868</v>
      </c>
      <c r="E68" s="86" t="s">
        <v>667</v>
      </c>
      <c r="F68" s="336" t="s">
        <v>1351</v>
      </c>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792" t="s">
        <v>673</v>
      </c>
      <c r="D71" s="793"/>
      <c r="E71" s="794"/>
      <c r="F71" s="335">
        <f>SUM(F72:F77)</f>
        <v>5500000</v>
      </c>
    </row>
    <row r="72" spans="1:6" s="53" customFormat="1" ht="20.100000000000001" customHeight="1">
      <c r="A72" s="155"/>
      <c r="B72" s="115" t="s">
        <v>872</v>
      </c>
      <c r="C72" s="115" t="s">
        <v>898</v>
      </c>
      <c r="D72" s="115" t="s">
        <v>891</v>
      </c>
      <c r="E72" s="86" t="s">
        <v>675</v>
      </c>
      <c r="F72" s="336">
        <v>5500000</v>
      </c>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792" t="s">
        <v>687</v>
      </c>
      <c r="D78" s="793"/>
      <c r="E78" s="794"/>
      <c r="F78" s="335">
        <f>SUM(F79:F87)</f>
        <v>1385000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v>540000</v>
      </c>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v>845000</v>
      </c>
    </row>
    <row r="88" spans="1:6" s="113" customFormat="1" ht="20.100000000000001" customHeight="1">
      <c r="A88" s="154" t="s">
        <v>872</v>
      </c>
      <c r="B88" s="117" t="s">
        <v>900</v>
      </c>
      <c r="C88" s="792" t="s">
        <v>707</v>
      </c>
      <c r="D88" s="793"/>
      <c r="E88" s="794"/>
      <c r="F88" s="335">
        <f>SUM(F89)</f>
        <v>0</v>
      </c>
    </row>
    <row r="89" spans="1:6" s="53" customFormat="1" ht="20.100000000000001" customHeight="1">
      <c r="A89" s="155"/>
      <c r="B89" s="115" t="s">
        <v>872</v>
      </c>
      <c r="C89" s="115" t="s">
        <v>900</v>
      </c>
      <c r="D89" s="115" t="s">
        <v>891</v>
      </c>
      <c r="E89" s="86" t="s">
        <v>709</v>
      </c>
      <c r="F89" s="336"/>
    </row>
    <row r="90" spans="1:6" s="113" customFormat="1" ht="20.100000000000001" customHeight="1">
      <c r="A90" s="261" t="s">
        <v>869</v>
      </c>
      <c r="B90" s="795" t="s">
        <v>711</v>
      </c>
      <c r="C90" s="796"/>
      <c r="D90" s="796"/>
      <c r="E90" s="797"/>
      <c r="F90" s="334">
        <f>SUM(F91+F94+F101+F108+F112+F119+F121+F124+F129)</f>
        <v>5730000</v>
      </c>
    </row>
    <row r="91" spans="1:6" s="113" customFormat="1" ht="20.100000000000001" customHeight="1">
      <c r="A91" s="154" t="s">
        <v>892</v>
      </c>
      <c r="B91" s="117" t="s">
        <v>867</v>
      </c>
      <c r="C91" s="792" t="s">
        <v>713</v>
      </c>
      <c r="D91" s="793"/>
      <c r="E91" s="794"/>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792" t="s">
        <v>719</v>
      </c>
      <c r="D94" s="793"/>
      <c r="E94" s="794"/>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792" t="s">
        <v>733</v>
      </c>
      <c r="D101" s="793"/>
      <c r="E101" s="794"/>
      <c r="F101" s="335">
        <f>SUM(F102:F107)</f>
        <v>5730000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v>2730000</v>
      </c>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v>3000000</v>
      </c>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792" t="s">
        <v>747</v>
      </c>
      <c r="D108" s="793"/>
      <c r="E108" s="794"/>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792" t="s">
        <v>755</v>
      </c>
      <c r="D112" s="793"/>
      <c r="E112" s="794"/>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792" t="s">
        <v>887</v>
      </c>
      <c r="D119" s="793"/>
      <c r="E119" s="794"/>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792" t="s">
        <v>773</v>
      </c>
      <c r="D121" s="793"/>
      <c r="E121" s="794"/>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792" t="s">
        <v>888</v>
      </c>
      <c r="D124" s="793"/>
      <c r="E124" s="794"/>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792" t="s">
        <v>789</v>
      </c>
      <c r="D129" s="793"/>
      <c r="E129" s="794"/>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795" t="s">
        <v>797</v>
      </c>
      <c r="C133" s="796"/>
      <c r="D133" s="796"/>
      <c r="E133" s="797"/>
      <c r="F133" s="334">
        <f>SUM(F134+F137+F141+F146)</f>
        <v>960000</v>
      </c>
    </row>
    <row r="134" spans="1:6" s="113" customFormat="1" ht="20.100000000000001" customHeight="1">
      <c r="A134" s="154" t="s">
        <v>893</v>
      </c>
      <c r="B134" s="117" t="s">
        <v>867</v>
      </c>
      <c r="C134" s="792" t="s">
        <v>889</v>
      </c>
      <c r="D134" s="793"/>
      <c r="E134" s="794"/>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792" t="s">
        <v>805</v>
      </c>
      <c r="D137" s="793"/>
      <c r="E137" s="794"/>
      <c r="F137" s="335">
        <f>SUM(F138:F140)</f>
        <v>960000</v>
      </c>
    </row>
    <row r="138" spans="1:6" s="53" customFormat="1" ht="20.100000000000001" customHeight="1">
      <c r="A138" s="155"/>
      <c r="B138" s="115" t="s">
        <v>893</v>
      </c>
      <c r="C138" s="115" t="s">
        <v>872</v>
      </c>
      <c r="D138" s="115" t="s">
        <v>891</v>
      </c>
      <c r="E138" s="86" t="s">
        <v>807</v>
      </c>
      <c r="F138" s="336">
        <v>960000</v>
      </c>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792" t="s">
        <v>813</v>
      </c>
      <c r="D141" s="793"/>
      <c r="E141" s="794"/>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1118</v>
      </c>
      <c r="F145" s="336"/>
    </row>
    <row r="146" spans="1:7" s="113" customFormat="1" ht="20.100000000000001" customHeight="1">
      <c r="A146" s="154" t="s">
        <v>893</v>
      </c>
      <c r="B146" s="117" t="s">
        <v>893</v>
      </c>
      <c r="C146" s="792" t="s">
        <v>823</v>
      </c>
      <c r="D146" s="793"/>
      <c r="E146" s="794"/>
      <c r="F146" s="335">
        <f>SUM(F147)</f>
        <v>0</v>
      </c>
    </row>
    <row r="147" spans="1:7" s="53" customFormat="1" ht="20.100000000000001" customHeight="1">
      <c r="A147" s="155"/>
      <c r="B147" s="115" t="s">
        <v>893</v>
      </c>
      <c r="C147" s="115" t="s">
        <v>893</v>
      </c>
      <c r="D147" s="115" t="s">
        <v>891</v>
      </c>
      <c r="E147" s="86" t="s">
        <v>1119</v>
      </c>
      <c r="F147" s="336"/>
    </row>
    <row r="148" spans="1:7" s="53" customFormat="1" ht="3.75" customHeight="1">
      <c r="A148" s="157"/>
      <c r="B148" s="150"/>
      <c r="C148" s="150"/>
      <c r="D148" s="150"/>
      <c r="E148" s="151"/>
      <c r="F148" s="338"/>
    </row>
    <row r="149" spans="1:7" s="112" customFormat="1" ht="22.5" customHeight="1">
      <c r="A149" s="798" t="s">
        <v>0</v>
      </c>
      <c r="B149" s="799"/>
      <c r="C149" s="799"/>
      <c r="D149" s="799"/>
      <c r="E149" s="800"/>
      <c r="F149" s="337">
        <f>SUM(F5+F44+F90+F133)</f>
        <v>33051859</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14.xml><?xml version="1.0" encoding="utf-8"?>
<worksheet xmlns="http://schemas.openxmlformats.org/spreadsheetml/2006/main" xmlns:r="http://schemas.openxmlformats.org/officeDocument/2006/relationships">
  <sheetPr>
    <tabColor rgb="FF00B050"/>
  </sheetPr>
  <dimension ref="A1:G196"/>
  <sheetViews>
    <sheetView zoomScale="110" zoomScaleNormal="110" workbookViewId="0">
      <selection activeCell="F24" sqref="F24"/>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810" t="s">
        <v>1122</v>
      </c>
      <c r="B1" s="810"/>
      <c r="C1" s="810"/>
      <c r="D1" s="810"/>
      <c r="E1" s="810"/>
      <c r="F1" s="810"/>
      <c r="G1" s="810"/>
    </row>
    <row r="2" spans="1:7" ht="15.75">
      <c r="A2" s="817" t="str">
        <f>'ESTIMACIÓN DE INGRESOS'!A2:C2</f>
        <v>Nombre del Municipio: Techaluta de Montenegro, Jalisco.</v>
      </c>
      <c r="B2" s="817"/>
      <c r="C2" s="817"/>
      <c r="D2" s="817"/>
      <c r="E2" s="817"/>
      <c r="F2" s="817"/>
      <c r="G2" s="817"/>
    </row>
    <row r="3" spans="1:7" ht="49.5" customHeight="1">
      <c r="A3" s="811"/>
      <c r="B3" s="812"/>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813" t="s">
        <v>1068</v>
      </c>
      <c r="B5" s="814"/>
      <c r="C5" s="334"/>
      <c r="D5" s="334"/>
      <c r="E5" s="334"/>
      <c r="F5" s="334"/>
      <c r="G5" s="334"/>
    </row>
    <row r="6" spans="1:7" s="344" customFormat="1" ht="30">
      <c r="A6" s="394"/>
      <c r="B6" s="399" t="s">
        <v>1120</v>
      </c>
      <c r="C6" s="400"/>
      <c r="D6" s="401"/>
      <c r="E6" s="400"/>
      <c r="F6" s="400"/>
      <c r="G6" s="400"/>
    </row>
    <row r="7" spans="1:7" s="344" customFormat="1">
      <c r="A7" s="394"/>
      <c r="B7" s="402" t="s">
        <v>1121</v>
      </c>
      <c r="C7" s="403"/>
      <c r="D7" s="404"/>
      <c r="E7" s="403"/>
      <c r="F7" s="403"/>
      <c r="G7" s="403"/>
    </row>
    <row r="8" spans="1:7" s="344" customFormat="1" ht="14.45" customHeight="1">
      <c r="A8" s="813" t="s">
        <v>1083</v>
      </c>
      <c r="B8" s="814"/>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30">
      <c r="A19" s="394"/>
      <c r="B19" s="405" t="s">
        <v>1138</v>
      </c>
      <c r="C19" s="403"/>
      <c r="D19" s="404"/>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813" t="s">
        <v>1084</v>
      </c>
      <c r="B24" s="814"/>
      <c r="C24" s="334"/>
      <c r="D24" s="334"/>
      <c r="E24" s="334"/>
      <c r="F24" s="334"/>
      <c r="G24" s="334"/>
    </row>
    <row r="25" spans="1:7" s="344" customFormat="1">
      <c r="A25" s="406"/>
      <c r="B25" s="402" t="s">
        <v>1073</v>
      </c>
      <c r="C25" s="403"/>
      <c r="D25" s="404"/>
      <c r="E25" s="407"/>
      <c r="F25" s="403"/>
      <c r="G25" s="403"/>
    </row>
    <row r="26" spans="1:7" s="344" customFormat="1" ht="14.45" customHeight="1">
      <c r="A26" s="813" t="s">
        <v>1085</v>
      </c>
      <c r="B26" s="814"/>
      <c r="C26" s="334"/>
      <c r="D26" s="334"/>
      <c r="E26" s="334"/>
      <c r="F26" s="334"/>
      <c r="G26" s="334"/>
    </row>
    <row r="27" spans="1:7" s="344" customFormat="1">
      <c r="A27" s="394"/>
      <c r="B27" s="402" t="s">
        <v>1069</v>
      </c>
      <c r="C27" s="403"/>
      <c r="D27" s="404"/>
      <c r="E27" s="407"/>
      <c r="F27" s="403"/>
      <c r="G27" s="403"/>
    </row>
    <row r="28" spans="1:7" s="344" customFormat="1">
      <c r="A28" s="394"/>
      <c r="B28" s="402" t="s">
        <v>1070</v>
      </c>
      <c r="C28" s="403"/>
      <c r="D28" s="404"/>
      <c r="E28" s="407"/>
      <c r="F28" s="403"/>
      <c r="G28" s="403"/>
    </row>
    <row r="29" spans="1:7" s="344" customFormat="1">
      <c r="A29" s="394"/>
      <c r="B29" s="402" t="s">
        <v>1074</v>
      </c>
      <c r="C29" s="403"/>
      <c r="D29" s="404"/>
      <c r="E29" s="407"/>
      <c r="F29" s="403"/>
      <c r="G29" s="403"/>
    </row>
    <row r="30" spans="1:7" s="344" customFormat="1" ht="14.45" customHeight="1">
      <c r="A30" s="813" t="s">
        <v>1134</v>
      </c>
      <c r="B30" s="814"/>
      <c r="C30" s="334"/>
      <c r="D30" s="334"/>
      <c r="E30" s="334"/>
      <c r="F30" s="334"/>
      <c r="G30" s="334"/>
    </row>
    <row r="31" spans="1:7" s="344" customFormat="1">
      <c r="A31" s="406"/>
      <c r="B31" s="402" t="s">
        <v>1075</v>
      </c>
      <c r="C31" s="403"/>
      <c r="D31" s="404"/>
      <c r="E31" s="407"/>
      <c r="F31" s="403"/>
      <c r="G31" s="403"/>
    </row>
    <row r="32" spans="1:7" s="344" customFormat="1">
      <c r="A32" s="406"/>
      <c r="B32" s="402" t="s">
        <v>1076</v>
      </c>
      <c r="C32" s="403"/>
      <c r="D32" s="404"/>
      <c r="E32" s="407"/>
      <c r="F32" s="403"/>
      <c r="G32" s="403"/>
    </row>
    <row r="33" spans="1:7" s="344" customFormat="1">
      <c r="A33" s="408"/>
      <c r="B33" s="402" t="s">
        <v>1077</v>
      </c>
      <c r="C33" s="403"/>
      <c r="D33" s="404"/>
      <c r="E33" s="407"/>
      <c r="F33" s="403"/>
      <c r="G33" s="403"/>
    </row>
    <row r="34" spans="1:7" s="344" customFormat="1" ht="14.45" customHeight="1">
      <c r="A34" s="813" t="s">
        <v>1133</v>
      </c>
      <c r="B34" s="814"/>
      <c r="C34" s="334"/>
      <c r="D34" s="334"/>
      <c r="E34" s="334"/>
      <c r="F34" s="334"/>
      <c r="G34" s="334"/>
    </row>
    <row r="35" spans="1:7" s="344" customFormat="1" ht="14.45" customHeight="1">
      <c r="A35" s="813" t="s">
        <v>1132</v>
      </c>
      <c r="B35" s="814"/>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815" t="s">
        <v>1130</v>
      </c>
      <c r="B39" s="816"/>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813" t="s">
        <v>1086</v>
      </c>
      <c r="B43" s="814"/>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813" t="s">
        <v>1128</v>
      </c>
      <c r="B46" s="814"/>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813" t="s">
        <v>1087</v>
      </c>
      <c r="B49" s="814"/>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15.xml><?xml version="1.0" encoding="utf-8"?>
<worksheet xmlns="http://schemas.openxmlformats.org/spreadsheetml/2006/main" xmlns:r="http://schemas.openxmlformats.org/officeDocument/2006/relationships">
  <sheetPr>
    <tabColor rgb="FF00B050"/>
  </sheetPr>
  <dimension ref="A1:EC124"/>
  <sheetViews>
    <sheetView showGridLines="0" topLeftCell="A65" zoomScale="110" zoomScaleNormal="110" workbookViewId="0">
      <selection activeCell="DM86" sqref="DM86"/>
    </sheetView>
  </sheetViews>
  <sheetFormatPr baseColWidth="10" defaultRowHeight="15"/>
  <cols>
    <col min="1" max="9" width="1.7109375" customWidth="1"/>
    <col min="10" max="11" width="3.140625" customWidth="1"/>
    <col min="12" max="12" width="1.7109375" customWidth="1"/>
    <col min="13" max="13" width="3.140625" customWidth="1"/>
    <col min="14" max="14" width="0.85546875" customWidth="1"/>
    <col min="15" max="15" width="2.28515625" hidden="1" customWidth="1"/>
    <col min="16" max="25" width="1.7109375" customWidth="1"/>
    <col min="26" max="26" width="2.140625" customWidth="1"/>
    <col min="27" max="27" width="1.7109375" hidden="1" customWidth="1"/>
    <col min="28" max="28" width="3.42578125" hidden="1" customWidth="1"/>
    <col min="29" max="29" width="1.7109375" hidden="1" customWidth="1"/>
    <col min="30" max="39" width="1.7109375" customWidth="1"/>
    <col min="40" max="40" width="3.5703125" customWidth="1"/>
    <col min="41" max="51" width="1.7109375" customWidth="1"/>
    <col min="52" max="52" width="1.85546875" customWidth="1"/>
    <col min="53" max="65" width="1.7109375" customWidth="1"/>
    <col min="66" max="66" width="2.5703125" customWidth="1"/>
    <col min="67" max="96" width="1.7109375" customWidth="1"/>
    <col min="97" max="97" width="0.85546875" customWidth="1"/>
    <col min="98" max="99" width="1.7109375" hidden="1" customWidth="1"/>
    <col min="100" max="110" width="1.7109375" customWidth="1"/>
    <col min="111" max="111" width="1" customWidth="1"/>
    <col min="112" max="113" width="1.7109375" hidden="1" customWidth="1"/>
    <col min="114" max="114" width="1" hidden="1" customWidth="1"/>
    <col min="115" max="115" width="1.7109375" hidden="1" customWidth="1"/>
    <col min="116" max="116" width="0.42578125" hidden="1" customWidth="1"/>
    <col min="117" max="117" width="15.42578125" customWidth="1"/>
    <col min="118" max="128" width="1.7109375" customWidth="1"/>
  </cols>
  <sheetData>
    <row r="1" spans="1:133" ht="24" customHeight="1" thickTop="1">
      <c r="A1" s="854" t="s">
        <v>913</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5"/>
      <c r="BD1" s="855"/>
      <c r="BE1" s="855"/>
      <c r="BF1" s="855"/>
      <c r="BG1" s="855"/>
      <c r="BH1" s="855"/>
      <c r="BI1" s="855"/>
      <c r="BJ1" s="855"/>
      <c r="BK1" s="855"/>
      <c r="BL1" s="855"/>
      <c r="BM1" s="855"/>
      <c r="BN1" s="855"/>
      <c r="BO1" s="855"/>
      <c r="BP1" s="855"/>
      <c r="BQ1" s="855"/>
      <c r="BR1" s="855"/>
      <c r="BS1" s="855"/>
      <c r="BT1" s="855"/>
      <c r="BU1" s="855"/>
      <c r="BV1" s="855"/>
      <c r="BW1" s="855"/>
      <c r="BX1" s="855"/>
      <c r="BY1" s="855"/>
      <c r="BZ1" s="855"/>
      <c r="CA1" s="855"/>
      <c r="CB1" s="855"/>
      <c r="CC1" s="855"/>
      <c r="CD1" s="855"/>
      <c r="CE1" s="855"/>
      <c r="CF1" s="855"/>
      <c r="CG1" s="855"/>
      <c r="CH1" s="855"/>
      <c r="CI1" s="855"/>
      <c r="CJ1" s="855"/>
      <c r="CK1" s="855"/>
      <c r="CL1" s="855"/>
      <c r="CM1" s="855"/>
      <c r="CN1" s="855"/>
      <c r="CO1" s="855"/>
      <c r="CP1" s="855"/>
      <c r="CQ1" s="855"/>
      <c r="CR1" s="855"/>
      <c r="CS1" s="855"/>
      <c r="CT1" s="855"/>
      <c r="CU1" s="855"/>
      <c r="CV1" s="855"/>
      <c r="CW1" s="855"/>
      <c r="CX1" s="855"/>
      <c r="CY1" s="855"/>
      <c r="CZ1" s="855"/>
      <c r="DA1" s="855"/>
      <c r="DB1" s="855"/>
      <c r="DC1" s="855"/>
      <c r="DD1" s="855"/>
      <c r="DE1" s="855"/>
      <c r="DF1" s="855"/>
      <c r="DG1" s="855"/>
      <c r="DH1" s="855"/>
      <c r="DI1" s="855"/>
      <c r="DJ1" s="855"/>
      <c r="DK1" s="855"/>
      <c r="DL1" s="855"/>
      <c r="DM1" s="856"/>
    </row>
    <row r="2" spans="1:133" ht="17.25" customHeight="1">
      <c r="A2" s="876" t="str">
        <f>'ESTIMACIÓN DE INGRESOS'!A2:C2</f>
        <v>Nombre del Municipio: Techaluta de Montenegro, Jalisco.</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877"/>
      <c r="BA2" s="877"/>
      <c r="BB2" s="877"/>
      <c r="BC2" s="877"/>
      <c r="BD2" s="877"/>
      <c r="BE2" s="877"/>
      <c r="BF2" s="877"/>
      <c r="BG2" s="877"/>
      <c r="BH2" s="877"/>
      <c r="BI2" s="877"/>
      <c r="BJ2" s="877"/>
      <c r="BK2" s="877"/>
      <c r="BL2" s="877"/>
      <c r="BM2" s="877"/>
      <c r="BN2" s="877"/>
      <c r="BO2" s="877"/>
      <c r="BP2" s="877"/>
      <c r="BQ2" s="877"/>
      <c r="BR2" s="877"/>
      <c r="BS2" s="877"/>
      <c r="BT2" s="877"/>
      <c r="BU2" s="877"/>
      <c r="BV2" s="877"/>
      <c r="BW2" s="877"/>
      <c r="BX2" s="877"/>
      <c r="BY2" s="877"/>
      <c r="BZ2" s="877"/>
      <c r="CA2" s="877"/>
      <c r="CB2" s="877"/>
      <c r="CC2" s="877"/>
      <c r="CD2" s="877"/>
      <c r="CE2" s="877"/>
      <c r="CF2" s="877"/>
      <c r="CG2" s="877"/>
      <c r="CH2" s="877"/>
      <c r="CI2" s="877"/>
      <c r="CJ2" s="877"/>
      <c r="CK2" s="877"/>
      <c r="CL2" s="877"/>
      <c r="CM2" s="877"/>
      <c r="CN2" s="877"/>
      <c r="CO2" s="877"/>
      <c r="CP2" s="877"/>
      <c r="CQ2" s="877"/>
      <c r="CR2" s="877"/>
      <c r="CS2" s="877"/>
      <c r="CT2" s="877"/>
      <c r="CU2" s="877"/>
      <c r="CV2" s="877"/>
      <c r="CW2" s="877"/>
      <c r="CX2" s="877"/>
      <c r="CY2" s="877"/>
      <c r="CZ2" s="877"/>
      <c r="DA2" s="877"/>
      <c r="DB2" s="877"/>
      <c r="DC2" s="877"/>
      <c r="DD2" s="877"/>
      <c r="DE2" s="877"/>
      <c r="DF2" s="877"/>
      <c r="DG2" s="877"/>
      <c r="DH2" s="877"/>
      <c r="DI2" s="877"/>
      <c r="DJ2" s="877"/>
      <c r="DK2" s="877"/>
      <c r="DL2" s="877"/>
      <c r="DM2" s="878"/>
    </row>
    <row r="3" spans="1:133"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2"/>
      <c r="DK3" s="62"/>
      <c r="DL3" s="62"/>
      <c r="DM3" s="63"/>
    </row>
    <row r="4" spans="1:133" ht="15" customHeight="1">
      <c r="A4" s="857" t="s">
        <v>564</v>
      </c>
      <c r="B4" s="858"/>
      <c r="C4" s="858"/>
      <c r="D4" s="858"/>
      <c r="E4" s="858"/>
      <c r="F4" s="858"/>
      <c r="G4" s="858"/>
      <c r="H4" s="858"/>
      <c r="I4" s="858"/>
      <c r="J4" s="858"/>
      <c r="K4" s="858"/>
      <c r="L4" s="858"/>
      <c r="M4" s="858"/>
      <c r="N4" s="858"/>
      <c r="O4" s="858"/>
      <c r="P4" s="859" t="s">
        <v>565</v>
      </c>
      <c r="Q4" s="860"/>
      <c r="R4" s="860"/>
      <c r="S4" s="860"/>
      <c r="T4" s="860"/>
      <c r="U4" s="860"/>
      <c r="V4" s="860"/>
      <c r="W4" s="860"/>
      <c r="X4" s="860"/>
      <c r="Y4" s="860"/>
      <c r="Z4" s="860"/>
      <c r="AA4" s="860"/>
      <c r="AB4" s="860"/>
      <c r="AC4" s="861"/>
      <c r="AD4" s="858" t="s">
        <v>30</v>
      </c>
      <c r="AE4" s="858"/>
      <c r="AF4" s="858"/>
      <c r="AG4" s="868" t="s">
        <v>569</v>
      </c>
      <c r="AH4" s="868"/>
      <c r="AI4" s="868"/>
      <c r="AJ4" s="869"/>
      <c r="AK4" s="870" t="s">
        <v>568</v>
      </c>
      <c r="AL4" s="871"/>
      <c r="AM4" s="871"/>
      <c r="AN4" s="871"/>
      <c r="AO4" s="871"/>
      <c r="AP4" s="871"/>
      <c r="AQ4" s="871"/>
      <c r="AR4" s="871"/>
      <c r="AS4" s="871"/>
      <c r="AT4" s="871"/>
      <c r="AU4" s="871"/>
      <c r="AV4" s="871"/>
      <c r="AW4" s="871"/>
      <c r="AX4" s="872"/>
      <c r="AY4" s="870">
        <v>1221</v>
      </c>
      <c r="AZ4" s="871"/>
      <c r="BA4" s="871"/>
      <c r="BB4" s="871"/>
      <c r="BC4" s="871"/>
      <c r="BD4" s="871"/>
      <c r="BE4" s="871"/>
      <c r="BF4" s="872"/>
      <c r="BG4" s="870">
        <v>131</v>
      </c>
      <c r="BH4" s="871"/>
      <c r="BI4" s="871"/>
      <c r="BJ4" s="871"/>
      <c r="BK4" s="871"/>
      <c r="BL4" s="871"/>
      <c r="BM4" s="871"/>
      <c r="BN4" s="872"/>
      <c r="BO4" s="870">
        <v>132</v>
      </c>
      <c r="BP4" s="871"/>
      <c r="BQ4" s="871"/>
      <c r="BR4" s="871"/>
      <c r="BS4" s="871"/>
      <c r="BT4" s="871"/>
      <c r="BU4" s="871"/>
      <c r="BV4" s="872"/>
      <c r="BW4" s="870">
        <v>132</v>
      </c>
      <c r="BX4" s="871"/>
      <c r="BY4" s="871"/>
      <c r="BZ4" s="871"/>
      <c r="CA4" s="871"/>
      <c r="CB4" s="871"/>
      <c r="CC4" s="871"/>
      <c r="CD4" s="872"/>
      <c r="CE4" s="870">
        <v>133</v>
      </c>
      <c r="CF4" s="871"/>
      <c r="CG4" s="871"/>
      <c r="CH4" s="871"/>
      <c r="CI4" s="871"/>
      <c r="CJ4" s="871"/>
      <c r="CK4" s="871"/>
      <c r="CL4" s="872"/>
      <c r="CM4" s="870">
        <v>134</v>
      </c>
      <c r="CN4" s="871"/>
      <c r="CO4" s="871"/>
      <c r="CP4" s="871"/>
      <c r="CQ4" s="871"/>
      <c r="CR4" s="871"/>
      <c r="CS4" s="871"/>
      <c r="CT4" s="871"/>
      <c r="CU4" s="872"/>
      <c r="CV4" s="859" t="s">
        <v>1145</v>
      </c>
      <c r="CW4" s="860"/>
      <c r="CX4" s="860"/>
      <c r="CY4" s="860"/>
      <c r="CZ4" s="860"/>
      <c r="DA4" s="860"/>
      <c r="DB4" s="860"/>
      <c r="DC4" s="861"/>
      <c r="DD4" s="859" t="s">
        <v>853</v>
      </c>
      <c r="DE4" s="860"/>
      <c r="DF4" s="860"/>
      <c r="DG4" s="860"/>
      <c r="DH4" s="860"/>
      <c r="DI4" s="860"/>
      <c r="DJ4" s="860"/>
      <c r="DK4" s="860"/>
      <c r="DL4" s="860"/>
      <c r="DM4" s="873"/>
    </row>
    <row r="5" spans="1:133" ht="12.75" customHeight="1">
      <c r="A5" s="857"/>
      <c r="B5" s="858"/>
      <c r="C5" s="858"/>
      <c r="D5" s="858"/>
      <c r="E5" s="858"/>
      <c r="F5" s="858"/>
      <c r="G5" s="858"/>
      <c r="H5" s="858"/>
      <c r="I5" s="858"/>
      <c r="J5" s="858"/>
      <c r="K5" s="858"/>
      <c r="L5" s="858"/>
      <c r="M5" s="858"/>
      <c r="N5" s="858"/>
      <c r="O5" s="858"/>
      <c r="P5" s="862"/>
      <c r="Q5" s="863"/>
      <c r="R5" s="863"/>
      <c r="S5" s="863"/>
      <c r="T5" s="863"/>
      <c r="U5" s="863"/>
      <c r="V5" s="863"/>
      <c r="W5" s="863"/>
      <c r="X5" s="863"/>
      <c r="Y5" s="863"/>
      <c r="Z5" s="863"/>
      <c r="AA5" s="863"/>
      <c r="AB5" s="863"/>
      <c r="AC5" s="864"/>
      <c r="AD5" s="858"/>
      <c r="AE5" s="858"/>
      <c r="AF5" s="858"/>
      <c r="AG5" s="868"/>
      <c r="AH5" s="868"/>
      <c r="AI5" s="868"/>
      <c r="AJ5" s="869"/>
      <c r="AK5" s="879" t="s">
        <v>566</v>
      </c>
      <c r="AL5" s="880"/>
      <c r="AM5" s="880"/>
      <c r="AN5" s="880"/>
      <c r="AO5" s="880"/>
      <c r="AP5" s="880"/>
      <c r="AQ5" s="880"/>
      <c r="AR5" s="880"/>
      <c r="AS5" s="880"/>
      <c r="AT5" s="880"/>
      <c r="AU5" s="880"/>
      <c r="AV5" s="880"/>
      <c r="AW5" s="880"/>
      <c r="AX5" s="881"/>
      <c r="AY5" s="862"/>
      <c r="AZ5" s="863"/>
      <c r="BA5" s="863"/>
      <c r="BB5" s="863"/>
      <c r="BC5" s="863"/>
      <c r="BD5" s="863"/>
      <c r="BE5" s="863"/>
      <c r="BF5" s="864"/>
      <c r="BG5" s="862" t="s">
        <v>570</v>
      </c>
      <c r="BH5" s="863"/>
      <c r="BI5" s="863"/>
      <c r="BJ5" s="863"/>
      <c r="BK5" s="863"/>
      <c r="BL5" s="863"/>
      <c r="BM5" s="863"/>
      <c r="BN5" s="864"/>
      <c r="BO5" s="862" t="s">
        <v>854</v>
      </c>
      <c r="BP5" s="863"/>
      <c r="BQ5" s="863"/>
      <c r="BR5" s="863"/>
      <c r="BS5" s="863"/>
      <c r="BT5" s="863"/>
      <c r="BU5" s="863"/>
      <c r="BV5" s="864"/>
      <c r="BW5" s="862" t="s">
        <v>856</v>
      </c>
      <c r="BX5" s="863"/>
      <c r="BY5" s="863"/>
      <c r="BZ5" s="863"/>
      <c r="CA5" s="863"/>
      <c r="CB5" s="863"/>
      <c r="CC5" s="863"/>
      <c r="CD5" s="864"/>
      <c r="CE5" s="862" t="s">
        <v>852</v>
      </c>
      <c r="CF5" s="886"/>
      <c r="CG5" s="886"/>
      <c r="CH5" s="886"/>
      <c r="CI5" s="886"/>
      <c r="CJ5" s="886"/>
      <c r="CK5" s="886"/>
      <c r="CL5" s="887"/>
      <c r="CM5" s="862" t="s">
        <v>156</v>
      </c>
      <c r="CN5" s="863"/>
      <c r="CO5" s="863"/>
      <c r="CP5" s="863"/>
      <c r="CQ5" s="863"/>
      <c r="CR5" s="863"/>
      <c r="CS5" s="863"/>
      <c r="CT5" s="863"/>
      <c r="CU5" s="864"/>
      <c r="CV5" s="862"/>
      <c r="CW5" s="863"/>
      <c r="CX5" s="863"/>
      <c r="CY5" s="863"/>
      <c r="CZ5" s="863"/>
      <c r="DA5" s="863"/>
      <c r="DB5" s="863"/>
      <c r="DC5" s="864"/>
      <c r="DD5" s="862"/>
      <c r="DE5" s="863"/>
      <c r="DF5" s="863"/>
      <c r="DG5" s="863"/>
      <c r="DH5" s="863"/>
      <c r="DI5" s="863"/>
      <c r="DJ5" s="863"/>
      <c r="DK5" s="863"/>
      <c r="DL5" s="863"/>
      <c r="DM5" s="874"/>
    </row>
    <row r="6" spans="1:133" ht="44.25" customHeight="1">
      <c r="A6" s="857"/>
      <c r="B6" s="858"/>
      <c r="C6" s="858"/>
      <c r="D6" s="858"/>
      <c r="E6" s="858"/>
      <c r="F6" s="858"/>
      <c r="G6" s="858"/>
      <c r="H6" s="858"/>
      <c r="I6" s="858"/>
      <c r="J6" s="858"/>
      <c r="K6" s="858"/>
      <c r="L6" s="858"/>
      <c r="M6" s="858"/>
      <c r="N6" s="858"/>
      <c r="O6" s="858"/>
      <c r="P6" s="865"/>
      <c r="Q6" s="866"/>
      <c r="R6" s="866"/>
      <c r="S6" s="866"/>
      <c r="T6" s="866"/>
      <c r="U6" s="866"/>
      <c r="V6" s="866"/>
      <c r="W6" s="866"/>
      <c r="X6" s="866"/>
      <c r="Y6" s="866"/>
      <c r="Z6" s="866"/>
      <c r="AA6" s="866"/>
      <c r="AB6" s="866"/>
      <c r="AC6" s="867"/>
      <c r="AD6" s="858"/>
      <c r="AE6" s="858"/>
      <c r="AF6" s="858"/>
      <c r="AG6" s="868"/>
      <c r="AH6" s="868"/>
      <c r="AI6" s="868"/>
      <c r="AJ6" s="868"/>
      <c r="AK6" s="882" t="s">
        <v>567</v>
      </c>
      <c r="AL6" s="882"/>
      <c r="AM6" s="882"/>
      <c r="AN6" s="882"/>
      <c r="AO6" s="882"/>
      <c r="AP6" s="882"/>
      <c r="AQ6" s="882" t="s">
        <v>4</v>
      </c>
      <c r="AR6" s="882"/>
      <c r="AS6" s="882"/>
      <c r="AT6" s="882"/>
      <c r="AU6" s="882"/>
      <c r="AV6" s="882"/>
      <c r="AW6" s="882"/>
      <c r="AX6" s="882"/>
      <c r="AY6" s="883" t="s">
        <v>1229</v>
      </c>
      <c r="AZ6" s="884"/>
      <c r="BA6" s="884"/>
      <c r="BB6" s="884"/>
      <c r="BC6" s="884"/>
      <c r="BD6" s="884"/>
      <c r="BE6" s="884"/>
      <c r="BF6" s="885"/>
      <c r="BG6" s="883" t="s">
        <v>855</v>
      </c>
      <c r="BH6" s="884"/>
      <c r="BI6" s="884"/>
      <c r="BJ6" s="884"/>
      <c r="BK6" s="884"/>
      <c r="BL6" s="884"/>
      <c r="BM6" s="884"/>
      <c r="BN6" s="885"/>
      <c r="BO6" s="865"/>
      <c r="BP6" s="866"/>
      <c r="BQ6" s="866"/>
      <c r="BR6" s="866"/>
      <c r="BS6" s="866"/>
      <c r="BT6" s="866"/>
      <c r="BU6" s="866"/>
      <c r="BV6" s="867"/>
      <c r="BW6" s="865"/>
      <c r="BX6" s="866"/>
      <c r="BY6" s="866"/>
      <c r="BZ6" s="866"/>
      <c r="CA6" s="866"/>
      <c r="CB6" s="866"/>
      <c r="CC6" s="866"/>
      <c r="CD6" s="867"/>
      <c r="CE6" s="879"/>
      <c r="CF6" s="880"/>
      <c r="CG6" s="880"/>
      <c r="CH6" s="880"/>
      <c r="CI6" s="880"/>
      <c r="CJ6" s="880"/>
      <c r="CK6" s="880"/>
      <c r="CL6" s="881"/>
      <c r="CM6" s="865"/>
      <c r="CN6" s="866"/>
      <c r="CO6" s="866"/>
      <c r="CP6" s="866"/>
      <c r="CQ6" s="866"/>
      <c r="CR6" s="866"/>
      <c r="CS6" s="866"/>
      <c r="CT6" s="866"/>
      <c r="CU6" s="867"/>
      <c r="CV6" s="865"/>
      <c r="CW6" s="866"/>
      <c r="CX6" s="866"/>
      <c r="CY6" s="866"/>
      <c r="CZ6" s="866"/>
      <c r="DA6" s="866"/>
      <c r="DB6" s="866"/>
      <c r="DC6" s="867"/>
      <c r="DD6" s="865"/>
      <c r="DE6" s="866"/>
      <c r="DF6" s="866"/>
      <c r="DG6" s="866"/>
      <c r="DH6" s="866"/>
      <c r="DI6" s="866"/>
      <c r="DJ6" s="866"/>
      <c r="DK6" s="866"/>
      <c r="DL6" s="866"/>
      <c r="DM6" s="875"/>
    </row>
    <row r="7" spans="1:133"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888"/>
      <c r="AL7" s="888"/>
      <c r="AM7" s="888"/>
      <c r="AN7" s="888"/>
      <c r="AO7" s="888"/>
      <c r="AP7" s="888"/>
      <c r="AQ7" s="889"/>
      <c r="AR7" s="889"/>
      <c r="AS7" s="889"/>
      <c r="AT7" s="889"/>
      <c r="AU7" s="889"/>
      <c r="AV7" s="889"/>
      <c r="AW7" s="889"/>
      <c r="AX7" s="88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41"/>
    </row>
    <row r="8" spans="1:133" s="2" customFormat="1" ht="23.25" customHeight="1">
      <c r="A8" s="836" t="s">
        <v>1156</v>
      </c>
      <c r="B8" s="837"/>
      <c r="C8" s="837"/>
      <c r="D8" s="837"/>
      <c r="E8" s="837"/>
      <c r="F8" s="837"/>
      <c r="G8" s="837"/>
      <c r="H8" s="837"/>
      <c r="I8" s="837"/>
      <c r="J8" s="837"/>
      <c r="K8" s="837"/>
      <c r="L8" s="837"/>
      <c r="M8" s="837"/>
      <c r="N8" s="837"/>
      <c r="O8" s="838"/>
      <c r="P8" s="826" t="s">
        <v>1157</v>
      </c>
      <c r="Q8" s="826"/>
      <c r="R8" s="826"/>
      <c r="S8" s="826"/>
      <c r="T8" s="826"/>
      <c r="U8" s="826"/>
      <c r="V8" s="826"/>
      <c r="W8" s="826"/>
      <c r="X8" s="826"/>
      <c r="Y8" s="826"/>
      <c r="Z8" s="826"/>
      <c r="AA8" s="826"/>
      <c r="AB8" s="826"/>
      <c r="AC8" s="826"/>
      <c r="AD8" s="827">
        <v>503</v>
      </c>
      <c r="AE8" s="827"/>
      <c r="AF8" s="827"/>
      <c r="AG8" s="828">
        <v>1</v>
      </c>
      <c r="AH8" s="828"/>
      <c r="AI8" s="828"/>
      <c r="AJ8" s="828"/>
      <c r="AK8" s="893">
        <v>21163.8</v>
      </c>
      <c r="AL8" s="893"/>
      <c r="AM8" s="893"/>
      <c r="AN8" s="893"/>
      <c r="AO8" s="893"/>
      <c r="AP8" s="893"/>
      <c r="AQ8" s="832">
        <f>AG8*AK8*12</f>
        <v>253965.59999999998</v>
      </c>
      <c r="AR8" s="832"/>
      <c r="AS8" s="832"/>
      <c r="AT8" s="832"/>
      <c r="AU8" s="832"/>
      <c r="AV8" s="832"/>
      <c r="AW8" s="832"/>
      <c r="AX8" s="832"/>
      <c r="AY8" s="818"/>
      <c r="AZ8" s="818"/>
      <c r="BA8" s="818"/>
      <c r="BB8" s="818"/>
      <c r="BC8" s="818"/>
      <c r="BD8" s="818"/>
      <c r="BE8" s="818"/>
      <c r="BF8" s="818"/>
      <c r="BG8" s="818"/>
      <c r="BH8" s="818"/>
      <c r="BI8" s="818"/>
      <c r="BJ8" s="818"/>
      <c r="BK8" s="818"/>
      <c r="BL8" s="818"/>
      <c r="BM8" s="818"/>
      <c r="BN8" s="818"/>
      <c r="BO8" s="818"/>
      <c r="BP8" s="818"/>
      <c r="BQ8" s="818"/>
      <c r="BR8" s="818"/>
      <c r="BS8" s="818"/>
      <c r="BT8" s="818"/>
      <c r="BU8" s="818"/>
      <c r="BV8" s="818"/>
      <c r="BW8" s="819">
        <f>AQ8/365*50</f>
        <v>34789.808219178085</v>
      </c>
      <c r="BX8" s="820"/>
      <c r="BY8" s="820"/>
      <c r="BZ8" s="820"/>
      <c r="CA8" s="820"/>
      <c r="CB8" s="820"/>
      <c r="CC8" s="820"/>
      <c r="CD8" s="825"/>
      <c r="CE8" s="818"/>
      <c r="CF8" s="818"/>
      <c r="CG8" s="818"/>
      <c r="CH8" s="818"/>
      <c r="CI8" s="818"/>
      <c r="CJ8" s="818"/>
      <c r="CK8" s="818"/>
      <c r="CL8" s="818"/>
      <c r="CM8" s="818"/>
      <c r="CN8" s="818"/>
      <c r="CO8" s="818"/>
      <c r="CP8" s="818"/>
      <c r="CQ8" s="818"/>
      <c r="CR8" s="818"/>
      <c r="CS8" s="818"/>
      <c r="CT8" s="818"/>
      <c r="CU8" s="818"/>
      <c r="CV8" s="818"/>
      <c r="CW8" s="818"/>
      <c r="CX8" s="818"/>
      <c r="CY8" s="818"/>
      <c r="CZ8" s="818"/>
      <c r="DA8" s="818"/>
      <c r="DB8" s="818"/>
      <c r="DC8" s="818"/>
      <c r="DD8" s="819">
        <f>SUM(AQ8:DC8)</f>
        <v>288755.40821917809</v>
      </c>
      <c r="DE8" s="820"/>
      <c r="DF8" s="820"/>
      <c r="DG8" s="820"/>
      <c r="DH8" s="820"/>
      <c r="DI8" s="820"/>
      <c r="DJ8" s="820"/>
      <c r="DK8" s="820"/>
      <c r="DL8" s="820"/>
      <c r="DM8" s="821"/>
    </row>
    <row r="9" spans="1:133" s="2" customFormat="1" ht="23.25" customHeight="1">
      <c r="A9" s="836" t="s">
        <v>1158</v>
      </c>
      <c r="B9" s="837"/>
      <c r="C9" s="837"/>
      <c r="D9" s="837"/>
      <c r="E9" s="837"/>
      <c r="F9" s="837"/>
      <c r="G9" s="837"/>
      <c r="H9" s="837"/>
      <c r="I9" s="837"/>
      <c r="J9" s="837"/>
      <c r="K9" s="837"/>
      <c r="L9" s="837"/>
      <c r="M9" s="837"/>
      <c r="N9" s="837"/>
      <c r="O9" s="838"/>
      <c r="P9" s="826" t="s">
        <v>1157</v>
      </c>
      <c r="Q9" s="826"/>
      <c r="R9" s="826"/>
      <c r="S9" s="826"/>
      <c r="T9" s="826"/>
      <c r="U9" s="826"/>
      <c r="V9" s="826"/>
      <c r="W9" s="826"/>
      <c r="X9" s="826"/>
      <c r="Y9" s="826"/>
      <c r="Z9" s="826"/>
      <c r="AA9" s="826"/>
      <c r="AB9" s="826"/>
      <c r="AC9" s="826"/>
      <c r="AD9" s="827">
        <v>503</v>
      </c>
      <c r="AE9" s="827"/>
      <c r="AF9" s="827"/>
      <c r="AG9" s="828">
        <v>9</v>
      </c>
      <c r="AH9" s="828"/>
      <c r="AI9" s="828"/>
      <c r="AJ9" s="828"/>
      <c r="AK9" s="829">
        <v>7674.6</v>
      </c>
      <c r="AL9" s="830"/>
      <c r="AM9" s="830"/>
      <c r="AN9" s="830"/>
      <c r="AO9" s="830"/>
      <c r="AP9" s="831"/>
      <c r="AQ9" s="832">
        <f>AG9*AK9*12</f>
        <v>828856.8</v>
      </c>
      <c r="AR9" s="832"/>
      <c r="AS9" s="832"/>
      <c r="AT9" s="832"/>
      <c r="AU9" s="832"/>
      <c r="AV9" s="832"/>
      <c r="AW9" s="832"/>
      <c r="AX9" s="832"/>
      <c r="AY9" s="822"/>
      <c r="AZ9" s="823"/>
      <c r="BA9" s="823"/>
      <c r="BB9" s="823"/>
      <c r="BC9" s="823"/>
      <c r="BD9" s="823"/>
      <c r="BE9" s="823"/>
      <c r="BF9" s="824"/>
      <c r="BG9" s="822"/>
      <c r="BH9" s="823"/>
      <c r="BI9" s="823"/>
      <c r="BJ9" s="823"/>
      <c r="BK9" s="823"/>
      <c r="BL9" s="823"/>
      <c r="BM9" s="823"/>
      <c r="BN9" s="824"/>
      <c r="BO9" s="818"/>
      <c r="BP9" s="818"/>
      <c r="BQ9" s="818"/>
      <c r="BR9" s="818"/>
      <c r="BS9" s="818"/>
      <c r="BT9" s="818"/>
      <c r="BU9" s="818"/>
      <c r="BV9" s="818"/>
      <c r="BW9" s="819">
        <f t="shared" ref="BW9:BW68" si="0">AQ9/365*50</f>
        <v>113542.02739726029</v>
      </c>
      <c r="BX9" s="820"/>
      <c r="BY9" s="820"/>
      <c r="BZ9" s="820"/>
      <c r="CA9" s="820"/>
      <c r="CB9" s="820"/>
      <c r="CC9" s="820"/>
      <c r="CD9" s="825"/>
      <c r="CE9" s="818"/>
      <c r="CF9" s="818"/>
      <c r="CG9" s="818"/>
      <c r="CH9" s="818"/>
      <c r="CI9" s="818"/>
      <c r="CJ9" s="818"/>
      <c r="CK9" s="818"/>
      <c r="CL9" s="818"/>
      <c r="CM9" s="818"/>
      <c r="CN9" s="818"/>
      <c r="CO9" s="818"/>
      <c r="CP9" s="818"/>
      <c r="CQ9" s="818"/>
      <c r="CR9" s="818"/>
      <c r="CS9" s="818"/>
      <c r="CT9" s="818"/>
      <c r="CU9" s="818"/>
      <c r="CV9" s="818"/>
      <c r="CW9" s="818"/>
      <c r="CX9" s="818"/>
      <c r="CY9" s="818"/>
      <c r="CZ9" s="818"/>
      <c r="DA9" s="818"/>
      <c r="DB9" s="818"/>
      <c r="DC9" s="818"/>
      <c r="DD9" s="819">
        <f t="shared" ref="DD9:DD68" si="1">SUM(AQ9:DC9)</f>
        <v>942398.82739726035</v>
      </c>
      <c r="DE9" s="820"/>
      <c r="DF9" s="820"/>
      <c r="DG9" s="820"/>
      <c r="DH9" s="820"/>
      <c r="DI9" s="820"/>
      <c r="DJ9" s="820"/>
      <c r="DK9" s="820"/>
      <c r="DL9" s="820"/>
      <c r="DM9" s="821"/>
      <c r="EC9" s="46"/>
    </row>
    <row r="10" spans="1:133" s="2" customFormat="1" ht="23.25" customHeight="1">
      <c r="A10" s="836" t="s">
        <v>1159</v>
      </c>
      <c r="B10" s="837"/>
      <c r="C10" s="837"/>
      <c r="D10" s="837"/>
      <c r="E10" s="837"/>
      <c r="F10" s="837"/>
      <c r="G10" s="837"/>
      <c r="H10" s="837"/>
      <c r="I10" s="837"/>
      <c r="J10" s="837"/>
      <c r="K10" s="837"/>
      <c r="L10" s="837"/>
      <c r="M10" s="837"/>
      <c r="N10" s="837"/>
      <c r="O10" s="838"/>
      <c r="P10" s="826" t="s">
        <v>1157</v>
      </c>
      <c r="Q10" s="826"/>
      <c r="R10" s="826"/>
      <c r="S10" s="826"/>
      <c r="T10" s="826"/>
      <c r="U10" s="826"/>
      <c r="V10" s="826"/>
      <c r="W10" s="826"/>
      <c r="X10" s="826"/>
      <c r="Y10" s="826"/>
      <c r="Z10" s="826"/>
      <c r="AA10" s="826"/>
      <c r="AB10" s="826"/>
      <c r="AC10" s="826"/>
      <c r="AD10" s="827">
        <v>503</v>
      </c>
      <c r="AE10" s="827"/>
      <c r="AF10" s="827"/>
      <c r="AG10" s="828">
        <v>1</v>
      </c>
      <c r="AH10" s="828"/>
      <c r="AI10" s="828"/>
      <c r="AJ10" s="828"/>
      <c r="AK10" s="829">
        <v>10123.5</v>
      </c>
      <c r="AL10" s="830"/>
      <c r="AM10" s="830"/>
      <c r="AN10" s="830"/>
      <c r="AO10" s="830"/>
      <c r="AP10" s="831"/>
      <c r="AQ10" s="832">
        <f t="shared" ref="AQ10:AQ68" si="2">AG10*AK10*12</f>
        <v>121482</v>
      </c>
      <c r="AR10" s="832"/>
      <c r="AS10" s="832"/>
      <c r="AT10" s="832"/>
      <c r="AU10" s="832"/>
      <c r="AV10" s="832"/>
      <c r="AW10" s="832"/>
      <c r="AX10" s="832"/>
      <c r="AY10" s="822"/>
      <c r="AZ10" s="823"/>
      <c r="BA10" s="823"/>
      <c r="BB10" s="823"/>
      <c r="BC10" s="823"/>
      <c r="BD10" s="823"/>
      <c r="BE10" s="823"/>
      <c r="BF10" s="824"/>
      <c r="BG10" s="822"/>
      <c r="BH10" s="823"/>
      <c r="BI10" s="823"/>
      <c r="BJ10" s="823"/>
      <c r="BK10" s="823"/>
      <c r="BL10" s="823"/>
      <c r="BM10" s="823"/>
      <c r="BN10" s="824"/>
      <c r="BO10" s="818"/>
      <c r="BP10" s="818"/>
      <c r="BQ10" s="818"/>
      <c r="BR10" s="818"/>
      <c r="BS10" s="818"/>
      <c r="BT10" s="818"/>
      <c r="BU10" s="818"/>
      <c r="BV10" s="818"/>
      <c r="BW10" s="819">
        <f t="shared" si="0"/>
        <v>16641.369863013701</v>
      </c>
      <c r="BX10" s="820"/>
      <c r="BY10" s="820"/>
      <c r="BZ10" s="820"/>
      <c r="CA10" s="820"/>
      <c r="CB10" s="820"/>
      <c r="CC10" s="820"/>
      <c r="CD10" s="825"/>
      <c r="CE10" s="818"/>
      <c r="CF10" s="818"/>
      <c r="CG10" s="818"/>
      <c r="CH10" s="818"/>
      <c r="CI10" s="818"/>
      <c r="CJ10" s="818"/>
      <c r="CK10" s="818"/>
      <c r="CL10" s="818"/>
      <c r="CM10" s="818"/>
      <c r="CN10" s="818"/>
      <c r="CO10" s="818"/>
      <c r="CP10" s="818"/>
      <c r="CQ10" s="818"/>
      <c r="CR10" s="818"/>
      <c r="CS10" s="818"/>
      <c r="CT10" s="818"/>
      <c r="CU10" s="818"/>
      <c r="CV10" s="818"/>
      <c r="CW10" s="818"/>
      <c r="CX10" s="818"/>
      <c r="CY10" s="818"/>
      <c r="CZ10" s="818"/>
      <c r="DA10" s="818"/>
      <c r="DB10" s="818"/>
      <c r="DC10" s="818"/>
      <c r="DD10" s="819">
        <f t="shared" si="1"/>
        <v>138123.36986301371</v>
      </c>
      <c r="DE10" s="820"/>
      <c r="DF10" s="820"/>
      <c r="DG10" s="820"/>
      <c r="DH10" s="820"/>
      <c r="DI10" s="820"/>
      <c r="DJ10" s="820"/>
      <c r="DK10" s="820"/>
      <c r="DL10" s="820"/>
      <c r="DM10" s="821"/>
      <c r="EC10" s="46"/>
    </row>
    <row r="11" spans="1:133" s="2" customFormat="1" ht="23.25" customHeight="1">
      <c r="A11" s="836" t="s">
        <v>1160</v>
      </c>
      <c r="B11" s="837"/>
      <c r="C11" s="837"/>
      <c r="D11" s="837"/>
      <c r="E11" s="837"/>
      <c r="F11" s="837"/>
      <c r="G11" s="837"/>
      <c r="H11" s="837"/>
      <c r="I11" s="837"/>
      <c r="J11" s="837"/>
      <c r="K11" s="837"/>
      <c r="L11" s="837"/>
      <c r="M11" s="837"/>
      <c r="N11" s="837"/>
      <c r="O11" s="838"/>
      <c r="P11" s="826" t="s">
        <v>1157</v>
      </c>
      <c r="Q11" s="826"/>
      <c r="R11" s="826"/>
      <c r="S11" s="826"/>
      <c r="T11" s="826"/>
      <c r="U11" s="826"/>
      <c r="V11" s="826"/>
      <c r="W11" s="826"/>
      <c r="X11" s="826"/>
      <c r="Y11" s="826"/>
      <c r="Z11" s="826"/>
      <c r="AA11" s="826"/>
      <c r="AB11" s="826"/>
      <c r="AC11" s="826"/>
      <c r="AD11" s="827">
        <v>503</v>
      </c>
      <c r="AE11" s="827"/>
      <c r="AF11" s="827"/>
      <c r="AG11" s="828">
        <v>1</v>
      </c>
      <c r="AH11" s="828"/>
      <c r="AI11" s="828"/>
      <c r="AJ11" s="828"/>
      <c r="AK11" s="829">
        <v>10123.5</v>
      </c>
      <c r="AL11" s="830"/>
      <c r="AM11" s="830"/>
      <c r="AN11" s="830"/>
      <c r="AO11" s="830"/>
      <c r="AP11" s="831"/>
      <c r="AQ11" s="832">
        <f t="shared" si="2"/>
        <v>121482</v>
      </c>
      <c r="AR11" s="832"/>
      <c r="AS11" s="832"/>
      <c r="AT11" s="832"/>
      <c r="AU11" s="832"/>
      <c r="AV11" s="832"/>
      <c r="AW11" s="832"/>
      <c r="AX11" s="832"/>
      <c r="AY11" s="890"/>
      <c r="AZ11" s="891"/>
      <c r="BA11" s="891"/>
      <c r="BB11" s="891"/>
      <c r="BC11" s="891"/>
      <c r="BD11" s="891"/>
      <c r="BE11" s="891"/>
      <c r="BF11" s="892"/>
      <c r="BG11" s="890"/>
      <c r="BH11" s="891"/>
      <c r="BI11" s="891"/>
      <c r="BJ11" s="891"/>
      <c r="BK11" s="891"/>
      <c r="BL11" s="891"/>
      <c r="BM11" s="891"/>
      <c r="BN11" s="892"/>
      <c r="BO11" s="818"/>
      <c r="BP11" s="818"/>
      <c r="BQ11" s="818"/>
      <c r="BR11" s="818"/>
      <c r="BS11" s="818"/>
      <c r="BT11" s="818"/>
      <c r="BU11" s="818"/>
      <c r="BV11" s="818"/>
      <c r="BW11" s="819">
        <f t="shared" si="0"/>
        <v>16641.369863013701</v>
      </c>
      <c r="BX11" s="820"/>
      <c r="BY11" s="820"/>
      <c r="BZ11" s="820"/>
      <c r="CA11" s="820"/>
      <c r="CB11" s="820"/>
      <c r="CC11" s="820"/>
      <c r="CD11" s="825"/>
      <c r="CE11" s="818"/>
      <c r="CF11" s="818"/>
      <c r="CG11" s="818"/>
      <c r="CH11" s="818"/>
      <c r="CI11" s="818"/>
      <c r="CJ11" s="818"/>
      <c r="CK11" s="818"/>
      <c r="CL11" s="818"/>
      <c r="CM11" s="818"/>
      <c r="CN11" s="818"/>
      <c r="CO11" s="818"/>
      <c r="CP11" s="818"/>
      <c r="CQ11" s="818"/>
      <c r="CR11" s="818"/>
      <c r="CS11" s="818"/>
      <c r="CT11" s="818"/>
      <c r="CU11" s="818"/>
      <c r="CV11" s="818"/>
      <c r="CW11" s="818"/>
      <c r="CX11" s="818"/>
      <c r="CY11" s="818"/>
      <c r="CZ11" s="818"/>
      <c r="DA11" s="818"/>
      <c r="DB11" s="818"/>
      <c r="DC11" s="818"/>
      <c r="DD11" s="819">
        <f t="shared" si="1"/>
        <v>138123.36986301371</v>
      </c>
      <c r="DE11" s="820"/>
      <c r="DF11" s="820"/>
      <c r="DG11" s="820"/>
      <c r="DH11" s="820"/>
      <c r="DI11" s="820"/>
      <c r="DJ11" s="820"/>
      <c r="DK11" s="820"/>
      <c r="DL11" s="820"/>
      <c r="DM11" s="821"/>
      <c r="EC11" s="47"/>
    </row>
    <row r="12" spans="1:133" s="2" customFormat="1" ht="23.25" customHeight="1">
      <c r="A12" s="836" t="s">
        <v>1162</v>
      </c>
      <c r="B12" s="837"/>
      <c r="C12" s="837"/>
      <c r="D12" s="837"/>
      <c r="E12" s="837"/>
      <c r="F12" s="837"/>
      <c r="G12" s="837"/>
      <c r="H12" s="837"/>
      <c r="I12" s="837"/>
      <c r="J12" s="837"/>
      <c r="K12" s="837"/>
      <c r="L12" s="837"/>
      <c r="M12" s="837"/>
      <c r="N12" s="837"/>
      <c r="O12" s="838"/>
      <c r="P12" s="826" t="s">
        <v>1163</v>
      </c>
      <c r="Q12" s="826"/>
      <c r="R12" s="826"/>
      <c r="S12" s="826"/>
      <c r="T12" s="826"/>
      <c r="U12" s="826"/>
      <c r="V12" s="826"/>
      <c r="W12" s="826"/>
      <c r="X12" s="826"/>
      <c r="Y12" s="826"/>
      <c r="Z12" s="826"/>
      <c r="AA12" s="826"/>
      <c r="AB12" s="826"/>
      <c r="AC12" s="826"/>
      <c r="AD12" s="827">
        <v>503</v>
      </c>
      <c r="AE12" s="827"/>
      <c r="AF12" s="827"/>
      <c r="AG12" s="828">
        <v>1</v>
      </c>
      <c r="AH12" s="828"/>
      <c r="AI12" s="828"/>
      <c r="AJ12" s="828"/>
      <c r="AK12" s="829">
        <v>8103</v>
      </c>
      <c r="AL12" s="830"/>
      <c r="AM12" s="830"/>
      <c r="AN12" s="830"/>
      <c r="AO12" s="830"/>
      <c r="AP12" s="831"/>
      <c r="AQ12" s="832">
        <f t="shared" si="2"/>
        <v>97236</v>
      </c>
      <c r="AR12" s="832"/>
      <c r="AS12" s="832"/>
      <c r="AT12" s="832"/>
      <c r="AU12" s="832"/>
      <c r="AV12" s="832"/>
      <c r="AW12" s="832"/>
      <c r="AX12" s="832"/>
      <c r="AY12" s="895"/>
      <c r="AZ12" s="896"/>
      <c r="BA12" s="896"/>
      <c r="BB12" s="896"/>
      <c r="BC12" s="896"/>
      <c r="BD12" s="896"/>
      <c r="BE12" s="896"/>
      <c r="BF12" s="897"/>
      <c r="BG12" s="895"/>
      <c r="BH12" s="896"/>
      <c r="BI12" s="896"/>
      <c r="BJ12" s="896"/>
      <c r="BK12" s="896"/>
      <c r="BL12" s="896"/>
      <c r="BM12" s="896"/>
      <c r="BN12" s="897"/>
      <c r="BO12" s="818"/>
      <c r="BP12" s="818"/>
      <c r="BQ12" s="818"/>
      <c r="BR12" s="818"/>
      <c r="BS12" s="818"/>
      <c r="BT12" s="818"/>
      <c r="BU12" s="818"/>
      <c r="BV12" s="818"/>
      <c r="BW12" s="819">
        <f t="shared" si="0"/>
        <v>13319.999999999998</v>
      </c>
      <c r="BX12" s="820"/>
      <c r="BY12" s="820"/>
      <c r="BZ12" s="820"/>
      <c r="CA12" s="820"/>
      <c r="CB12" s="820"/>
      <c r="CC12" s="820"/>
      <c r="CD12" s="825"/>
      <c r="CE12" s="818"/>
      <c r="CF12" s="818"/>
      <c r="CG12" s="818"/>
      <c r="CH12" s="818"/>
      <c r="CI12" s="818"/>
      <c r="CJ12" s="818"/>
      <c r="CK12" s="818"/>
      <c r="CL12" s="818"/>
      <c r="CM12" s="818"/>
      <c r="CN12" s="818"/>
      <c r="CO12" s="818"/>
      <c r="CP12" s="818"/>
      <c r="CQ12" s="818"/>
      <c r="CR12" s="818"/>
      <c r="CS12" s="818"/>
      <c r="CT12" s="818"/>
      <c r="CU12" s="818"/>
      <c r="CV12" s="818"/>
      <c r="CW12" s="818"/>
      <c r="CX12" s="818"/>
      <c r="CY12" s="818"/>
      <c r="CZ12" s="818"/>
      <c r="DA12" s="818"/>
      <c r="DB12" s="818"/>
      <c r="DC12" s="818"/>
      <c r="DD12" s="819">
        <f t="shared" si="1"/>
        <v>110556</v>
      </c>
      <c r="DE12" s="820"/>
      <c r="DF12" s="820"/>
      <c r="DG12" s="820"/>
      <c r="DH12" s="820"/>
      <c r="DI12" s="820"/>
      <c r="DJ12" s="820"/>
      <c r="DK12" s="820"/>
      <c r="DL12" s="820"/>
      <c r="DM12" s="821"/>
    </row>
    <row r="13" spans="1:133" s="2" customFormat="1" ht="23.25" customHeight="1">
      <c r="A13" s="836" t="s">
        <v>1161</v>
      </c>
      <c r="B13" s="837"/>
      <c r="C13" s="837"/>
      <c r="D13" s="837"/>
      <c r="E13" s="837"/>
      <c r="F13" s="837"/>
      <c r="G13" s="837"/>
      <c r="H13" s="837"/>
      <c r="I13" s="837"/>
      <c r="J13" s="837"/>
      <c r="K13" s="837"/>
      <c r="L13" s="837"/>
      <c r="M13" s="837"/>
      <c r="N13" s="837"/>
      <c r="O13" s="838"/>
      <c r="P13" s="894" t="s">
        <v>1157</v>
      </c>
      <c r="Q13" s="894"/>
      <c r="R13" s="894"/>
      <c r="S13" s="894"/>
      <c r="T13" s="894"/>
      <c r="U13" s="894"/>
      <c r="V13" s="894"/>
      <c r="W13" s="894"/>
      <c r="X13" s="894"/>
      <c r="Y13" s="894"/>
      <c r="Z13" s="894"/>
      <c r="AA13" s="894"/>
      <c r="AB13" s="894"/>
      <c r="AC13" s="894"/>
      <c r="AD13" s="827">
        <v>503</v>
      </c>
      <c r="AE13" s="827"/>
      <c r="AF13" s="827"/>
      <c r="AG13" s="828">
        <v>1</v>
      </c>
      <c r="AH13" s="828"/>
      <c r="AI13" s="828"/>
      <c r="AJ13" s="828"/>
      <c r="AK13" s="829">
        <v>4896</v>
      </c>
      <c r="AL13" s="830"/>
      <c r="AM13" s="830"/>
      <c r="AN13" s="830"/>
      <c r="AO13" s="830"/>
      <c r="AP13" s="831"/>
      <c r="AQ13" s="832">
        <f t="shared" si="2"/>
        <v>58752</v>
      </c>
      <c r="AR13" s="832"/>
      <c r="AS13" s="832"/>
      <c r="AT13" s="832"/>
      <c r="AU13" s="832"/>
      <c r="AV13" s="832"/>
      <c r="AW13" s="832"/>
      <c r="AX13" s="832"/>
      <c r="AY13" s="822"/>
      <c r="AZ13" s="823"/>
      <c r="BA13" s="823"/>
      <c r="BB13" s="823"/>
      <c r="BC13" s="823"/>
      <c r="BD13" s="823"/>
      <c r="BE13" s="823"/>
      <c r="BF13" s="824"/>
      <c r="BG13" s="822"/>
      <c r="BH13" s="823"/>
      <c r="BI13" s="823"/>
      <c r="BJ13" s="823"/>
      <c r="BK13" s="823"/>
      <c r="BL13" s="823"/>
      <c r="BM13" s="823"/>
      <c r="BN13" s="824"/>
      <c r="BO13" s="818"/>
      <c r="BP13" s="818"/>
      <c r="BQ13" s="818"/>
      <c r="BR13" s="818"/>
      <c r="BS13" s="818"/>
      <c r="BT13" s="818"/>
      <c r="BU13" s="818"/>
      <c r="BV13" s="818"/>
      <c r="BW13" s="819">
        <f t="shared" si="0"/>
        <v>8048.2191780821922</v>
      </c>
      <c r="BX13" s="820"/>
      <c r="BY13" s="820"/>
      <c r="BZ13" s="820"/>
      <c r="CA13" s="820"/>
      <c r="CB13" s="820"/>
      <c r="CC13" s="820"/>
      <c r="CD13" s="825"/>
      <c r="CE13" s="818"/>
      <c r="CF13" s="818"/>
      <c r="CG13" s="818"/>
      <c r="CH13" s="818"/>
      <c r="CI13" s="818"/>
      <c r="CJ13" s="818"/>
      <c r="CK13" s="818"/>
      <c r="CL13" s="818"/>
      <c r="CM13" s="818"/>
      <c r="CN13" s="818"/>
      <c r="CO13" s="818"/>
      <c r="CP13" s="818"/>
      <c r="CQ13" s="818"/>
      <c r="CR13" s="818"/>
      <c r="CS13" s="818"/>
      <c r="CT13" s="818"/>
      <c r="CU13" s="818"/>
      <c r="CV13" s="818"/>
      <c r="CW13" s="818"/>
      <c r="CX13" s="818"/>
      <c r="CY13" s="818"/>
      <c r="CZ13" s="818"/>
      <c r="DA13" s="818"/>
      <c r="DB13" s="818"/>
      <c r="DC13" s="818"/>
      <c r="DD13" s="819">
        <f t="shared" si="1"/>
        <v>66800.219178082189</v>
      </c>
      <c r="DE13" s="820"/>
      <c r="DF13" s="820"/>
      <c r="DG13" s="820"/>
      <c r="DH13" s="820"/>
      <c r="DI13" s="820"/>
      <c r="DJ13" s="820"/>
      <c r="DK13" s="820"/>
      <c r="DL13" s="820"/>
      <c r="DM13" s="821"/>
    </row>
    <row r="14" spans="1:133" s="2" customFormat="1" ht="23.25" customHeight="1">
      <c r="A14" s="836" t="s">
        <v>1161</v>
      </c>
      <c r="B14" s="837"/>
      <c r="C14" s="837"/>
      <c r="D14" s="837"/>
      <c r="E14" s="837"/>
      <c r="F14" s="837"/>
      <c r="G14" s="837"/>
      <c r="H14" s="837"/>
      <c r="I14" s="837"/>
      <c r="J14" s="837"/>
      <c r="K14" s="837"/>
      <c r="L14" s="837"/>
      <c r="M14" s="837"/>
      <c r="N14" s="837"/>
      <c r="O14" s="838"/>
      <c r="P14" s="894" t="s">
        <v>1157</v>
      </c>
      <c r="Q14" s="894"/>
      <c r="R14" s="894"/>
      <c r="S14" s="894"/>
      <c r="T14" s="894"/>
      <c r="U14" s="894"/>
      <c r="V14" s="894"/>
      <c r="W14" s="894"/>
      <c r="X14" s="894"/>
      <c r="Y14" s="894"/>
      <c r="Z14" s="894"/>
      <c r="AA14" s="894"/>
      <c r="AB14" s="894"/>
      <c r="AC14" s="894"/>
      <c r="AD14" s="827">
        <v>503</v>
      </c>
      <c r="AE14" s="827"/>
      <c r="AF14" s="827"/>
      <c r="AG14" s="828">
        <v>2</v>
      </c>
      <c r="AH14" s="828"/>
      <c r="AI14" s="828"/>
      <c r="AJ14" s="828"/>
      <c r="AK14" s="829">
        <v>4896</v>
      </c>
      <c r="AL14" s="830"/>
      <c r="AM14" s="830"/>
      <c r="AN14" s="830"/>
      <c r="AO14" s="830"/>
      <c r="AP14" s="831"/>
      <c r="AQ14" s="832">
        <f t="shared" si="2"/>
        <v>117504</v>
      </c>
      <c r="AR14" s="832"/>
      <c r="AS14" s="832"/>
      <c r="AT14" s="832"/>
      <c r="AU14" s="832"/>
      <c r="AV14" s="832"/>
      <c r="AW14" s="832"/>
      <c r="AX14" s="832"/>
      <c r="AY14" s="822"/>
      <c r="AZ14" s="823"/>
      <c r="BA14" s="823"/>
      <c r="BB14" s="823"/>
      <c r="BC14" s="823"/>
      <c r="BD14" s="823"/>
      <c r="BE14" s="823"/>
      <c r="BF14" s="824"/>
      <c r="BG14" s="822"/>
      <c r="BH14" s="823"/>
      <c r="BI14" s="823"/>
      <c r="BJ14" s="823"/>
      <c r="BK14" s="823"/>
      <c r="BL14" s="823"/>
      <c r="BM14" s="823"/>
      <c r="BN14" s="824"/>
      <c r="BO14" s="818"/>
      <c r="BP14" s="818"/>
      <c r="BQ14" s="818"/>
      <c r="BR14" s="818"/>
      <c r="BS14" s="818"/>
      <c r="BT14" s="818"/>
      <c r="BU14" s="818"/>
      <c r="BV14" s="818"/>
      <c r="BW14" s="819">
        <f t="shared" si="0"/>
        <v>16096.438356164384</v>
      </c>
      <c r="BX14" s="820"/>
      <c r="BY14" s="820"/>
      <c r="BZ14" s="820"/>
      <c r="CA14" s="820"/>
      <c r="CB14" s="820"/>
      <c r="CC14" s="820"/>
      <c r="CD14" s="825"/>
      <c r="CE14" s="818"/>
      <c r="CF14" s="818"/>
      <c r="CG14" s="818"/>
      <c r="CH14" s="818"/>
      <c r="CI14" s="818"/>
      <c r="CJ14" s="818"/>
      <c r="CK14" s="818"/>
      <c r="CL14" s="818"/>
      <c r="CM14" s="818"/>
      <c r="CN14" s="818"/>
      <c r="CO14" s="818"/>
      <c r="CP14" s="818"/>
      <c r="CQ14" s="818"/>
      <c r="CR14" s="818"/>
      <c r="CS14" s="818"/>
      <c r="CT14" s="818"/>
      <c r="CU14" s="818"/>
      <c r="CV14" s="818"/>
      <c r="CW14" s="818"/>
      <c r="CX14" s="818"/>
      <c r="CY14" s="818"/>
      <c r="CZ14" s="818"/>
      <c r="DA14" s="818"/>
      <c r="DB14" s="818"/>
      <c r="DC14" s="818"/>
      <c r="DD14" s="819">
        <f t="shared" si="1"/>
        <v>133600.43835616438</v>
      </c>
      <c r="DE14" s="820"/>
      <c r="DF14" s="820"/>
      <c r="DG14" s="820"/>
      <c r="DH14" s="820"/>
      <c r="DI14" s="820"/>
      <c r="DJ14" s="820"/>
      <c r="DK14" s="820"/>
      <c r="DL14" s="820"/>
      <c r="DM14" s="821"/>
    </row>
    <row r="15" spans="1:133" s="2" customFormat="1" ht="23.25" customHeight="1">
      <c r="A15" s="836" t="s">
        <v>1164</v>
      </c>
      <c r="B15" s="837"/>
      <c r="C15" s="837"/>
      <c r="D15" s="837"/>
      <c r="E15" s="837"/>
      <c r="F15" s="837"/>
      <c r="G15" s="837"/>
      <c r="H15" s="837"/>
      <c r="I15" s="837"/>
      <c r="J15" s="837"/>
      <c r="K15" s="837"/>
      <c r="L15" s="837"/>
      <c r="M15" s="837"/>
      <c r="N15" s="837"/>
      <c r="O15" s="838"/>
      <c r="P15" s="894" t="s">
        <v>1157</v>
      </c>
      <c r="Q15" s="894"/>
      <c r="R15" s="894"/>
      <c r="S15" s="894"/>
      <c r="T15" s="894"/>
      <c r="U15" s="894"/>
      <c r="V15" s="894"/>
      <c r="W15" s="894"/>
      <c r="X15" s="894"/>
      <c r="Y15" s="894"/>
      <c r="Z15" s="894"/>
      <c r="AA15" s="894"/>
      <c r="AB15" s="894"/>
      <c r="AC15" s="894"/>
      <c r="AD15" s="827">
        <v>503</v>
      </c>
      <c r="AE15" s="827"/>
      <c r="AF15" s="827"/>
      <c r="AG15" s="828">
        <v>1</v>
      </c>
      <c r="AH15" s="828"/>
      <c r="AI15" s="828"/>
      <c r="AJ15" s="828"/>
      <c r="AK15" s="829">
        <v>4079.9</v>
      </c>
      <c r="AL15" s="830"/>
      <c r="AM15" s="830"/>
      <c r="AN15" s="830"/>
      <c r="AO15" s="830"/>
      <c r="AP15" s="831"/>
      <c r="AQ15" s="832">
        <f>AG15*AK15*12</f>
        <v>48958.8</v>
      </c>
      <c r="AR15" s="832"/>
      <c r="AS15" s="832"/>
      <c r="AT15" s="832"/>
      <c r="AU15" s="832"/>
      <c r="AV15" s="832"/>
      <c r="AW15" s="832"/>
      <c r="AX15" s="832"/>
      <c r="AY15" s="822"/>
      <c r="AZ15" s="823"/>
      <c r="BA15" s="823"/>
      <c r="BB15" s="823"/>
      <c r="BC15" s="823"/>
      <c r="BD15" s="823"/>
      <c r="BE15" s="823"/>
      <c r="BF15" s="824"/>
      <c r="BG15" s="822"/>
      <c r="BH15" s="823"/>
      <c r="BI15" s="823"/>
      <c r="BJ15" s="823"/>
      <c r="BK15" s="823"/>
      <c r="BL15" s="823"/>
      <c r="BM15" s="823"/>
      <c r="BN15" s="824"/>
      <c r="BO15" s="818"/>
      <c r="BP15" s="818"/>
      <c r="BQ15" s="818"/>
      <c r="BR15" s="818"/>
      <c r="BS15" s="818"/>
      <c r="BT15" s="818"/>
      <c r="BU15" s="818"/>
      <c r="BV15" s="818"/>
      <c r="BW15" s="819">
        <f t="shared" si="0"/>
        <v>6706.6849315068494</v>
      </c>
      <c r="BX15" s="820"/>
      <c r="BY15" s="820"/>
      <c r="BZ15" s="820"/>
      <c r="CA15" s="820"/>
      <c r="CB15" s="820"/>
      <c r="CC15" s="820"/>
      <c r="CD15" s="825"/>
      <c r="CE15" s="818"/>
      <c r="CF15" s="818"/>
      <c r="CG15" s="818"/>
      <c r="CH15" s="818"/>
      <c r="CI15" s="818"/>
      <c r="CJ15" s="818"/>
      <c r="CK15" s="818"/>
      <c r="CL15" s="818"/>
      <c r="CM15" s="818"/>
      <c r="CN15" s="818"/>
      <c r="CO15" s="818"/>
      <c r="CP15" s="818"/>
      <c r="CQ15" s="818"/>
      <c r="CR15" s="818"/>
      <c r="CS15" s="818"/>
      <c r="CT15" s="818"/>
      <c r="CU15" s="818"/>
      <c r="CV15" s="818"/>
      <c r="CW15" s="818"/>
      <c r="CX15" s="818"/>
      <c r="CY15" s="818"/>
      <c r="CZ15" s="818"/>
      <c r="DA15" s="818"/>
      <c r="DB15" s="818"/>
      <c r="DC15" s="818"/>
      <c r="DD15" s="819">
        <f>SUM(AQ15:DC15)</f>
        <v>55665.48493150685</v>
      </c>
      <c r="DE15" s="820"/>
      <c r="DF15" s="820"/>
      <c r="DG15" s="820"/>
      <c r="DH15" s="820"/>
      <c r="DI15" s="820"/>
      <c r="DJ15" s="820"/>
      <c r="DK15" s="820"/>
      <c r="DL15" s="820"/>
      <c r="DM15" s="821"/>
    </row>
    <row r="16" spans="1:133" s="2" customFormat="1" ht="23.25" customHeight="1">
      <c r="A16" s="836" t="s">
        <v>1165</v>
      </c>
      <c r="B16" s="837"/>
      <c r="C16" s="837"/>
      <c r="D16" s="837"/>
      <c r="E16" s="837"/>
      <c r="F16" s="837"/>
      <c r="G16" s="837"/>
      <c r="H16" s="837"/>
      <c r="I16" s="837"/>
      <c r="J16" s="837"/>
      <c r="K16" s="837"/>
      <c r="L16" s="837"/>
      <c r="M16" s="837"/>
      <c r="N16" s="837"/>
      <c r="O16" s="838"/>
      <c r="P16" s="898" t="s">
        <v>1157</v>
      </c>
      <c r="Q16" s="898"/>
      <c r="R16" s="898"/>
      <c r="S16" s="898"/>
      <c r="T16" s="898"/>
      <c r="U16" s="898"/>
      <c r="V16" s="898"/>
      <c r="W16" s="898"/>
      <c r="X16" s="898"/>
      <c r="Y16" s="898"/>
      <c r="Z16" s="898"/>
      <c r="AA16" s="898"/>
      <c r="AB16" s="898"/>
      <c r="AC16" s="898"/>
      <c r="AD16" s="827">
        <v>503</v>
      </c>
      <c r="AE16" s="827"/>
      <c r="AF16" s="827"/>
      <c r="AG16" s="828">
        <v>1</v>
      </c>
      <c r="AH16" s="828"/>
      <c r="AI16" s="828"/>
      <c r="AJ16" s="828"/>
      <c r="AK16" s="829">
        <v>5100.1000000000004</v>
      </c>
      <c r="AL16" s="830"/>
      <c r="AM16" s="830"/>
      <c r="AN16" s="830"/>
      <c r="AO16" s="830"/>
      <c r="AP16" s="831"/>
      <c r="AQ16" s="832">
        <f>AG16*AK16*12</f>
        <v>61201.200000000004</v>
      </c>
      <c r="AR16" s="832"/>
      <c r="AS16" s="832"/>
      <c r="AT16" s="832"/>
      <c r="AU16" s="832"/>
      <c r="AV16" s="832"/>
      <c r="AW16" s="832"/>
      <c r="AX16" s="832"/>
      <c r="AY16" s="822"/>
      <c r="AZ16" s="823"/>
      <c r="BA16" s="823"/>
      <c r="BB16" s="823"/>
      <c r="BC16" s="823"/>
      <c r="BD16" s="823"/>
      <c r="BE16" s="823"/>
      <c r="BF16" s="824"/>
      <c r="BG16" s="822"/>
      <c r="BH16" s="823"/>
      <c r="BI16" s="823"/>
      <c r="BJ16" s="823"/>
      <c r="BK16" s="823"/>
      <c r="BL16" s="823"/>
      <c r="BM16" s="823"/>
      <c r="BN16" s="824"/>
      <c r="BO16" s="818"/>
      <c r="BP16" s="818"/>
      <c r="BQ16" s="818"/>
      <c r="BR16" s="818"/>
      <c r="BS16" s="818"/>
      <c r="BT16" s="818"/>
      <c r="BU16" s="818"/>
      <c r="BV16" s="818"/>
      <c r="BW16" s="819">
        <f t="shared" si="0"/>
        <v>8383.7260273972606</v>
      </c>
      <c r="BX16" s="820"/>
      <c r="BY16" s="820"/>
      <c r="BZ16" s="820"/>
      <c r="CA16" s="820"/>
      <c r="CB16" s="820"/>
      <c r="CC16" s="820"/>
      <c r="CD16" s="825"/>
      <c r="CE16" s="818"/>
      <c r="CF16" s="818"/>
      <c r="CG16" s="818"/>
      <c r="CH16" s="818"/>
      <c r="CI16" s="818"/>
      <c r="CJ16" s="818"/>
      <c r="CK16" s="818"/>
      <c r="CL16" s="818"/>
      <c r="CM16" s="818"/>
      <c r="CN16" s="818"/>
      <c r="CO16" s="818"/>
      <c r="CP16" s="818"/>
      <c r="CQ16" s="818"/>
      <c r="CR16" s="818"/>
      <c r="CS16" s="818"/>
      <c r="CT16" s="818"/>
      <c r="CU16" s="818"/>
      <c r="CV16" s="818"/>
      <c r="CW16" s="818"/>
      <c r="CX16" s="818"/>
      <c r="CY16" s="818"/>
      <c r="CZ16" s="818"/>
      <c r="DA16" s="818"/>
      <c r="DB16" s="818"/>
      <c r="DC16" s="818"/>
      <c r="DD16" s="819">
        <f>SUM(AQ16:DC16)</f>
        <v>69584.926027397261</v>
      </c>
      <c r="DE16" s="820"/>
      <c r="DF16" s="820"/>
      <c r="DG16" s="820"/>
      <c r="DH16" s="820"/>
      <c r="DI16" s="820"/>
      <c r="DJ16" s="820"/>
      <c r="DK16" s="820"/>
      <c r="DL16" s="820"/>
      <c r="DM16" s="821"/>
    </row>
    <row r="17" spans="1:133" s="2" customFormat="1" ht="23.25" customHeight="1">
      <c r="A17" s="836" t="s">
        <v>1166</v>
      </c>
      <c r="B17" s="837"/>
      <c r="C17" s="837"/>
      <c r="D17" s="837"/>
      <c r="E17" s="837"/>
      <c r="F17" s="837"/>
      <c r="G17" s="837"/>
      <c r="H17" s="837"/>
      <c r="I17" s="837"/>
      <c r="J17" s="837"/>
      <c r="K17" s="837"/>
      <c r="L17" s="837"/>
      <c r="M17" s="837"/>
      <c r="N17" s="837"/>
      <c r="O17" s="838"/>
      <c r="P17" s="826" t="s">
        <v>1157</v>
      </c>
      <c r="Q17" s="826"/>
      <c r="R17" s="826"/>
      <c r="S17" s="826"/>
      <c r="T17" s="826"/>
      <c r="U17" s="826"/>
      <c r="V17" s="826"/>
      <c r="W17" s="826"/>
      <c r="X17" s="826"/>
      <c r="Y17" s="826"/>
      <c r="Z17" s="826"/>
      <c r="AA17" s="826"/>
      <c r="AB17" s="826"/>
      <c r="AC17" s="826"/>
      <c r="AD17" s="827">
        <v>503</v>
      </c>
      <c r="AE17" s="827"/>
      <c r="AF17" s="827"/>
      <c r="AG17" s="828">
        <v>1</v>
      </c>
      <c r="AH17" s="828"/>
      <c r="AI17" s="828"/>
      <c r="AJ17" s="828"/>
      <c r="AK17" s="829">
        <v>3264.1</v>
      </c>
      <c r="AL17" s="830"/>
      <c r="AM17" s="830"/>
      <c r="AN17" s="830"/>
      <c r="AO17" s="830"/>
      <c r="AP17" s="831"/>
      <c r="AQ17" s="832">
        <f t="shared" si="2"/>
        <v>39169.199999999997</v>
      </c>
      <c r="AR17" s="832"/>
      <c r="AS17" s="832"/>
      <c r="AT17" s="832"/>
      <c r="AU17" s="832"/>
      <c r="AV17" s="832"/>
      <c r="AW17" s="832"/>
      <c r="AX17" s="832"/>
      <c r="AY17" s="822"/>
      <c r="AZ17" s="823"/>
      <c r="BA17" s="823"/>
      <c r="BB17" s="823"/>
      <c r="BC17" s="823"/>
      <c r="BD17" s="823"/>
      <c r="BE17" s="823"/>
      <c r="BF17" s="824"/>
      <c r="BG17" s="822"/>
      <c r="BH17" s="823"/>
      <c r="BI17" s="823"/>
      <c r="BJ17" s="823"/>
      <c r="BK17" s="823"/>
      <c r="BL17" s="823"/>
      <c r="BM17" s="823"/>
      <c r="BN17" s="824"/>
      <c r="BO17" s="818"/>
      <c r="BP17" s="818"/>
      <c r="BQ17" s="818"/>
      <c r="BR17" s="818"/>
      <c r="BS17" s="818"/>
      <c r="BT17" s="818"/>
      <c r="BU17" s="818"/>
      <c r="BV17" s="818"/>
      <c r="BW17" s="819">
        <f t="shared" si="0"/>
        <v>5365.6438356164381</v>
      </c>
      <c r="BX17" s="820"/>
      <c r="BY17" s="820"/>
      <c r="BZ17" s="820"/>
      <c r="CA17" s="820"/>
      <c r="CB17" s="820"/>
      <c r="CC17" s="820"/>
      <c r="CD17" s="825"/>
      <c r="CE17" s="818"/>
      <c r="CF17" s="818"/>
      <c r="CG17" s="818"/>
      <c r="CH17" s="818"/>
      <c r="CI17" s="818"/>
      <c r="CJ17" s="818"/>
      <c r="CK17" s="818"/>
      <c r="CL17" s="818"/>
      <c r="CM17" s="818"/>
      <c r="CN17" s="818"/>
      <c r="CO17" s="818"/>
      <c r="CP17" s="818"/>
      <c r="CQ17" s="818"/>
      <c r="CR17" s="818"/>
      <c r="CS17" s="818"/>
      <c r="CT17" s="818"/>
      <c r="CU17" s="818"/>
      <c r="CV17" s="818"/>
      <c r="CW17" s="818"/>
      <c r="CX17" s="818"/>
      <c r="CY17" s="818"/>
      <c r="CZ17" s="818"/>
      <c r="DA17" s="818"/>
      <c r="DB17" s="818"/>
      <c r="DC17" s="818"/>
      <c r="DD17" s="819">
        <f t="shared" si="1"/>
        <v>44534.843835616433</v>
      </c>
      <c r="DE17" s="820"/>
      <c r="DF17" s="820"/>
      <c r="DG17" s="820"/>
      <c r="DH17" s="820"/>
      <c r="DI17" s="820"/>
      <c r="DJ17" s="820"/>
      <c r="DK17" s="820"/>
      <c r="DL17" s="820"/>
      <c r="DM17" s="821"/>
    </row>
    <row r="18" spans="1:133" s="2" customFormat="1" ht="23.25" customHeight="1">
      <c r="A18" s="836" t="s">
        <v>1166</v>
      </c>
      <c r="B18" s="837"/>
      <c r="C18" s="837"/>
      <c r="D18" s="837"/>
      <c r="E18" s="837"/>
      <c r="F18" s="837"/>
      <c r="G18" s="837"/>
      <c r="H18" s="837"/>
      <c r="I18" s="837"/>
      <c r="J18" s="837"/>
      <c r="K18" s="837"/>
      <c r="L18" s="837"/>
      <c r="M18" s="837"/>
      <c r="N18" s="837"/>
      <c r="O18" s="838"/>
      <c r="P18" s="894" t="s">
        <v>1157</v>
      </c>
      <c r="Q18" s="894"/>
      <c r="R18" s="894"/>
      <c r="S18" s="894"/>
      <c r="T18" s="894"/>
      <c r="U18" s="894"/>
      <c r="V18" s="894"/>
      <c r="W18" s="894"/>
      <c r="X18" s="894"/>
      <c r="Y18" s="894"/>
      <c r="Z18" s="894"/>
      <c r="AA18" s="894"/>
      <c r="AB18" s="894"/>
      <c r="AC18" s="894"/>
      <c r="AD18" s="827">
        <v>503</v>
      </c>
      <c r="AE18" s="827"/>
      <c r="AF18" s="827"/>
      <c r="AG18" s="828">
        <v>1</v>
      </c>
      <c r="AH18" s="828"/>
      <c r="AI18" s="828"/>
      <c r="AJ18" s="828"/>
      <c r="AK18" s="829">
        <v>2484.41</v>
      </c>
      <c r="AL18" s="830"/>
      <c r="AM18" s="830"/>
      <c r="AN18" s="830"/>
      <c r="AO18" s="830"/>
      <c r="AP18" s="831"/>
      <c r="AQ18" s="832">
        <f t="shared" si="2"/>
        <v>29812.92</v>
      </c>
      <c r="AR18" s="832"/>
      <c r="AS18" s="832"/>
      <c r="AT18" s="832"/>
      <c r="AU18" s="832"/>
      <c r="AV18" s="832"/>
      <c r="AW18" s="832"/>
      <c r="AX18" s="832"/>
      <c r="AY18" s="822"/>
      <c r="AZ18" s="823"/>
      <c r="BA18" s="823"/>
      <c r="BB18" s="823"/>
      <c r="BC18" s="823"/>
      <c r="BD18" s="823"/>
      <c r="BE18" s="823"/>
      <c r="BF18" s="824"/>
      <c r="BG18" s="822"/>
      <c r="BH18" s="823"/>
      <c r="BI18" s="823"/>
      <c r="BJ18" s="823"/>
      <c r="BK18" s="823"/>
      <c r="BL18" s="823"/>
      <c r="BM18" s="823"/>
      <c r="BN18" s="824"/>
      <c r="BO18" s="818"/>
      <c r="BP18" s="818"/>
      <c r="BQ18" s="818"/>
      <c r="BR18" s="818"/>
      <c r="BS18" s="818"/>
      <c r="BT18" s="818"/>
      <c r="BU18" s="818"/>
      <c r="BV18" s="818"/>
      <c r="BW18" s="819">
        <f t="shared" si="0"/>
        <v>4083.9616438356161</v>
      </c>
      <c r="BX18" s="820"/>
      <c r="BY18" s="820"/>
      <c r="BZ18" s="820"/>
      <c r="CA18" s="820"/>
      <c r="CB18" s="820"/>
      <c r="CC18" s="820"/>
      <c r="CD18" s="825"/>
      <c r="CE18" s="818"/>
      <c r="CF18" s="818"/>
      <c r="CG18" s="818"/>
      <c r="CH18" s="818"/>
      <c r="CI18" s="818"/>
      <c r="CJ18" s="818"/>
      <c r="CK18" s="818"/>
      <c r="CL18" s="818"/>
      <c r="CM18" s="818"/>
      <c r="CN18" s="818"/>
      <c r="CO18" s="818"/>
      <c r="CP18" s="818"/>
      <c r="CQ18" s="818"/>
      <c r="CR18" s="818"/>
      <c r="CS18" s="818"/>
      <c r="CT18" s="818"/>
      <c r="CU18" s="818"/>
      <c r="CV18" s="818"/>
      <c r="CW18" s="818"/>
      <c r="CX18" s="818"/>
      <c r="CY18" s="818"/>
      <c r="CZ18" s="818"/>
      <c r="DA18" s="818"/>
      <c r="DB18" s="818"/>
      <c r="DC18" s="818"/>
      <c r="DD18" s="819">
        <f t="shared" si="1"/>
        <v>33896.881643835615</v>
      </c>
      <c r="DE18" s="820"/>
      <c r="DF18" s="820"/>
      <c r="DG18" s="820"/>
      <c r="DH18" s="820"/>
      <c r="DI18" s="820"/>
      <c r="DJ18" s="820"/>
      <c r="DK18" s="820"/>
      <c r="DL18" s="820"/>
      <c r="DM18" s="821"/>
    </row>
    <row r="19" spans="1:133" s="2" customFormat="1" ht="27" customHeight="1">
      <c r="A19" s="836" t="s">
        <v>1167</v>
      </c>
      <c r="B19" s="837"/>
      <c r="C19" s="837"/>
      <c r="D19" s="837"/>
      <c r="E19" s="837"/>
      <c r="F19" s="837"/>
      <c r="G19" s="837"/>
      <c r="H19" s="837"/>
      <c r="I19" s="837"/>
      <c r="J19" s="837"/>
      <c r="K19" s="837"/>
      <c r="L19" s="837"/>
      <c r="M19" s="837"/>
      <c r="N19" s="837"/>
      <c r="O19" s="838"/>
      <c r="P19" s="826" t="s">
        <v>1168</v>
      </c>
      <c r="Q19" s="826"/>
      <c r="R19" s="826"/>
      <c r="S19" s="826"/>
      <c r="T19" s="826"/>
      <c r="U19" s="826"/>
      <c r="V19" s="826"/>
      <c r="W19" s="826"/>
      <c r="X19" s="826"/>
      <c r="Y19" s="826"/>
      <c r="Z19" s="826"/>
      <c r="AA19" s="826"/>
      <c r="AB19" s="826"/>
      <c r="AC19" s="826"/>
      <c r="AD19" s="827">
        <v>503</v>
      </c>
      <c r="AE19" s="827"/>
      <c r="AF19" s="827"/>
      <c r="AG19" s="828">
        <v>1</v>
      </c>
      <c r="AH19" s="828"/>
      <c r="AI19" s="828"/>
      <c r="AJ19" s="828"/>
      <c r="AK19" s="829">
        <v>16351.8</v>
      </c>
      <c r="AL19" s="830"/>
      <c r="AM19" s="830"/>
      <c r="AN19" s="830"/>
      <c r="AO19" s="830"/>
      <c r="AP19" s="831"/>
      <c r="AQ19" s="832">
        <f>AG19*AK19*12</f>
        <v>196221.59999999998</v>
      </c>
      <c r="AR19" s="832"/>
      <c r="AS19" s="832"/>
      <c r="AT19" s="832"/>
      <c r="AU19" s="832"/>
      <c r="AV19" s="832"/>
      <c r="AW19" s="832"/>
      <c r="AX19" s="832"/>
      <c r="AY19" s="822"/>
      <c r="AZ19" s="823"/>
      <c r="BA19" s="823"/>
      <c r="BB19" s="823"/>
      <c r="BC19" s="823"/>
      <c r="BD19" s="823"/>
      <c r="BE19" s="823"/>
      <c r="BF19" s="824"/>
      <c r="BG19" s="822"/>
      <c r="BH19" s="823"/>
      <c r="BI19" s="823"/>
      <c r="BJ19" s="823"/>
      <c r="BK19" s="823"/>
      <c r="BL19" s="823"/>
      <c r="BM19" s="823"/>
      <c r="BN19" s="824"/>
      <c r="BO19" s="818"/>
      <c r="BP19" s="818"/>
      <c r="BQ19" s="818"/>
      <c r="BR19" s="818"/>
      <c r="BS19" s="818"/>
      <c r="BT19" s="818"/>
      <c r="BU19" s="818"/>
      <c r="BV19" s="818"/>
      <c r="BW19" s="819">
        <f t="shared" si="0"/>
        <v>26879.67123287671</v>
      </c>
      <c r="BX19" s="820"/>
      <c r="BY19" s="820"/>
      <c r="BZ19" s="820"/>
      <c r="CA19" s="820"/>
      <c r="CB19" s="820"/>
      <c r="CC19" s="820"/>
      <c r="CD19" s="825"/>
      <c r="CE19" s="818"/>
      <c r="CF19" s="818"/>
      <c r="CG19" s="818"/>
      <c r="CH19" s="818"/>
      <c r="CI19" s="818"/>
      <c r="CJ19" s="818"/>
      <c r="CK19" s="818"/>
      <c r="CL19" s="818"/>
      <c r="CM19" s="818"/>
      <c r="CN19" s="818"/>
      <c r="CO19" s="818"/>
      <c r="CP19" s="818"/>
      <c r="CQ19" s="818"/>
      <c r="CR19" s="818"/>
      <c r="CS19" s="818"/>
      <c r="CT19" s="818"/>
      <c r="CU19" s="818"/>
      <c r="CV19" s="818"/>
      <c r="CW19" s="818"/>
      <c r="CX19" s="818"/>
      <c r="CY19" s="818"/>
      <c r="CZ19" s="818"/>
      <c r="DA19" s="818"/>
      <c r="DB19" s="818"/>
      <c r="DC19" s="818"/>
      <c r="DD19" s="819">
        <f>SUM(AQ19:DC19)</f>
        <v>223101.27123287669</v>
      </c>
      <c r="DE19" s="820"/>
      <c r="DF19" s="820"/>
      <c r="DG19" s="820"/>
      <c r="DH19" s="820"/>
      <c r="DI19" s="820"/>
      <c r="DJ19" s="820"/>
      <c r="DK19" s="820"/>
      <c r="DL19" s="820"/>
      <c r="DM19" s="821"/>
    </row>
    <row r="20" spans="1:133" s="2" customFormat="1" ht="23.25" customHeight="1">
      <c r="A20" s="836" t="s">
        <v>1210</v>
      </c>
      <c r="B20" s="837"/>
      <c r="C20" s="837"/>
      <c r="D20" s="837"/>
      <c r="E20" s="837"/>
      <c r="F20" s="837"/>
      <c r="G20" s="837"/>
      <c r="H20" s="837"/>
      <c r="I20" s="837"/>
      <c r="J20" s="837"/>
      <c r="K20" s="837"/>
      <c r="L20" s="837"/>
      <c r="M20" s="837"/>
      <c r="N20" s="837"/>
      <c r="O20" s="838"/>
      <c r="P20" s="826" t="s">
        <v>1168</v>
      </c>
      <c r="Q20" s="826"/>
      <c r="R20" s="826"/>
      <c r="S20" s="826"/>
      <c r="T20" s="826"/>
      <c r="U20" s="826"/>
      <c r="V20" s="826"/>
      <c r="W20" s="826"/>
      <c r="X20" s="826"/>
      <c r="Y20" s="826"/>
      <c r="Z20" s="826"/>
      <c r="AA20" s="826"/>
      <c r="AB20" s="826"/>
      <c r="AC20" s="826"/>
      <c r="AD20" s="827">
        <v>503</v>
      </c>
      <c r="AE20" s="827"/>
      <c r="AF20" s="827"/>
      <c r="AG20" s="828">
        <v>1</v>
      </c>
      <c r="AH20" s="828"/>
      <c r="AI20" s="828"/>
      <c r="AJ20" s="828"/>
      <c r="AK20" s="829">
        <v>7024.84</v>
      </c>
      <c r="AL20" s="830"/>
      <c r="AM20" s="830"/>
      <c r="AN20" s="830"/>
      <c r="AO20" s="830"/>
      <c r="AP20" s="831"/>
      <c r="AQ20" s="832">
        <f t="shared" si="2"/>
        <v>84298.08</v>
      </c>
      <c r="AR20" s="832"/>
      <c r="AS20" s="832"/>
      <c r="AT20" s="832"/>
      <c r="AU20" s="832"/>
      <c r="AV20" s="832"/>
      <c r="AW20" s="832"/>
      <c r="AX20" s="832"/>
      <c r="AY20" s="822"/>
      <c r="AZ20" s="823"/>
      <c r="BA20" s="823"/>
      <c r="BB20" s="823"/>
      <c r="BC20" s="823"/>
      <c r="BD20" s="823"/>
      <c r="BE20" s="823"/>
      <c r="BF20" s="824"/>
      <c r="BG20" s="822"/>
      <c r="BH20" s="823"/>
      <c r="BI20" s="823"/>
      <c r="BJ20" s="823"/>
      <c r="BK20" s="823"/>
      <c r="BL20" s="823"/>
      <c r="BM20" s="823"/>
      <c r="BN20" s="824"/>
      <c r="BO20" s="818"/>
      <c r="BP20" s="818"/>
      <c r="BQ20" s="818"/>
      <c r="BR20" s="818"/>
      <c r="BS20" s="818"/>
      <c r="BT20" s="818"/>
      <c r="BU20" s="818"/>
      <c r="BV20" s="818"/>
      <c r="BW20" s="819">
        <f t="shared" si="0"/>
        <v>11547.682191780823</v>
      </c>
      <c r="BX20" s="820"/>
      <c r="BY20" s="820"/>
      <c r="BZ20" s="820"/>
      <c r="CA20" s="820"/>
      <c r="CB20" s="820"/>
      <c r="CC20" s="820"/>
      <c r="CD20" s="825"/>
      <c r="CE20" s="818"/>
      <c r="CF20" s="818"/>
      <c r="CG20" s="818"/>
      <c r="CH20" s="818"/>
      <c r="CI20" s="818"/>
      <c r="CJ20" s="818"/>
      <c r="CK20" s="818"/>
      <c r="CL20" s="818"/>
      <c r="CM20" s="818"/>
      <c r="CN20" s="818"/>
      <c r="CO20" s="818"/>
      <c r="CP20" s="818"/>
      <c r="CQ20" s="818"/>
      <c r="CR20" s="818"/>
      <c r="CS20" s="818"/>
      <c r="CT20" s="818"/>
      <c r="CU20" s="818"/>
      <c r="CV20" s="818"/>
      <c r="CW20" s="818"/>
      <c r="CX20" s="818"/>
      <c r="CY20" s="818"/>
      <c r="CZ20" s="818"/>
      <c r="DA20" s="818"/>
      <c r="DB20" s="818"/>
      <c r="DC20" s="818"/>
      <c r="DD20" s="819">
        <f t="shared" si="1"/>
        <v>95845.762191780828</v>
      </c>
      <c r="DE20" s="820"/>
      <c r="DF20" s="820"/>
      <c r="DG20" s="820"/>
      <c r="DH20" s="820"/>
      <c r="DI20" s="820"/>
      <c r="DJ20" s="820"/>
      <c r="DK20" s="820"/>
      <c r="DL20" s="820"/>
      <c r="DM20" s="821"/>
    </row>
    <row r="21" spans="1:133" s="2" customFormat="1" ht="23.25" customHeight="1">
      <c r="A21" s="836" t="s">
        <v>1222</v>
      </c>
      <c r="B21" s="837"/>
      <c r="C21" s="837"/>
      <c r="D21" s="837"/>
      <c r="E21" s="837"/>
      <c r="F21" s="837"/>
      <c r="G21" s="837"/>
      <c r="H21" s="837"/>
      <c r="I21" s="837"/>
      <c r="J21" s="837"/>
      <c r="K21" s="837"/>
      <c r="L21" s="837"/>
      <c r="M21" s="837"/>
      <c r="N21" s="837"/>
      <c r="O21" s="838"/>
      <c r="P21" s="826" t="s">
        <v>1168</v>
      </c>
      <c r="Q21" s="826"/>
      <c r="R21" s="826"/>
      <c r="S21" s="826"/>
      <c r="T21" s="826"/>
      <c r="U21" s="826"/>
      <c r="V21" s="826"/>
      <c r="W21" s="826"/>
      <c r="X21" s="826"/>
      <c r="Y21" s="826"/>
      <c r="Z21" s="826"/>
      <c r="AA21" s="826"/>
      <c r="AB21" s="826"/>
      <c r="AC21" s="826"/>
      <c r="AD21" s="827">
        <v>503</v>
      </c>
      <c r="AE21" s="827"/>
      <c r="AF21" s="827"/>
      <c r="AG21" s="828">
        <v>1</v>
      </c>
      <c r="AH21" s="828"/>
      <c r="AI21" s="828"/>
      <c r="AJ21" s="828"/>
      <c r="AK21" s="829">
        <v>7024.84</v>
      </c>
      <c r="AL21" s="830"/>
      <c r="AM21" s="830"/>
      <c r="AN21" s="830"/>
      <c r="AO21" s="830"/>
      <c r="AP21" s="831"/>
      <c r="AQ21" s="832">
        <f t="shared" ref="AQ21" si="3">AG21*AK21*12</f>
        <v>84298.08</v>
      </c>
      <c r="AR21" s="832"/>
      <c r="AS21" s="832"/>
      <c r="AT21" s="832"/>
      <c r="AU21" s="832"/>
      <c r="AV21" s="832"/>
      <c r="AW21" s="832"/>
      <c r="AX21" s="832"/>
      <c r="AY21" s="822"/>
      <c r="AZ21" s="823"/>
      <c r="BA21" s="823"/>
      <c r="BB21" s="823"/>
      <c r="BC21" s="823"/>
      <c r="BD21" s="823"/>
      <c r="BE21" s="823"/>
      <c r="BF21" s="824"/>
      <c r="BG21" s="822"/>
      <c r="BH21" s="823"/>
      <c r="BI21" s="823"/>
      <c r="BJ21" s="823"/>
      <c r="BK21" s="823"/>
      <c r="BL21" s="823"/>
      <c r="BM21" s="823"/>
      <c r="BN21" s="824"/>
      <c r="BO21" s="818"/>
      <c r="BP21" s="818"/>
      <c r="BQ21" s="818"/>
      <c r="BR21" s="818"/>
      <c r="BS21" s="818"/>
      <c r="BT21" s="818"/>
      <c r="BU21" s="818"/>
      <c r="BV21" s="818"/>
      <c r="BW21" s="819">
        <f t="shared" ref="BW21" si="4">AQ21/365*50</f>
        <v>11547.682191780823</v>
      </c>
      <c r="BX21" s="820"/>
      <c r="BY21" s="820"/>
      <c r="BZ21" s="820"/>
      <c r="CA21" s="820"/>
      <c r="CB21" s="820"/>
      <c r="CC21" s="820"/>
      <c r="CD21" s="825"/>
      <c r="CE21" s="818"/>
      <c r="CF21" s="818"/>
      <c r="CG21" s="818"/>
      <c r="CH21" s="818"/>
      <c r="CI21" s="818"/>
      <c r="CJ21" s="818"/>
      <c r="CK21" s="818"/>
      <c r="CL21" s="818"/>
      <c r="CM21" s="818"/>
      <c r="CN21" s="818"/>
      <c r="CO21" s="818"/>
      <c r="CP21" s="818"/>
      <c r="CQ21" s="818"/>
      <c r="CR21" s="818"/>
      <c r="CS21" s="818"/>
      <c r="CT21" s="818"/>
      <c r="CU21" s="818"/>
      <c r="CV21" s="818"/>
      <c r="CW21" s="818"/>
      <c r="CX21" s="818"/>
      <c r="CY21" s="818"/>
      <c r="CZ21" s="818"/>
      <c r="DA21" s="818"/>
      <c r="DB21" s="818"/>
      <c r="DC21" s="818"/>
      <c r="DD21" s="819">
        <f t="shared" ref="DD21" si="5">SUM(AQ21:DC21)</f>
        <v>95845.762191780828</v>
      </c>
      <c r="DE21" s="820"/>
      <c r="DF21" s="820"/>
      <c r="DG21" s="820"/>
      <c r="DH21" s="820"/>
      <c r="DI21" s="820"/>
      <c r="DJ21" s="820"/>
      <c r="DK21" s="820"/>
      <c r="DL21" s="820"/>
      <c r="DM21" s="821"/>
    </row>
    <row r="22" spans="1:133" s="2" customFormat="1" ht="23.25" customHeight="1">
      <c r="A22" s="836" t="s">
        <v>1161</v>
      </c>
      <c r="B22" s="837"/>
      <c r="C22" s="837"/>
      <c r="D22" s="837"/>
      <c r="E22" s="837"/>
      <c r="F22" s="837"/>
      <c r="G22" s="837"/>
      <c r="H22" s="837"/>
      <c r="I22" s="837"/>
      <c r="J22" s="837"/>
      <c r="K22" s="837"/>
      <c r="L22" s="837"/>
      <c r="M22" s="837"/>
      <c r="N22" s="837"/>
      <c r="O22" s="838"/>
      <c r="P22" s="826" t="s">
        <v>1168</v>
      </c>
      <c r="Q22" s="826"/>
      <c r="R22" s="826"/>
      <c r="S22" s="826"/>
      <c r="T22" s="826"/>
      <c r="U22" s="826"/>
      <c r="V22" s="826"/>
      <c r="W22" s="826"/>
      <c r="X22" s="826"/>
      <c r="Y22" s="826"/>
      <c r="Z22" s="826"/>
      <c r="AA22" s="826"/>
      <c r="AB22" s="826"/>
      <c r="AC22" s="826"/>
      <c r="AD22" s="827">
        <v>503</v>
      </c>
      <c r="AE22" s="827"/>
      <c r="AF22" s="827"/>
      <c r="AG22" s="828">
        <v>1</v>
      </c>
      <c r="AH22" s="828"/>
      <c r="AI22" s="828"/>
      <c r="AJ22" s="828"/>
      <c r="AK22" s="829">
        <v>5732.6</v>
      </c>
      <c r="AL22" s="830"/>
      <c r="AM22" s="830"/>
      <c r="AN22" s="830"/>
      <c r="AO22" s="830"/>
      <c r="AP22" s="831"/>
      <c r="AQ22" s="832">
        <f t="shared" si="2"/>
        <v>68791.200000000012</v>
      </c>
      <c r="AR22" s="832"/>
      <c r="AS22" s="832"/>
      <c r="AT22" s="832"/>
      <c r="AU22" s="832"/>
      <c r="AV22" s="832"/>
      <c r="AW22" s="832"/>
      <c r="AX22" s="832"/>
      <c r="AY22" s="822"/>
      <c r="AZ22" s="823"/>
      <c r="BA22" s="823"/>
      <c r="BB22" s="823"/>
      <c r="BC22" s="823"/>
      <c r="BD22" s="823"/>
      <c r="BE22" s="823"/>
      <c r="BF22" s="824"/>
      <c r="BG22" s="822"/>
      <c r="BH22" s="823"/>
      <c r="BI22" s="823"/>
      <c r="BJ22" s="823"/>
      <c r="BK22" s="823"/>
      <c r="BL22" s="823"/>
      <c r="BM22" s="823"/>
      <c r="BN22" s="824"/>
      <c r="BO22" s="818"/>
      <c r="BP22" s="818"/>
      <c r="BQ22" s="818"/>
      <c r="BR22" s="818"/>
      <c r="BS22" s="818"/>
      <c r="BT22" s="818"/>
      <c r="BU22" s="818"/>
      <c r="BV22" s="818"/>
      <c r="BW22" s="819">
        <f t="shared" si="0"/>
        <v>9423.4520547945231</v>
      </c>
      <c r="BX22" s="820"/>
      <c r="BY22" s="820"/>
      <c r="BZ22" s="820"/>
      <c r="CA22" s="820"/>
      <c r="CB22" s="820"/>
      <c r="CC22" s="820"/>
      <c r="CD22" s="825"/>
      <c r="CE22" s="818"/>
      <c r="CF22" s="818"/>
      <c r="CG22" s="818"/>
      <c r="CH22" s="818"/>
      <c r="CI22" s="818"/>
      <c r="CJ22" s="818"/>
      <c r="CK22" s="818"/>
      <c r="CL22" s="818"/>
      <c r="CM22" s="818"/>
      <c r="CN22" s="818"/>
      <c r="CO22" s="818"/>
      <c r="CP22" s="818"/>
      <c r="CQ22" s="818"/>
      <c r="CR22" s="818"/>
      <c r="CS22" s="818"/>
      <c r="CT22" s="818"/>
      <c r="CU22" s="818"/>
      <c r="CV22" s="818"/>
      <c r="CW22" s="818"/>
      <c r="CX22" s="818"/>
      <c r="CY22" s="818"/>
      <c r="CZ22" s="818"/>
      <c r="DA22" s="818"/>
      <c r="DB22" s="818"/>
      <c r="DC22" s="818"/>
      <c r="DD22" s="819">
        <f t="shared" si="1"/>
        <v>78214.65205479454</v>
      </c>
      <c r="DE22" s="820"/>
      <c r="DF22" s="820"/>
      <c r="DG22" s="820"/>
      <c r="DH22" s="820"/>
      <c r="DI22" s="820"/>
      <c r="DJ22" s="820"/>
      <c r="DK22" s="820"/>
      <c r="DL22" s="820"/>
      <c r="DM22" s="821"/>
    </row>
    <row r="23" spans="1:133" s="2" customFormat="1" ht="23.25" customHeight="1">
      <c r="A23" s="836" t="s">
        <v>1169</v>
      </c>
      <c r="B23" s="837"/>
      <c r="C23" s="837"/>
      <c r="D23" s="837"/>
      <c r="E23" s="837"/>
      <c r="F23" s="837"/>
      <c r="G23" s="837"/>
      <c r="H23" s="837"/>
      <c r="I23" s="837"/>
      <c r="J23" s="837"/>
      <c r="K23" s="837"/>
      <c r="L23" s="837"/>
      <c r="M23" s="837"/>
      <c r="N23" s="837"/>
      <c r="O23" s="838"/>
      <c r="P23" s="826" t="s">
        <v>1170</v>
      </c>
      <c r="Q23" s="826"/>
      <c r="R23" s="826"/>
      <c r="S23" s="826"/>
      <c r="T23" s="826"/>
      <c r="U23" s="826"/>
      <c r="V23" s="826"/>
      <c r="W23" s="826"/>
      <c r="X23" s="826"/>
      <c r="Y23" s="826"/>
      <c r="Z23" s="826"/>
      <c r="AA23" s="826"/>
      <c r="AB23" s="826"/>
      <c r="AC23" s="826"/>
      <c r="AD23" s="827">
        <v>503</v>
      </c>
      <c r="AE23" s="827"/>
      <c r="AF23" s="827"/>
      <c r="AG23" s="828">
        <v>1</v>
      </c>
      <c r="AH23" s="828"/>
      <c r="AI23" s="828"/>
      <c r="AJ23" s="828"/>
      <c r="AK23" s="829">
        <v>8103</v>
      </c>
      <c r="AL23" s="830"/>
      <c r="AM23" s="830"/>
      <c r="AN23" s="830"/>
      <c r="AO23" s="830"/>
      <c r="AP23" s="831"/>
      <c r="AQ23" s="832">
        <f t="shared" si="2"/>
        <v>97236</v>
      </c>
      <c r="AR23" s="832"/>
      <c r="AS23" s="832"/>
      <c r="AT23" s="832"/>
      <c r="AU23" s="832"/>
      <c r="AV23" s="832"/>
      <c r="AW23" s="832"/>
      <c r="AX23" s="832"/>
      <c r="AY23" s="822"/>
      <c r="AZ23" s="823"/>
      <c r="BA23" s="823"/>
      <c r="BB23" s="823"/>
      <c r="BC23" s="823"/>
      <c r="BD23" s="823"/>
      <c r="BE23" s="823"/>
      <c r="BF23" s="824"/>
      <c r="BG23" s="822"/>
      <c r="BH23" s="823"/>
      <c r="BI23" s="823"/>
      <c r="BJ23" s="823"/>
      <c r="BK23" s="823"/>
      <c r="BL23" s="823"/>
      <c r="BM23" s="823"/>
      <c r="BN23" s="824"/>
      <c r="BO23" s="818"/>
      <c r="BP23" s="818"/>
      <c r="BQ23" s="818"/>
      <c r="BR23" s="818"/>
      <c r="BS23" s="818"/>
      <c r="BT23" s="818"/>
      <c r="BU23" s="818"/>
      <c r="BV23" s="818"/>
      <c r="BW23" s="819">
        <f t="shared" si="0"/>
        <v>13319.999999999998</v>
      </c>
      <c r="BX23" s="820"/>
      <c r="BY23" s="820"/>
      <c r="BZ23" s="820"/>
      <c r="CA23" s="820"/>
      <c r="CB23" s="820"/>
      <c r="CC23" s="820"/>
      <c r="CD23" s="825"/>
      <c r="CE23" s="818"/>
      <c r="CF23" s="818"/>
      <c r="CG23" s="818"/>
      <c r="CH23" s="818"/>
      <c r="CI23" s="818"/>
      <c r="CJ23" s="818"/>
      <c r="CK23" s="818"/>
      <c r="CL23" s="818"/>
      <c r="CM23" s="818"/>
      <c r="CN23" s="818"/>
      <c r="CO23" s="818"/>
      <c r="CP23" s="818"/>
      <c r="CQ23" s="818"/>
      <c r="CR23" s="818"/>
      <c r="CS23" s="818"/>
      <c r="CT23" s="818"/>
      <c r="CU23" s="818"/>
      <c r="CV23" s="818"/>
      <c r="CW23" s="818"/>
      <c r="CX23" s="818"/>
      <c r="CY23" s="818"/>
      <c r="CZ23" s="818"/>
      <c r="DA23" s="818"/>
      <c r="DB23" s="818"/>
      <c r="DC23" s="818"/>
      <c r="DD23" s="819">
        <f t="shared" si="1"/>
        <v>110556</v>
      </c>
      <c r="DE23" s="820"/>
      <c r="DF23" s="820"/>
      <c r="DG23" s="820"/>
      <c r="DH23" s="820"/>
      <c r="DI23" s="820"/>
      <c r="DJ23" s="820"/>
      <c r="DK23" s="820"/>
      <c r="DL23" s="820"/>
      <c r="DM23" s="821"/>
    </row>
    <row r="24" spans="1:133" s="2" customFormat="1" ht="23.25" customHeight="1">
      <c r="A24" s="836" t="s">
        <v>1171</v>
      </c>
      <c r="B24" s="837"/>
      <c r="C24" s="837"/>
      <c r="D24" s="837"/>
      <c r="E24" s="837"/>
      <c r="F24" s="837"/>
      <c r="G24" s="837"/>
      <c r="H24" s="837"/>
      <c r="I24" s="837"/>
      <c r="J24" s="837"/>
      <c r="K24" s="837"/>
      <c r="L24" s="837"/>
      <c r="M24" s="837"/>
      <c r="N24" s="837"/>
      <c r="O24" s="838"/>
      <c r="P24" s="826" t="s">
        <v>1172</v>
      </c>
      <c r="Q24" s="826"/>
      <c r="R24" s="826"/>
      <c r="S24" s="826"/>
      <c r="T24" s="826"/>
      <c r="U24" s="826"/>
      <c r="V24" s="826"/>
      <c r="W24" s="826"/>
      <c r="X24" s="826"/>
      <c r="Y24" s="826"/>
      <c r="Z24" s="826"/>
      <c r="AA24" s="826"/>
      <c r="AB24" s="826"/>
      <c r="AC24" s="826"/>
      <c r="AD24" s="827">
        <v>503</v>
      </c>
      <c r="AE24" s="827"/>
      <c r="AF24" s="827"/>
      <c r="AG24" s="828">
        <v>1</v>
      </c>
      <c r="AH24" s="828"/>
      <c r="AI24" s="828"/>
      <c r="AJ24" s="828"/>
      <c r="AK24" s="829">
        <v>8103</v>
      </c>
      <c r="AL24" s="830"/>
      <c r="AM24" s="830"/>
      <c r="AN24" s="830"/>
      <c r="AO24" s="830"/>
      <c r="AP24" s="831"/>
      <c r="AQ24" s="832">
        <f t="shared" si="2"/>
        <v>97236</v>
      </c>
      <c r="AR24" s="832"/>
      <c r="AS24" s="832"/>
      <c r="AT24" s="832"/>
      <c r="AU24" s="832"/>
      <c r="AV24" s="832"/>
      <c r="AW24" s="832"/>
      <c r="AX24" s="832"/>
      <c r="AY24" s="822"/>
      <c r="AZ24" s="823"/>
      <c r="BA24" s="823"/>
      <c r="BB24" s="823"/>
      <c r="BC24" s="823"/>
      <c r="BD24" s="823"/>
      <c r="BE24" s="823"/>
      <c r="BF24" s="824"/>
      <c r="BG24" s="822"/>
      <c r="BH24" s="823"/>
      <c r="BI24" s="823"/>
      <c r="BJ24" s="823"/>
      <c r="BK24" s="823"/>
      <c r="BL24" s="823"/>
      <c r="BM24" s="823"/>
      <c r="BN24" s="824"/>
      <c r="BO24" s="818"/>
      <c r="BP24" s="818"/>
      <c r="BQ24" s="818"/>
      <c r="BR24" s="818"/>
      <c r="BS24" s="818"/>
      <c r="BT24" s="818"/>
      <c r="BU24" s="818"/>
      <c r="BV24" s="818"/>
      <c r="BW24" s="819">
        <f t="shared" si="0"/>
        <v>13319.999999999998</v>
      </c>
      <c r="BX24" s="820"/>
      <c r="BY24" s="820"/>
      <c r="BZ24" s="820"/>
      <c r="CA24" s="820"/>
      <c r="CB24" s="820"/>
      <c r="CC24" s="820"/>
      <c r="CD24" s="825"/>
      <c r="CE24" s="818"/>
      <c r="CF24" s="818"/>
      <c r="CG24" s="818"/>
      <c r="CH24" s="818"/>
      <c r="CI24" s="818"/>
      <c r="CJ24" s="818"/>
      <c r="CK24" s="818"/>
      <c r="CL24" s="818"/>
      <c r="CM24" s="818"/>
      <c r="CN24" s="818"/>
      <c r="CO24" s="818"/>
      <c r="CP24" s="818"/>
      <c r="CQ24" s="818"/>
      <c r="CR24" s="818"/>
      <c r="CS24" s="818"/>
      <c r="CT24" s="818"/>
      <c r="CU24" s="818"/>
      <c r="CV24" s="818"/>
      <c r="CW24" s="818"/>
      <c r="CX24" s="818"/>
      <c r="CY24" s="818"/>
      <c r="CZ24" s="818"/>
      <c r="DA24" s="818"/>
      <c r="DB24" s="818"/>
      <c r="DC24" s="818"/>
      <c r="DD24" s="819">
        <f t="shared" si="1"/>
        <v>110556</v>
      </c>
      <c r="DE24" s="820"/>
      <c r="DF24" s="820"/>
      <c r="DG24" s="820"/>
      <c r="DH24" s="820"/>
      <c r="DI24" s="820"/>
      <c r="DJ24" s="820"/>
      <c r="DK24" s="820"/>
      <c r="DL24" s="820"/>
      <c r="DM24" s="821"/>
      <c r="EC24" s="46"/>
    </row>
    <row r="25" spans="1:133" s="2" customFormat="1" ht="23.25" customHeight="1">
      <c r="A25" s="836" t="s">
        <v>1173</v>
      </c>
      <c r="B25" s="837"/>
      <c r="C25" s="837"/>
      <c r="D25" s="837"/>
      <c r="E25" s="837"/>
      <c r="F25" s="837"/>
      <c r="G25" s="837"/>
      <c r="H25" s="837"/>
      <c r="I25" s="837"/>
      <c r="J25" s="837"/>
      <c r="K25" s="837"/>
      <c r="L25" s="837"/>
      <c r="M25" s="837"/>
      <c r="N25" s="837"/>
      <c r="O25" s="838"/>
      <c r="P25" s="826" t="s">
        <v>645</v>
      </c>
      <c r="Q25" s="826"/>
      <c r="R25" s="826"/>
      <c r="S25" s="826"/>
      <c r="T25" s="826"/>
      <c r="U25" s="826"/>
      <c r="V25" s="826"/>
      <c r="W25" s="826"/>
      <c r="X25" s="826"/>
      <c r="Y25" s="826"/>
      <c r="Z25" s="826"/>
      <c r="AA25" s="826"/>
      <c r="AB25" s="826"/>
      <c r="AC25" s="826"/>
      <c r="AD25" s="827">
        <v>503</v>
      </c>
      <c r="AE25" s="827"/>
      <c r="AF25" s="827"/>
      <c r="AG25" s="828">
        <v>1</v>
      </c>
      <c r="AH25" s="828"/>
      <c r="AI25" s="828"/>
      <c r="AJ25" s="828"/>
      <c r="AK25" s="829">
        <v>5790.6</v>
      </c>
      <c r="AL25" s="830"/>
      <c r="AM25" s="830"/>
      <c r="AN25" s="830"/>
      <c r="AO25" s="830"/>
      <c r="AP25" s="831"/>
      <c r="AQ25" s="832">
        <f t="shared" si="2"/>
        <v>69487.200000000012</v>
      </c>
      <c r="AR25" s="832"/>
      <c r="AS25" s="832"/>
      <c r="AT25" s="832"/>
      <c r="AU25" s="832"/>
      <c r="AV25" s="832"/>
      <c r="AW25" s="832"/>
      <c r="AX25" s="832"/>
      <c r="AY25" s="822"/>
      <c r="AZ25" s="823"/>
      <c r="BA25" s="823"/>
      <c r="BB25" s="823"/>
      <c r="BC25" s="823"/>
      <c r="BD25" s="823"/>
      <c r="BE25" s="823"/>
      <c r="BF25" s="824"/>
      <c r="BG25" s="822"/>
      <c r="BH25" s="823"/>
      <c r="BI25" s="823"/>
      <c r="BJ25" s="823"/>
      <c r="BK25" s="823"/>
      <c r="BL25" s="823"/>
      <c r="BM25" s="823"/>
      <c r="BN25" s="824"/>
      <c r="BO25" s="818"/>
      <c r="BP25" s="818"/>
      <c r="BQ25" s="818"/>
      <c r="BR25" s="818"/>
      <c r="BS25" s="818"/>
      <c r="BT25" s="818"/>
      <c r="BU25" s="818"/>
      <c r="BV25" s="818"/>
      <c r="BW25" s="819">
        <f t="shared" si="0"/>
        <v>9518.7945205479464</v>
      </c>
      <c r="BX25" s="820"/>
      <c r="BY25" s="820"/>
      <c r="BZ25" s="820"/>
      <c r="CA25" s="820"/>
      <c r="CB25" s="820"/>
      <c r="CC25" s="820"/>
      <c r="CD25" s="825"/>
      <c r="CE25" s="818"/>
      <c r="CF25" s="818"/>
      <c r="CG25" s="818"/>
      <c r="CH25" s="818"/>
      <c r="CI25" s="818"/>
      <c r="CJ25" s="818"/>
      <c r="CK25" s="818"/>
      <c r="CL25" s="818"/>
      <c r="CM25" s="818"/>
      <c r="CN25" s="818"/>
      <c r="CO25" s="818"/>
      <c r="CP25" s="818"/>
      <c r="CQ25" s="818"/>
      <c r="CR25" s="818"/>
      <c r="CS25" s="818"/>
      <c r="CT25" s="818"/>
      <c r="CU25" s="818"/>
      <c r="CV25" s="818"/>
      <c r="CW25" s="818"/>
      <c r="CX25" s="818"/>
      <c r="CY25" s="818"/>
      <c r="CZ25" s="818"/>
      <c r="DA25" s="818"/>
      <c r="DB25" s="818"/>
      <c r="DC25" s="818"/>
      <c r="DD25" s="819">
        <f t="shared" si="1"/>
        <v>79005.99452054796</v>
      </c>
      <c r="DE25" s="820"/>
      <c r="DF25" s="820"/>
      <c r="DG25" s="820"/>
      <c r="DH25" s="820"/>
      <c r="DI25" s="820"/>
      <c r="DJ25" s="820"/>
      <c r="DK25" s="820"/>
      <c r="DL25" s="820"/>
      <c r="DM25" s="821"/>
    </row>
    <row r="26" spans="1:133" s="411" customFormat="1" ht="23.25" customHeight="1">
      <c r="A26" s="836" t="s">
        <v>1173</v>
      </c>
      <c r="B26" s="837"/>
      <c r="C26" s="837"/>
      <c r="D26" s="837"/>
      <c r="E26" s="837"/>
      <c r="F26" s="837"/>
      <c r="G26" s="837"/>
      <c r="H26" s="837"/>
      <c r="I26" s="837"/>
      <c r="J26" s="837"/>
      <c r="K26" s="837"/>
      <c r="L26" s="837"/>
      <c r="M26" s="837"/>
      <c r="N26" s="837"/>
      <c r="O26" s="838"/>
      <c r="P26" s="826" t="s">
        <v>645</v>
      </c>
      <c r="Q26" s="826"/>
      <c r="R26" s="826"/>
      <c r="S26" s="826"/>
      <c r="T26" s="826"/>
      <c r="U26" s="826"/>
      <c r="V26" s="826"/>
      <c r="W26" s="826"/>
      <c r="X26" s="826"/>
      <c r="Y26" s="826"/>
      <c r="Z26" s="826"/>
      <c r="AA26" s="826"/>
      <c r="AB26" s="826"/>
      <c r="AC26" s="826"/>
      <c r="AD26" s="827">
        <v>503</v>
      </c>
      <c r="AE26" s="827"/>
      <c r="AF26" s="827"/>
      <c r="AG26" s="828">
        <v>1</v>
      </c>
      <c r="AH26" s="828"/>
      <c r="AI26" s="828"/>
      <c r="AJ26" s="828"/>
      <c r="AK26" s="829">
        <v>5790</v>
      </c>
      <c r="AL26" s="830"/>
      <c r="AM26" s="830"/>
      <c r="AN26" s="830"/>
      <c r="AO26" s="830"/>
      <c r="AP26" s="831"/>
      <c r="AQ26" s="832">
        <f t="shared" ref="AQ26" si="6">AG26*AK26*12</f>
        <v>69480</v>
      </c>
      <c r="AR26" s="832"/>
      <c r="AS26" s="832"/>
      <c r="AT26" s="832"/>
      <c r="AU26" s="832"/>
      <c r="AV26" s="832"/>
      <c r="AW26" s="832"/>
      <c r="AX26" s="832"/>
      <c r="AY26" s="822"/>
      <c r="AZ26" s="823"/>
      <c r="BA26" s="823"/>
      <c r="BB26" s="823"/>
      <c r="BC26" s="823"/>
      <c r="BD26" s="823"/>
      <c r="BE26" s="823"/>
      <c r="BF26" s="824"/>
      <c r="BG26" s="822"/>
      <c r="BH26" s="823"/>
      <c r="BI26" s="823"/>
      <c r="BJ26" s="823"/>
      <c r="BK26" s="823"/>
      <c r="BL26" s="823"/>
      <c r="BM26" s="823"/>
      <c r="BN26" s="824"/>
      <c r="BO26" s="818"/>
      <c r="BP26" s="818"/>
      <c r="BQ26" s="818"/>
      <c r="BR26" s="818"/>
      <c r="BS26" s="818"/>
      <c r="BT26" s="818"/>
      <c r="BU26" s="818"/>
      <c r="BV26" s="818"/>
      <c r="BW26" s="819">
        <f t="shared" ref="BW26" si="7">AQ26/365*50</f>
        <v>9517.8082191780813</v>
      </c>
      <c r="BX26" s="820"/>
      <c r="BY26" s="820"/>
      <c r="BZ26" s="820"/>
      <c r="CA26" s="820"/>
      <c r="CB26" s="820"/>
      <c r="CC26" s="820"/>
      <c r="CD26" s="825"/>
      <c r="CE26" s="818"/>
      <c r="CF26" s="818"/>
      <c r="CG26" s="818"/>
      <c r="CH26" s="818"/>
      <c r="CI26" s="818"/>
      <c r="CJ26" s="818"/>
      <c r="CK26" s="818"/>
      <c r="CL26" s="818"/>
      <c r="CM26" s="818"/>
      <c r="CN26" s="818"/>
      <c r="CO26" s="818"/>
      <c r="CP26" s="818"/>
      <c r="CQ26" s="818"/>
      <c r="CR26" s="818"/>
      <c r="CS26" s="818"/>
      <c r="CT26" s="818"/>
      <c r="CU26" s="818"/>
      <c r="CV26" s="818"/>
      <c r="CW26" s="818"/>
      <c r="CX26" s="818"/>
      <c r="CY26" s="818"/>
      <c r="CZ26" s="818"/>
      <c r="DA26" s="818"/>
      <c r="DB26" s="818"/>
      <c r="DC26" s="818"/>
      <c r="DD26" s="819">
        <f t="shared" ref="DD26" si="8">SUM(AQ26:DC26)</f>
        <v>78997.808219178085</v>
      </c>
      <c r="DE26" s="820"/>
      <c r="DF26" s="820"/>
      <c r="DG26" s="820"/>
      <c r="DH26" s="820"/>
      <c r="DI26" s="820"/>
      <c r="DJ26" s="820"/>
      <c r="DK26" s="820"/>
      <c r="DL26" s="820"/>
      <c r="DM26" s="821"/>
    </row>
    <row r="27" spans="1:133" s="411" customFormat="1" ht="30.75" customHeight="1">
      <c r="A27" s="836" t="s">
        <v>1174</v>
      </c>
      <c r="B27" s="837"/>
      <c r="C27" s="837"/>
      <c r="D27" s="837"/>
      <c r="E27" s="837"/>
      <c r="F27" s="837"/>
      <c r="G27" s="837"/>
      <c r="H27" s="837"/>
      <c r="I27" s="837"/>
      <c r="J27" s="837"/>
      <c r="K27" s="837"/>
      <c r="L27" s="837"/>
      <c r="M27" s="837"/>
      <c r="N27" s="837"/>
      <c r="O27" s="838"/>
      <c r="P27" s="826" t="s">
        <v>1175</v>
      </c>
      <c r="Q27" s="826"/>
      <c r="R27" s="826"/>
      <c r="S27" s="826"/>
      <c r="T27" s="826"/>
      <c r="U27" s="826"/>
      <c r="V27" s="826"/>
      <c r="W27" s="826"/>
      <c r="X27" s="826"/>
      <c r="Y27" s="826"/>
      <c r="Z27" s="826"/>
      <c r="AA27" s="826"/>
      <c r="AB27" s="826"/>
      <c r="AC27" s="826"/>
      <c r="AD27" s="827">
        <v>503</v>
      </c>
      <c r="AE27" s="827"/>
      <c r="AF27" s="827"/>
      <c r="AG27" s="828">
        <v>1</v>
      </c>
      <c r="AH27" s="828"/>
      <c r="AI27" s="828"/>
      <c r="AJ27" s="828"/>
      <c r="AK27" s="829">
        <v>8860.7999999999993</v>
      </c>
      <c r="AL27" s="830"/>
      <c r="AM27" s="830"/>
      <c r="AN27" s="830"/>
      <c r="AO27" s="830"/>
      <c r="AP27" s="831"/>
      <c r="AQ27" s="832">
        <f t="shared" si="2"/>
        <v>106329.59999999999</v>
      </c>
      <c r="AR27" s="832"/>
      <c r="AS27" s="832"/>
      <c r="AT27" s="832"/>
      <c r="AU27" s="832"/>
      <c r="AV27" s="832"/>
      <c r="AW27" s="832"/>
      <c r="AX27" s="832"/>
      <c r="AY27" s="822"/>
      <c r="AZ27" s="823"/>
      <c r="BA27" s="823"/>
      <c r="BB27" s="823"/>
      <c r="BC27" s="823"/>
      <c r="BD27" s="823"/>
      <c r="BE27" s="823"/>
      <c r="BF27" s="824"/>
      <c r="BG27" s="822"/>
      <c r="BH27" s="823"/>
      <c r="BI27" s="823"/>
      <c r="BJ27" s="823"/>
      <c r="BK27" s="823"/>
      <c r="BL27" s="823"/>
      <c r="BM27" s="823"/>
      <c r="BN27" s="824"/>
      <c r="BO27" s="818"/>
      <c r="BP27" s="818"/>
      <c r="BQ27" s="818"/>
      <c r="BR27" s="818"/>
      <c r="BS27" s="818"/>
      <c r="BT27" s="818"/>
      <c r="BU27" s="818"/>
      <c r="BV27" s="818"/>
      <c r="BW27" s="819">
        <f t="shared" si="0"/>
        <v>14565.698630136983</v>
      </c>
      <c r="BX27" s="820"/>
      <c r="BY27" s="820"/>
      <c r="BZ27" s="820"/>
      <c r="CA27" s="820"/>
      <c r="CB27" s="820"/>
      <c r="CC27" s="820"/>
      <c r="CD27" s="825"/>
      <c r="CE27" s="818"/>
      <c r="CF27" s="818"/>
      <c r="CG27" s="818"/>
      <c r="CH27" s="818"/>
      <c r="CI27" s="818"/>
      <c r="CJ27" s="818"/>
      <c r="CK27" s="818"/>
      <c r="CL27" s="818"/>
      <c r="CM27" s="818"/>
      <c r="CN27" s="818"/>
      <c r="CO27" s="818"/>
      <c r="CP27" s="818"/>
      <c r="CQ27" s="818"/>
      <c r="CR27" s="818"/>
      <c r="CS27" s="818"/>
      <c r="CT27" s="818"/>
      <c r="CU27" s="818"/>
      <c r="CV27" s="818"/>
      <c r="CW27" s="818"/>
      <c r="CX27" s="818"/>
      <c r="CY27" s="818"/>
      <c r="CZ27" s="818"/>
      <c r="DA27" s="818"/>
      <c r="DB27" s="818"/>
      <c r="DC27" s="818"/>
      <c r="DD27" s="819">
        <f t="shared" si="1"/>
        <v>120895.29863013697</v>
      </c>
      <c r="DE27" s="820"/>
      <c r="DF27" s="820"/>
      <c r="DG27" s="820"/>
      <c r="DH27" s="820"/>
      <c r="DI27" s="820"/>
      <c r="DJ27" s="820"/>
      <c r="DK27" s="820"/>
      <c r="DL27" s="820"/>
      <c r="DM27" s="821"/>
    </row>
    <row r="28" spans="1:133" s="411" customFormat="1" ht="23.25" customHeight="1">
      <c r="A28" s="836" t="s">
        <v>1211</v>
      </c>
      <c r="B28" s="837"/>
      <c r="C28" s="837"/>
      <c r="D28" s="837"/>
      <c r="E28" s="837"/>
      <c r="F28" s="837"/>
      <c r="G28" s="837"/>
      <c r="H28" s="837"/>
      <c r="I28" s="837"/>
      <c r="J28" s="837"/>
      <c r="K28" s="837"/>
      <c r="L28" s="837"/>
      <c r="M28" s="837"/>
      <c r="N28" s="837"/>
      <c r="O28" s="838"/>
      <c r="P28" s="826" t="s">
        <v>1175</v>
      </c>
      <c r="Q28" s="826"/>
      <c r="R28" s="826"/>
      <c r="S28" s="826"/>
      <c r="T28" s="826"/>
      <c r="U28" s="826"/>
      <c r="V28" s="826"/>
      <c r="W28" s="826"/>
      <c r="X28" s="826"/>
      <c r="Y28" s="826"/>
      <c r="Z28" s="826"/>
      <c r="AA28" s="826"/>
      <c r="AB28" s="826"/>
      <c r="AC28" s="826"/>
      <c r="AD28" s="827">
        <v>503</v>
      </c>
      <c r="AE28" s="827"/>
      <c r="AF28" s="827"/>
      <c r="AG28" s="828">
        <v>1</v>
      </c>
      <c r="AH28" s="828"/>
      <c r="AI28" s="828"/>
      <c r="AJ28" s="828"/>
      <c r="AK28" s="829">
        <v>8860.7999999999993</v>
      </c>
      <c r="AL28" s="830"/>
      <c r="AM28" s="830"/>
      <c r="AN28" s="830"/>
      <c r="AO28" s="830"/>
      <c r="AP28" s="831"/>
      <c r="AQ28" s="832">
        <f t="shared" ref="AQ28" si="9">AG28*AK28*12</f>
        <v>106329.59999999999</v>
      </c>
      <c r="AR28" s="832"/>
      <c r="AS28" s="832"/>
      <c r="AT28" s="832"/>
      <c r="AU28" s="832"/>
      <c r="AV28" s="832"/>
      <c r="AW28" s="832"/>
      <c r="AX28" s="832"/>
      <c r="AY28" s="822"/>
      <c r="AZ28" s="823"/>
      <c r="BA28" s="823"/>
      <c r="BB28" s="823"/>
      <c r="BC28" s="823"/>
      <c r="BD28" s="823"/>
      <c r="BE28" s="823"/>
      <c r="BF28" s="824"/>
      <c r="BG28" s="822"/>
      <c r="BH28" s="823"/>
      <c r="BI28" s="823"/>
      <c r="BJ28" s="823"/>
      <c r="BK28" s="823"/>
      <c r="BL28" s="823"/>
      <c r="BM28" s="823"/>
      <c r="BN28" s="824"/>
      <c r="BO28" s="818"/>
      <c r="BP28" s="818"/>
      <c r="BQ28" s="818"/>
      <c r="BR28" s="818"/>
      <c r="BS28" s="818"/>
      <c r="BT28" s="818"/>
      <c r="BU28" s="818"/>
      <c r="BV28" s="818"/>
      <c r="BW28" s="819">
        <f t="shared" ref="BW28" si="10">AQ28/365*50</f>
        <v>14565.698630136983</v>
      </c>
      <c r="BX28" s="820"/>
      <c r="BY28" s="820"/>
      <c r="BZ28" s="820"/>
      <c r="CA28" s="820"/>
      <c r="CB28" s="820"/>
      <c r="CC28" s="820"/>
      <c r="CD28" s="825"/>
      <c r="CE28" s="818"/>
      <c r="CF28" s="818"/>
      <c r="CG28" s="818"/>
      <c r="CH28" s="818"/>
      <c r="CI28" s="818"/>
      <c r="CJ28" s="818"/>
      <c r="CK28" s="818"/>
      <c r="CL28" s="818"/>
      <c r="CM28" s="818"/>
      <c r="CN28" s="818"/>
      <c r="CO28" s="818"/>
      <c r="CP28" s="818"/>
      <c r="CQ28" s="818"/>
      <c r="CR28" s="818"/>
      <c r="CS28" s="818"/>
      <c r="CT28" s="818"/>
      <c r="CU28" s="818"/>
      <c r="CV28" s="818"/>
      <c r="CW28" s="818"/>
      <c r="CX28" s="818"/>
      <c r="CY28" s="818"/>
      <c r="CZ28" s="818"/>
      <c r="DA28" s="818"/>
      <c r="DB28" s="818"/>
      <c r="DC28" s="818"/>
      <c r="DD28" s="819">
        <f t="shared" ref="DD28" si="11">SUM(AQ28:DC28)</f>
        <v>120895.29863013697</v>
      </c>
      <c r="DE28" s="820"/>
      <c r="DF28" s="820"/>
      <c r="DG28" s="820"/>
      <c r="DH28" s="820"/>
      <c r="DI28" s="820"/>
      <c r="DJ28" s="820"/>
      <c r="DK28" s="820"/>
      <c r="DL28" s="820"/>
      <c r="DM28" s="821"/>
    </row>
    <row r="29" spans="1:133" s="411" customFormat="1" ht="23.25" customHeight="1">
      <c r="A29" s="836" t="s">
        <v>1176</v>
      </c>
      <c r="B29" s="837"/>
      <c r="C29" s="837"/>
      <c r="D29" s="837"/>
      <c r="E29" s="837"/>
      <c r="F29" s="837"/>
      <c r="G29" s="837"/>
      <c r="H29" s="837"/>
      <c r="I29" s="837"/>
      <c r="J29" s="837"/>
      <c r="K29" s="837"/>
      <c r="L29" s="837"/>
      <c r="M29" s="837"/>
      <c r="N29" s="837"/>
      <c r="O29" s="838"/>
      <c r="P29" s="826" t="s">
        <v>1177</v>
      </c>
      <c r="Q29" s="826"/>
      <c r="R29" s="826"/>
      <c r="S29" s="826"/>
      <c r="T29" s="826"/>
      <c r="U29" s="826"/>
      <c r="V29" s="826"/>
      <c r="W29" s="826"/>
      <c r="X29" s="826"/>
      <c r="Y29" s="826"/>
      <c r="Z29" s="826"/>
      <c r="AA29" s="826"/>
      <c r="AB29" s="826"/>
      <c r="AC29" s="826"/>
      <c r="AD29" s="827">
        <v>503</v>
      </c>
      <c r="AE29" s="827"/>
      <c r="AF29" s="827"/>
      <c r="AG29" s="828">
        <v>1</v>
      </c>
      <c r="AH29" s="828"/>
      <c r="AI29" s="828"/>
      <c r="AJ29" s="828"/>
      <c r="AK29" s="829">
        <v>8860.7999999999993</v>
      </c>
      <c r="AL29" s="830"/>
      <c r="AM29" s="830"/>
      <c r="AN29" s="830"/>
      <c r="AO29" s="830"/>
      <c r="AP29" s="831"/>
      <c r="AQ29" s="832">
        <f t="shared" si="2"/>
        <v>106329.59999999999</v>
      </c>
      <c r="AR29" s="832"/>
      <c r="AS29" s="832"/>
      <c r="AT29" s="832"/>
      <c r="AU29" s="832"/>
      <c r="AV29" s="832"/>
      <c r="AW29" s="832"/>
      <c r="AX29" s="832"/>
      <c r="AY29" s="822"/>
      <c r="AZ29" s="823"/>
      <c r="BA29" s="823"/>
      <c r="BB29" s="823"/>
      <c r="BC29" s="823"/>
      <c r="BD29" s="823"/>
      <c r="BE29" s="823"/>
      <c r="BF29" s="824"/>
      <c r="BG29" s="822"/>
      <c r="BH29" s="823"/>
      <c r="BI29" s="823"/>
      <c r="BJ29" s="823"/>
      <c r="BK29" s="823"/>
      <c r="BL29" s="823"/>
      <c r="BM29" s="823"/>
      <c r="BN29" s="824"/>
      <c r="BO29" s="818"/>
      <c r="BP29" s="818"/>
      <c r="BQ29" s="818"/>
      <c r="BR29" s="818"/>
      <c r="BS29" s="818"/>
      <c r="BT29" s="818"/>
      <c r="BU29" s="818"/>
      <c r="BV29" s="818"/>
      <c r="BW29" s="819">
        <f t="shared" si="0"/>
        <v>14565.698630136983</v>
      </c>
      <c r="BX29" s="820"/>
      <c r="BY29" s="820"/>
      <c r="BZ29" s="820"/>
      <c r="CA29" s="820"/>
      <c r="CB29" s="820"/>
      <c r="CC29" s="820"/>
      <c r="CD29" s="825"/>
      <c r="CE29" s="818"/>
      <c r="CF29" s="818"/>
      <c r="CG29" s="818"/>
      <c r="CH29" s="818"/>
      <c r="CI29" s="818"/>
      <c r="CJ29" s="818"/>
      <c r="CK29" s="818"/>
      <c r="CL29" s="818"/>
      <c r="CM29" s="818"/>
      <c r="CN29" s="818"/>
      <c r="CO29" s="818"/>
      <c r="CP29" s="818"/>
      <c r="CQ29" s="818"/>
      <c r="CR29" s="818"/>
      <c r="CS29" s="818"/>
      <c r="CT29" s="818"/>
      <c r="CU29" s="818"/>
      <c r="CV29" s="818"/>
      <c r="CW29" s="818"/>
      <c r="CX29" s="818"/>
      <c r="CY29" s="818"/>
      <c r="CZ29" s="818"/>
      <c r="DA29" s="818"/>
      <c r="DB29" s="818"/>
      <c r="DC29" s="818"/>
      <c r="DD29" s="819">
        <f t="shared" si="1"/>
        <v>120895.29863013697</v>
      </c>
      <c r="DE29" s="820"/>
      <c r="DF29" s="820"/>
      <c r="DG29" s="820"/>
      <c r="DH29" s="820"/>
      <c r="DI29" s="820"/>
      <c r="DJ29" s="820"/>
      <c r="DK29" s="820"/>
      <c r="DL29" s="820"/>
      <c r="DM29" s="821"/>
    </row>
    <row r="30" spans="1:133" s="411" customFormat="1" ht="23.25" customHeight="1">
      <c r="A30" s="839" t="s">
        <v>1212</v>
      </c>
      <c r="B30" s="840"/>
      <c r="C30" s="840"/>
      <c r="D30" s="840"/>
      <c r="E30" s="840"/>
      <c r="F30" s="840"/>
      <c r="G30" s="840"/>
      <c r="H30" s="840"/>
      <c r="I30" s="840"/>
      <c r="J30" s="840"/>
      <c r="K30" s="840"/>
      <c r="L30" s="840"/>
      <c r="M30" s="840"/>
      <c r="N30" s="840"/>
      <c r="O30" s="841"/>
      <c r="P30" s="826" t="s">
        <v>1177</v>
      </c>
      <c r="Q30" s="826"/>
      <c r="R30" s="826"/>
      <c r="S30" s="826"/>
      <c r="T30" s="826"/>
      <c r="U30" s="826"/>
      <c r="V30" s="826"/>
      <c r="W30" s="826"/>
      <c r="X30" s="826"/>
      <c r="Y30" s="826"/>
      <c r="Z30" s="826"/>
      <c r="AA30" s="826"/>
      <c r="AB30" s="826"/>
      <c r="AC30" s="826"/>
      <c r="AD30" s="827">
        <v>503</v>
      </c>
      <c r="AE30" s="827"/>
      <c r="AF30" s="827"/>
      <c r="AG30" s="828">
        <v>1</v>
      </c>
      <c r="AH30" s="828"/>
      <c r="AI30" s="828"/>
      <c r="AJ30" s="828"/>
      <c r="AK30" s="829">
        <v>7734.15</v>
      </c>
      <c r="AL30" s="830"/>
      <c r="AM30" s="830"/>
      <c r="AN30" s="830"/>
      <c r="AO30" s="830"/>
      <c r="AP30" s="831"/>
      <c r="AQ30" s="832">
        <f t="shared" si="2"/>
        <v>92809.799999999988</v>
      </c>
      <c r="AR30" s="832"/>
      <c r="AS30" s="832"/>
      <c r="AT30" s="832"/>
      <c r="AU30" s="832"/>
      <c r="AV30" s="832"/>
      <c r="AW30" s="832"/>
      <c r="AX30" s="832"/>
      <c r="AY30" s="822"/>
      <c r="AZ30" s="823"/>
      <c r="BA30" s="823"/>
      <c r="BB30" s="823"/>
      <c r="BC30" s="823"/>
      <c r="BD30" s="823"/>
      <c r="BE30" s="823"/>
      <c r="BF30" s="824"/>
      <c r="BG30" s="822"/>
      <c r="BH30" s="823"/>
      <c r="BI30" s="823"/>
      <c r="BJ30" s="823"/>
      <c r="BK30" s="823"/>
      <c r="BL30" s="823"/>
      <c r="BM30" s="823"/>
      <c r="BN30" s="824"/>
      <c r="BO30" s="818"/>
      <c r="BP30" s="818"/>
      <c r="BQ30" s="818"/>
      <c r="BR30" s="818"/>
      <c r="BS30" s="818"/>
      <c r="BT30" s="818"/>
      <c r="BU30" s="818"/>
      <c r="BV30" s="818"/>
      <c r="BW30" s="819">
        <f t="shared" si="0"/>
        <v>12713.67123287671</v>
      </c>
      <c r="BX30" s="820"/>
      <c r="BY30" s="820"/>
      <c r="BZ30" s="820"/>
      <c r="CA30" s="820"/>
      <c r="CB30" s="820"/>
      <c r="CC30" s="820"/>
      <c r="CD30" s="825"/>
      <c r="CE30" s="818"/>
      <c r="CF30" s="818"/>
      <c r="CG30" s="818"/>
      <c r="CH30" s="818"/>
      <c r="CI30" s="818"/>
      <c r="CJ30" s="818"/>
      <c r="CK30" s="818"/>
      <c r="CL30" s="818"/>
      <c r="CM30" s="818"/>
      <c r="CN30" s="818"/>
      <c r="CO30" s="818"/>
      <c r="CP30" s="818"/>
      <c r="CQ30" s="818"/>
      <c r="CR30" s="818"/>
      <c r="CS30" s="818"/>
      <c r="CT30" s="818"/>
      <c r="CU30" s="818"/>
      <c r="CV30" s="818"/>
      <c r="CW30" s="818"/>
      <c r="CX30" s="818"/>
      <c r="CY30" s="818"/>
      <c r="CZ30" s="818"/>
      <c r="DA30" s="818"/>
      <c r="DB30" s="818"/>
      <c r="DC30" s="818"/>
      <c r="DD30" s="819">
        <f t="shared" si="1"/>
        <v>105523.47123287671</v>
      </c>
      <c r="DE30" s="820"/>
      <c r="DF30" s="820"/>
      <c r="DG30" s="820"/>
      <c r="DH30" s="820"/>
      <c r="DI30" s="820"/>
      <c r="DJ30" s="820"/>
      <c r="DK30" s="820"/>
      <c r="DL30" s="820"/>
      <c r="DM30" s="821"/>
    </row>
    <row r="31" spans="1:133" s="411" customFormat="1" ht="23.25" customHeight="1">
      <c r="A31" s="839" t="s">
        <v>1213</v>
      </c>
      <c r="B31" s="840"/>
      <c r="C31" s="840"/>
      <c r="D31" s="840"/>
      <c r="E31" s="840"/>
      <c r="F31" s="840"/>
      <c r="G31" s="840"/>
      <c r="H31" s="840"/>
      <c r="I31" s="840"/>
      <c r="J31" s="840"/>
      <c r="K31" s="840"/>
      <c r="L31" s="840"/>
      <c r="M31" s="840"/>
      <c r="N31" s="840"/>
      <c r="O31" s="841"/>
      <c r="P31" s="842" t="s">
        <v>1177</v>
      </c>
      <c r="Q31" s="840"/>
      <c r="R31" s="840"/>
      <c r="S31" s="840"/>
      <c r="T31" s="840"/>
      <c r="U31" s="840"/>
      <c r="V31" s="840"/>
      <c r="W31" s="840"/>
      <c r="X31" s="840"/>
      <c r="Y31" s="840"/>
      <c r="Z31" s="840"/>
      <c r="AA31" s="840"/>
      <c r="AB31" s="840"/>
      <c r="AC31" s="841"/>
      <c r="AD31" s="827">
        <v>503</v>
      </c>
      <c r="AE31" s="827"/>
      <c r="AF31" s="827"/>
      <c r="AG31" s="833">
        <v>1</v>
      </c>
      <c r="AH31" s="834"/>
      <c r="AI31" s="834"/>
      <c r="AJ31" s="835"/>
      <c r="AK31" s="829">
        <v>4896</v>
      </c>
      <c r="AL31" s="830"/>
      <c r="AM31" s="830"/>
      <c r="AN31" s="830"/>
      <c r="AO31" s="830"/>
      <c r="AP31" s="831"/>
      <c r="AQ31" s="832">
        <f t="shared" si="2"/>
        <v>58752</v>
      </c>
      <c r="AR31" s="832"/>
      <c r="AS31" s="832"/>
      <c r="AT31" s="832"/>
      <c r="AU31" s="832"/>
      <c r="AV31" s="832"/>
      <c r="AW31" s="832"/>
      <c r="AX31" s="832"/>
      <c r="AY31" s="822"/>
      <c r="AZ31" s="823"/>
      <c r="BA31" s="823"/>
      <c r="BB31" s="823"/>
      <c r="BC31" s="823"/>
      <c r="BD31" s="823"/>
      <c r="BE31" s="823"/>
      <c r="BF31" s="824"/>
      <c r="BG31" s="822"/>
      <c r="BH31" s="823"/>
      <c r="BI31" s="823"/>
      <c r="BJ31" s="823"/>
      <c r="BK31" s="823"/>
      <c r="BL31" s="823"/>
      <c r="BM31" s="823"/>
      <c r="BN31" s="824"/>
      <c r="BO31" s="818"/>
      <c r="BP31" s="818"/>
      <c r="BQ31" s="818"/>
      <c r="BR31" s="818"/>
      <c r="BS31" s="818"/>
      <c r="BT31" s="818"/>
      <c r="BU31" s="818"/>
      <c r="BV31" s="818"/>
      <c r="BW31" s="819">
        <f t="shared" si="0"/>
        <v>8048.2191780821922</v>
      </c>
      <c r="BX31" s="820"/>
      <c r="BY31" s="820"/>
      <c r="BZ31" s="820"/>
      <c r="CA31" s="820"/>
      <c r="CB31" s="820"/>
      <c r="CC31" s="820"/>
      <c r="CD31" s="825"/>
      <c r="CE31" s="818"/>
      <c r="CF31" s="818"/>
      <c r="CG31" s="818"/>
      <c r="CH31" s="818"/>
      <c r="CI31" s="818"/>
      <c r="CJ31" s="818"/>
      <c r="CK31" s="818"/>
      <c r="CL31" s="818"/>
      <c r="CM31" s="818"/>
      <c r="CN31" s="818"/>
      <c r="CO31" s="818"/>
      <c r="CP31" s="818"/>
      <c r="CQ31" s="818"/>
      <c r="CR31" s="818"/>
      <c r="CS31" s="818"/>
      <c r="CT31" s="818"/>
      <c r="CU31" s="818"/>
      <c r="CV31" s="818"/>
      <c r="CW31" s="818"/>
      <c r="CX31" s="818"/>
      <c r="CY31" s="818"/>
      <c r="CZ31" s="818"/>
      <c r="DA31" s="818"/>
      <c r="DB31" s="818"/>
      <c r="DC31" s="818"/>
      <c r="DD31" s="819">
        <f t="shared" si="1"/>
        <v>66800.219178082189</v>
      </c>
      <c r="DE31" s="820"/>
      <c r="DF31" s="820"/>
      <c r="DG31" s="820"/>
      <c r="DH31" s="820"/>
      <c r="DI31" s="820"/>
      <c r="DJ31" s="820"/>
      <c r="DK31" s="820"/>
      <c r="DL31" s="820"/>
      <c r="DM31" s="821"/>
    </row>
    <row r="32" spans="1:133" s="411" customFormat="1" ht="23.25" customHeight="1">
      <c r="A32" s="839" t="s">
        <v>1179</v>
      </c>
      <c r="B32" s="840"/>
      <c r="C32" s="840"/>
      <c r="D32" s="840"/>
      <c r="E32" s="840"/>
      <c r="F32" s="840"/>
      <c r="G32" s="840"/>
      <c r="H32" s="840"/>
      <c r="I32" s="840"/>
      <c r="J32" s="840"/>
      <c r="K32" s="840"/>
      <c r="L32" s="840"/>
      <c r="M32" s="840"/>
      <c r="N32" s="840"/>
      <c r="O32" s="841"/>
      <c r="P32" s="842" t="s">
        <v>1177</v>
      </c>
      <c r="Q32" s="840"/>
      <c r="R32" s="840"/>
      <c r="S32" s="840"/>
      <c r="T32" s="840"/>
      <c r="U32" s="840"/>
      <c r="V32" s="840"/>
      <c r="W32" s="840"/>
      <c r="X32" s="840"/>
      <c r="Y32" s="840"/>
      <c r="Z32" s="840"/>
      <c r="AA32" s="840"/>
      <c r="AB32" s="840"/>
      <c r="AC32" s="841"/>
      <c r="AD32" s="827">
        <v>503</v>
      </c>
      <c r="AE32" s="827"/>
      <c r="AF32" s="827"/>
      <c r="AG32" s="833">
        <v>1</v>
      </c>
      <c r="AH32" s="834"/>
      <c r="AI32" s="834"/>
      <c r="AJ32" s="835"/>
      <c r="AK32" s="829">
        <v>4457.2</v>
      </c>
      <c r="AL32" s="830"/>
      <c r="AM32" s="830"/>
      <c r="AN32" s="830"/>
      <c r="AO32" s="830"/>
      <c r="AP32" s="831"/>
      <c r="AQ32" s="832">
        <f t="shared" ref="AQ32" si="12">AG32*AK32*12</f>
        <v>53486.399999999994</v>
      </c>
      <c r="AR32" s="832"/>
      <c r="AS32" s="832"/>
      <c r="AT32" s="832"/>
      <c r="AU32" s="832"/>
      <c r="AV32" s="832"/>
      <c r="AW32" s="832"/>
      <c r="AX32" s="832"/>
      <c r="AY32" s="822"/>
      <c r="AZ32" s="823"/>
      <c r="BA32" s="823"/>
      <c r="BB32" s="823"/>
      <c r="BC32" s="823"/>
      <c r="BD32" s="823"/>
      <c r="BE32" s="823"/>
      <c r="BF32" s="824"/>
      <c r="BG32" s="822"/>
      <c r="BH32" s="823"/>
      <c r="BI32" s="823"/>
      <c r="BJ32" s="823"/>
      <c r="BK32" s="823"/>
      <c r="BL32" s="823"/>
      <c r="BM32" s="823"/>
      <c r="BN32" s="824"/>
      <c r="BO32" s="818"/>
      <c r="BP32" s="818"/>
      <c r="BQ32" s="818"/>
      <c r="BR32" s="818"/>
      <c r="BS32" s="818"/>
      <c r="BT32" s="818"/>
      <c r="BU32" s="818"/>
      <c r="BV32" s="818"/>
      <c r="BW32" s="819">
        <f t="shared" ref="BW32" si="13">AQ32/365*50</f>
        <v>7326.9041095890398</v>
      </c>
      <c r="BX32" s="820"/>
      <c r="BY32" s="820"/>
      <c r="BZ32" s="820"/>
      <c r="CA32" s="820"/>
      <c r="CB32" s="820"/>
      <c r="CC32" s="820"/>
      <c r="CD32" s="825"/>
      <c r="CE32" s="818"/>
      <c r="CF32" s="818"/>
      <c r="CG32" s="818"/>
      <c r="CH32" s="818"/>
      <c r="CI32" s="818"/>
      <c r="CJ32" s="818"/>
      <c r="CK32" s="818"/>
      <c r="CL32" s="818"/>
      <c r="CM32" s="818"/>
      <c r="CN32" s="818"/>
      <c r="CO32" s="818"/>
      <c r="CP32" s="818"/>
      <c r="CQ32" s="818"/>
      <c r="CR32" s="818"/>
      <c r="CS32" s="818"/>
      <c r="CT32" s="818"/>
      <c r="CU32" s="818"/>
      <c r="CV32" s="818"/>
      <c r="CW32" s="818"/>
      <c r="CX32" s="818"/>
      <c r="CY32" s="818"/>
      <c r="CZ32" s="818"/>
      <c r="DA32" s="818"/>
      <c r="DB32" s="818"/>
      <c r="DC32" s="818"/>
      <c r="DD32" s="819">
        <f t="shared" ref="DD32" si="14">SUM(AQ32:DC32)</f>
        <v>60813.304109589037</v>
      </c>
      <c r="DE32" s="820"/>
      <c r="DF32" s="820"/>
      <c r="DG32" s="820"/>
      <c r="DH32" s="820"/>
      <c r="DI32" s="820"/>
      <c r="DJ32" s="820"/>
      <c r="DK32" s="820"/>
      <c r="DL32" s="820"/>
      <c r="DM32" s="821"/>
    </row>
    <row r="33" spans="1:131" s="411" customFormat="1" ht="23.25" customHeight="1">
      <c r="A33" s="836" t="s">
        <v>1191</v>
      </c>
      <c r="B33" s="837"/>
      <c r="C33" s="837"/>
      <c r="D33" s="837"/>
      <c r="E33" s="837"/>
      <c r="F33" s="837"/>
      <c r="G33" s="837"/>
      <c r="H33" s="837"/>
      <c r="I33" s="837"/>
      <c r="J33" s="837"/>
      <c r="K33" s="837"/>
      <c r="L33" s="837"/>
      <c r="M33" s="837"/>
      <c r="N33" s="837"/>
      <c r="O33" s="838"/>
      <c r="P33" s="826" t="s">
        <v>1177</v>
      </c>
      <c r="Q33" s="826"/>
      <c r="R33" s="826"/>
      <c r="S33" s="826"/>
      <c r="T33" s="826"/>
      <c r="U33" s="826"/>
      <c r="V33" s="826"/>
      <c r="W33" s="826"/>
      <c r="X33" s="826"/>
      <c r="Y33" s="826"/>
      <c r="Z33" s="826"/>
      <c r="AA33" s="826"/>
      <c r="AB33" s="826"/>
      <c r="AC33" s="826"/>
      <c r="AD33" s="827">
        <v>503</v>
      </c>
      <c r="AE33" s="827"/>
      <c r="AF33" s="827"/>
      <c r="AG33" s="828">
        <v>1</v>
      </c>
      <c r="AH33" s="828"/>
      <c r="AI33" s="828"/>
      <c r="AJ33" s="828"/>
      <c r="AK33" s="829">
        <v>6046.87</v>
      </c>
      <c r="AL33" s="830"/>
      <c r="AM33" s="830"/>
      <c r="AN33" s="830"/>
      <c r="AO33" s="830"/>
      <c r="AP33" s="831"/>
      <c r="AQ33" s="832">
        <f t="shared" si="2"/>
        <v>72562.44</v>
      </c>
      <c r="AR33" s="832"/>
      <c r="AS33" s="832"/>
      <c r="AT33" s="832"/>
      <c r="AU33" s="832"/>
      <c r="AV33" s="832"/>
      <c r="AW33" s="832"/>
      <c r="AX33" s="832"/>
      <c r="AY33" s="822"/>
      <c r="AZ33" s="823"/>
      <c r="BA33" s="823"/>
      <c r="BB33" s="823"/>
      <c r="BC33" s="823"/>
      <c r="BD33" s="823"/>
      <c r="BE33" s="823"/>
      <c r="BF33" s="824"/>
      <c r="BG33" s="822"/>
      <c r="BH33" s="823"/>
      <c r="BI33" s="823"/>
      <c r="BJ33" s="823"/>
      <c r="BK33" s="823"/>
      <c r="BL33" s="823"/>
      <c r="BM33" s="823"/>
      <c r="BN33" s="824"/>
      <c r="BO33" s="818"/>
      <c r="BP33" s="818"/>
      <c r="BQ33" s="818"/>
      <c r="BR33" s="818"/>
      <c r="BS33" s="818"/>
      <c r="BT33" s="818"/>
      <c r="BU33" s="818"/>
      <c r="BV33" s="818"/>
      <c r="BW33" s="819">
        <f t="shared" si="0"/>
        <v>9940.0602739726019</v>
      </c>
      <c r="BX33" s="820"/>
      <c r="BY33" s="820"/>
      <c r="BZ33" s="820"/>
      <c r="CA33" s="820"/>
      <c r="CB33" s="820"/>
      <c r="CC33" s="820"/>
      <c r="CD33" s="825"/>
      <c r="CE33" s="818"/>
      <c r="CF33" s="818"/>
      <c r="CG33" s="818"/>
      <c r="CH33" s="818"/>
      <c r="CI33" s="818"/>
      <c r="CJ33" s="818"/>
      <c r="CK33" s="818"/>
      <c r="CL33" s="818"/>
      <c r="CM33" s="818"/>
      <c r="CN33" s="818"/>
      <c r="CO33" s="818"/>
      <c r="CP33" s="818"/>
      <c r="CQ33" s="818"/>
      <c r="CR33" s="818"/>
      <c r="CS33" s="818"/>
      <c r="CT33" s="818"/>
      <c r="CU33" s="818"/>
      <c r="CV33" s="818"/>
      <c r="CW33" s="818"/>
      <c r="CX33" s="818"/>
      <c r="CY33" s="818"/>
      <c r="CZ33" s="818"/>
      <c r="DA33" s="818"/>
      <c r="DB33" s="818"/>
      <c r="DC33" s="818"/>
      <c r="DD33" s="819">
        <f t="shared" si="1"/>
        <v>82502.500273972604</v>
      </c>
      <c r="DE33" s="820"/>
      <c r="DF33" s="820"/>
      <c r="DG33" s="820"/>
      <c r="DH33" s="820"/>
      <c r="DI33" s="820"/>
      <c r="DJ33" s="820"/>
      <c r="DK33" s="820"/>
      <c r="DL33" s="820"/>
      <c r="DM33" s="821"/>
      <c r="EA33" s="412"/>
    </row>
    <row r="34" spans="1:131" s="411" customFormat="1" ht="23.25" customHeight="1">
      <c r="A34" s="836" t="s">
        <v>1191</v>
      </c>
      <c r="B34" s="837"/>
      <c r="C34" s="837"/>
      <c r="D34" s="837"/>
      <c r="E34" s="837"/>
      <c r="F34" s="837"/>
      <c r="G34" s="837"/>
      <c r="H34" s="837"/>
      <c r="I34" s="837"/>
      <c r="J34" s="837"/>
      <c r="K34" s="837"/>
      <c r="L34" s="837"/>
      <c r="M34" s="837"/>
      <c r="N34" s="837"/>
      <c r="O34" s="838"/>
      <c r="P34" s="826" t="s">
        <v>1177</v>
      </c>
      <c r="Q34" s="826"/>
      <c r="R34" s="826"/>
      <c r="S34" s="826"/>
      <c r="T34" s="826"/>
      <c r="U34" s="826"/>
      <c r="V34" s="826"/>
      <c r="W34" s="826"/>
      <c r="X34" s="826"/>
      <c r="Y34" s="826"/>
      <c r="Z34" s="826"/>
      <c r="AA34" s="826"/>
      <c r="AB34" s="826"/>
      <c r="AC34" s="826"/>
      <c r="AD34" s="827">
        <v>503</v>
      </c>
      <c r="AE34" s="827"/>
      <c r="AF34" s="827"/>
      <c r="AG34" s="828">
        <v>1</v>
      </c>
      <c r="AH34" s="828"/>
      <c r="AI34" s="828"/>
      <c r="AJ34" s="828"/>
      <c r="AK34" s="829">
        <v>5419.5</v>
      </c>
      <c r="AL34" s="830"/>
      <c r="AM34" s="830"/>
      <c r="AN34" s="830"/>
      <c r="AO34" s="830"/>
      <c r="AP34" s="831"/>
      <c r="AQ34" s="832">
        <f t="shared" si="2"/>
        <v>65034</v>
      </c>
      <c r="AR34" s="832"/>
      <c r="AS34" s="832"/>
      <c r="AT34" s="832"/>
      <c r="AU34" s="832"/>
      <c r="AV34" s="832"/>
      <c r="AW34" s="832"/>
      <c r="AX34" s="832"/>
      <c r="AY34" s="822"/>
      <c r="AZ34" s="823"/>
      <c r="BA34" s="823"/>
      <c r="BB34" s="823"/>
      <c r="BC34" s="823"/>
      <c r="BD34" s="823"/>
      <c r="BE34" s="823"/>
      <c r="BF34" s="824"/>
      <c r="BG34" s="822"/>
      <c r="BH34" s="823"/>
      <c r="BI34" s="823"/>
      <c r="BJ34" s="823"/>
      <c r="BK34" s="823"/>
      <c r="BL34" s="823"/>
      <c r="BM34" s="823"/>
      <c r="BN34" s="824"/>
      <c r="BO34" s="818"/>
      <c r="BP34" s="818"/>
      <c r="BQ34" s="818"/>
      <c r="BR34" s="818"/>
      <c r="BS34" s="818"/>
      <c r="BT34" s="818"/>
      <c r="BU34" s="818"/>
      <c r="BV34" s="818"/>
      <c r="BW34" s="819">
        <f t="shared" si="0"/>
        <v>8908.767123287671</v>
      </c>
      <c r="BX34" s="820"/>
      <c r="BY34" s="820"/>
      <c r="BZ34" s="820"/>
      <c r="CA34" s="820"/>
      <c r="CB34" s="820"/>
      <c r="CC34" s="820"/>
      <c r="CD34" s="825"/>
      <c r="CE34" s="818"/>
      <c r="CF34" s="818"/>
      <c r="CG34" s="818"/>
      <c r="CH34" s="818"/>
      <c r="CI34" s="818"/>
      <c r="CJ34" s="818"/>
      <c r="CK34" s="818"/>
      <c r="CL34" s="818"/>
      <c r="CM34" s="818"/>
      <c r="CN34" s="818"/>
      <c r="CO34" s="818"/>
      <c r="CP34" s="818"/>
      <c r="CQ34" s="818"/>
      <c r="CR34" s="818"/>
      <c r="CS34" s="818"/>
      <c r="CT34" s="818"/>
      <c r="CU34" s="818"/>
      <c r="CV34" s="818"/>
      <c r="CW34" s="818"/>
      <c r="CX34" s="818"/>
      <c r="CY34" s="818"/>
      <c r="CZ34" s="818"/>
      <c r="DA34" s="818"/>
      <c r="DB34" s="818"/>
      <c r="DC34" s="818"/>
      <c r="DD34" s="819">
        <f t="shared" si="1"/>
        <v>73942.767123287675</v>
      </c>
      <c r="DE34" s="820"/>
      <c r="DF34" s="820"/>
      <c r="DG34" s="820"/>
      <c r="DH34" s="820"/>
      <c r="DI34" s="820"/>
      <c r="DJ34" s="820"/>
      <c r="DK34" s="820"/>
      <c r="DL34" s="820"/>
      <c r="DM34" s="821"/>
    </row>
    <row r="35" spans="1:131" s="411" customFormat="1" ht="23.25" customHeight="1">
      <c r="A35" s="836" t="s">
        <v>1180</v>
      </c>
      <c r="B35" s="837"/>
      <c r="C35" s="837"/>
      <c r="D35" s="837"/>
      <c r="E35" s="837"/>
      <c r="F35" s="837"/>
      <c r="G35" s="837"/>
      <c r="H35" s="837"/>
      <c r="I35" s="837"/>
      <c r="J35" s="837"/>
      <c r="K35" s="837"/>
      <c r="L35" s="837"/>
      <c r="M35" s="837"/>
      <c r="N35" s="837"/>
      <c r="O35" s="838"/>
      <c r="P35" s="826" t="s">
        <v>1181</v>
      </c>
      <c r="Q35" s="826"/>
      <c r="R35" s="826"/>
      <c r="S35" s="826"/>
      <c r="T35" s="826"/>
      <c r="U35" s="826"/>
      <c r="V35" s="826"/>
      <c r="W35" s="826"/>
      <c r="X35" s="826"/>
      <c r="Y35" s="826"/>
      <c r="Z35" s="826"/>
      <c r="AA35" s="826"/>
      <c r="AB35" s="826"/>
      <c r="AC35" s="826"/>
      <c r="AD35" s="827">
        <v>503</v>
      </c>
      <c r="AE35" s="827"/>
      <c r="AF35" s="827"/>
      <c r="AG35" s="828">
        <v>1</v>
      </c>
      <c r="AH35" s="828"/>
      <c r="AI35" s="828"/>
      <c r="AJ35" s="828"/>
      <c r="AK35" s="829">
        <v>4475.8599999999997</v>
      </c>
      <c r="AL35" s="830"/>
      <c r="AM35" s="830"/>
      <c r="AN35" s="830"/>
      <c r="AO35" s="830"/>
      <c r="AP35" s="831"/>
      <c r="AQ35" s="832">
        <f t="shared" si="2"/>
        <v>53710.319999999992</v>
      </c>
      <c r="AR35" s="832"/>
      <c r="AS35" s="832"/>
      <c r="AT35" s="832"/>
      <c r="AU35" s="832"/>
      <c r="AV35" s="832"/>
      <c r="AW35" s="832"/>
      <c r="AX35" s="832"/>
      <c r="AY35" s="822"/>
      <c r="AZ35" s="823"/>
      <c r="BA35" s="823"/>
      <c r="BB35" s="823"/>
      <c r="BC35" s="823"/>
      <c r="BD35" s="823"/>
      <c r="BE35" s="823"/>
      <c r="BF35" s="824"/>
      <c r="BG35" s="822"/>
      <c r="BH35" s="823"/>
      <c r="BI35" s="823"/>
      <c r="BJ35" s="823"/>
      <c r="BK35" s="823"/>
      <c r="BL35" s="823"/>
      <c r="BM35" s="823"/>
      <c r="BN35" s="824"/>
      <c r="BO35" s="818"/>
      <c r="BP35" s="818"/>
      <c r="BQ35" s="818"/>
      <c r="BR35" s="818"/>
      <c r="BS35" s="818"/>
      <c r="BT35" s="818"/>
      <c r="BU35" s="818"/>
      <c r="BV35" s="818"/>
      <c r="BW35" s="819">
        <f t="shared" si="0"/>
        <v>7357.5780821917806</v>
      </c>
      <c r="BX35" s="820"/>
      <c r="BY35" s="820"/>
      <c r="BZ35" s="820"/>
      <c r="CA35" s="820"/>
      <c r="CB35" s="820"/>
      <c r="CC35" s="820"/>
      <c r="CD35" s="825"/>
      <c r="CE35" s="818"/>
      <c r="CF35" s="818"/>
      <c r="CG35" s="818"/>
      <c r="CH35" s="818"/>
      <c r="CI35" s="818"/>
      <c r="CJ35" s="818"/>
      <c r="CK35" s="818"/>
      <c r="CL35" s="818"/>
      <c r="CM35" s="818"/>
      <c r="CN35" s="818"/>
      <c r="CO35" s="818"/>
      <c r="CP35" s="818"/>
      <c r="CQ35" s="818"/>
      <c r="CR35" s="818"/>
      <c r="CS35" s="818"/>
      <c r="CT35" s="818"/>
      <c r="CU35" s="818"/>
      <c r="CV35" s="818"/>
      <c r="CW35" s="818"/>
      <c r="CX35" s="818"/>
      <c r="CY35" s="818"/>
      <c r="CZ35" s="818"/>
      <c r="DA35" s="818"/>
      <c r="DB35" s="818"/>
      <c r="DC35" s="818"/>
      <c r="DD35" s="819">
        <f t="shared" si="1"/>
        <v>61067.898082191772</v>
      </c>
      <c r="DE35" s="820"/>
      <c r="DF35" s="820"/>
      <c r="DG35" s="820"/>
      <c r="DH35" s="820"/>
      <c r="DI35" s="820"/>
      <c r="DJ35" s="820"/>
      <c r="DK35" s="820"/>
      <c r="DL35" s="820"/>
      <c r="DM35" s="821"/>
    </row>
    <row r="36" spans="1:131" s="411" customFormat="1" ht="23.25" customHeight="1">
      <c r="A36" s="836" t="s">
        <v>1182</v>
      </c>
      <c r="B36" s="837"/>
      <c r="C36" s="837"/>
      <c r="D36" s="837"/>
      <c r="E36" s="837"/>
      <c r="F36" s="837"/>
      <c r="G36" s="837"/>
      <c r="H36" s="837"/>
      <c r="I36" s="837"/>
      <c r="J36" s="837"/>
      <c r="K36" s="837"/>
      <c r="L36" s="837"/>
      <c r="M36" s="837"/>
      <c r="N36" s="837"/>
      <c r="O36" s="838"/>
      <c r="P36" s="826" t="s">
        <v>1181</v>
      </c>
      <c r="Q36" s="826"/>
      <c r="R36" s="826"/>
      <c r="S36" s="826"/>
      <c r="T36" s="826"/>
      <c r="U36" s="826"/>
      <c r="V36" s="826"/>
      <c r="W36" s="826"/>
      <c r="X36" s="826"/>
      <c r="Y36" s="826"/>
      <c r="Z36" s="826"/>
      <c r="AA36" s="826"/>
      <c r="AB36" s="826"/>
      <c r="AC36" s="826"/>
      <c r="AD36" s="827">
        <v>503</v>
      </c>
      <c r="AE36" s="827"/>
      <c r="AF36" s="827"/>
      <c r="AG36" s="828">
        <v>1</v>
      </c>
      <c r="AH36" s="828"/>
      <c r="AI36" s="828"/>
      <c r="AJ36" s="828"/>
      <c r="AK36" s="829">
        <v>4209.6000000000004</v>
      </c>
      <c r="AL36" s="830"/>
      <c r="AM36" s="830"/>
      <c r="AN36" s="830"/>
      <c r="AO36" s="830"/>
      <c r="AP36" s="831"/>
      <c r="AQ36" s="832">
        <f t="shared" si="2"/>
        <v>50515.200000000004</v>
      </c>
      <c r="AR36" s="832"/>
      <c r="AS36" s="832"/>
      <c r="AT36" s="832"/>
      <c r="AU36" s="832"/>
      <c r="AV36" s="832"/>
      <c r="AW36" s="832"/>
      <c r="AX36" s="832"/>
      <c r="AY36" s="822"/>
      <c r="AZ36" s="823"/>
      <c r="BA36" s="823"/>
      <c r="BB36" s="823"/>
      <c r="BC36" s="823"/>
      <c r="BD36" s="823"/>
      <c r="BE36" s="823"/>
      <c r="BF36" s="824"/>
      <c r="BG36" s="822"/>
      <c r="BH36" s="823"/>
      <c r="BI36" s="823"/>
      <c r="BJ36" s="823"/>
      <c r="BK36" s="823"/>
      <c r="BL36" s="823"/>
      <c r="BM36" s="823"/>
      <c r="BN36" s="824"/>
      <c r="BO36" s="818"/>
      <c r="BP36" s="818"/>
      <c r="BQ36" s="818"/>
      <c r="BR36" s="818"/>
      <c r="BS36" s="818"/>
      <c r="BT36" s="818"/>
      <c r="BU36" s="818"/>
      <c r="BV36" s="818"/>
      <c r="BW36" s="819">
        <f t="shared" si="0"/>
        <v>6919.8904109589048</v>
      </c>
      <c r="BX36" s="820"/>
      <c r="BY36" s="820"/>
      <c r="BZ36" s="820"/>
      <c r="CA36" s="820"/>
      <c r="CB36" s="820"/>
      <c r="CC36" s="820"/>
      <c r="CD36" s="825"/>
      <c r="CE36" s="818"/>
      <c r="CF36" s="818"/>
      <c r="CG36" s="818"/>
      <c r="CH36" s="818"/>
      <c r="CI36" s="818"/>
      <c r="CJ36" s="818"/>
      <c r="CK36" s="818"/>
      <c r="CL36" s="818"/>
      <c r="CM36" s="818"/>
      <c r="CN36" s="818"/>
      <c r="CO36" s="818"/>
      <c r="CP36" s="818"/>
      <c r="CQ36" s="818"/>
      <c r="CR36" s="818"/>
      <c r="CS36" s="818"/>
      <c r="CT36" s="818"/>
      <c r="CU36" s="818"/>
      <c r="CV36" s="818"/>
      <c r="CW36" s="818"/>
      <c r="CX36" s="818"/>
      <c r="CY36" s="818"/>
      <c r="CZ36" s="818"/>
      <c r="DA36" s="818"/>
      <c r="DB36" s="818"/>
      <c r="DC36" s="818"/>
      <c r="DD36" s="819">
        <f t="shared" si="1"/>
        <v>57435.09041095891</v>
      </c>
      <c r="DE36" s="820"/>
      <c r="DF36" s="820"/>
      <c r="DG36" s="820"/>
      <c r="DH36" s="820"/>
      <c r="DI36" s="820"/>
      <c r="DJ36" s="820"/>
      <c r="DK36" s="820"/>
      <c r="DL36" s="820"/>
      <c r="DM36" s="821"/>
    </row>
    <row r="37" spans="1:131" s="411" customFormat="1" ht="27.75" customHeight="1">
      <c r="A37" s="836" t="s">
        <v>1183</v>
      </c>
      <c r="B37" s="837"/>
      <c r="C37" s="837"/>
      <c r="D37" s="837"/>
      <c r="E37" s="837"/>
      <c r="F37" s="837"/>
      <c r="G37" s="837"/>
      <c r="H37" s="837"/>
      <c r="I37" s="837"/>
      <c r="J37" s="837"/>
      <c r="K37" s="837"/>
      <c r="L37" s="837"/>
      <c r="M37" s="837"/>
      <c r="N37" s="837"/>
      <c r="O37" s="838"/>
      <c r="P37" s="826" t="s">
        <v>1184</v>
      </c>
      <c r="Q37" s="826"/>
      <c r="R37" s="826"/>
      <c r="S37" s="826"/>
      <c r="T37" s="826"/>
      <c r="U37" s="826"/>
      <c r="V37" s="826"/>
      <c r="W37" s="826"/>
      <c r="X37" s="826"/>
      <c r="Y37" s="826"/>
      <c r="Z37" s="826"/>
      <c r="AA37" s="826"/>
      <c r="AB37" s="826"/>
      <c r="AC37" s="826"/>
      <c r="AD37" s="827">
        <v>503</v>
      </c>
      <c r="AE37" s="827"/>
      <c r="AF37" s="827"/>
      <c r="AG37" s="828">
        <v>1</v>
      </c>
      <c r="AH37" s="828"/>
      <c r="AI37" s="828"/>
      <c r="AJ37" s="828"/>
      <c r="AK37" s="829">
        <v>4331.12</v>
      </c>
      <c r="AL37" s="830"/>
      <c r="AM37" s="830"/>
      <c r="AN37" s="830"/>
      <c r="AO37" s="830"/>
      <c r="AP37" s="831"/>
      <c r="AQ37" s="832">
        <f>AG37*AK37*12</f>
        <v>51973.440000000002</v>
      </c>
      <c r="AR37" s="832"/>
      <c r="AS37" s="832"/>
      <c r="AT37" s="832"/>
      <c r="AU37" s="832"/>
      <c r="AV37" s="832"/>
      <c r="AW37" s="832"/>
      <c r="AX37" s="832"/>
      <c r="AY37" s="822"/>
      <c r="AZ37" s="823"/>
      <c r="BA37" s="823"/>
      <c r="BB37" s="823"/>
      <c r="BC37" s="823"/>
      <c r="BD37" s="823"/>
      <c r="BE37" s="823"/>
      <c r="BF37" s="824"/>
      <c r="BG37" s="822"/>
      <c r="BH37" s="823"/>
      <c r="BI37" s="823"/>
      <c r="BJ37" s="823"/>
      <c r="BK37" s="823"/>
      <c r="BL37" s="823"/>
      <c r="BM37" s="823"/>
      <c r="BN37" s="824"/>
      <c r="BO37" s="818"/>
      <c r="BP37" s="818"/>
      <c r="BQ37" s="818"/>
      <c r="BR37" s="818"/>
      <c r="BS37" s="818"/>
      <c r="BT37" s="818"/>
      <c r="BU37" s="818"/>
      <c r="BV37" s="818"/>
      <c r="BW37" s="819">
        <f t="shared" si="0"/>
        <v>7119.6493150684928</v>
      </c>
      <c r="BX37" s="820"/>
      <c r="BY37" s="820"/>
      <c r="BZ37" s="820"/>
      <c r="CA37" s="820"/>
      <c r="CB37" s="820"/>
      <c r="CC37" s="820"/>
      <c r="CD37" s="825"/>
      <c r="CE37" s="818"/>
      <c r="CF37" s="818"/>
      <c r="CG37" s="818"/>
      <c r="CH37" s="818"/>
      <c r="CI37" s="818"/>
      <c r="CJ37" s="818"/>
      <c r="CK37" s="818"/>
      <c r="CL37" s="818"/>
      <c r="CM37" s="818"/>
      <c r="CN37" s="818"/>
      <c r="CO37" s="818"/>
      <c r="CP37" s="818"/>
      <c r="CQ37" s="818"/>
      <c r="CR37" s="818"/>
      <c r="CS37" s="818"/>
      <c r="CT37" s="818"/>
      <c r="CU37" s="818"/>
      <c r="CV37" s="818"/>
      <c r="CW37" s="818"/>
      <c r="CX37" s="818"/>
      <c r="CY37" s="818"/>
      <c r="CZ37" s="818"/>
      <c r="DA37" s="818"/>
      <c r="DB37" s="818"/>
      <c r="DC37" s="818"/>
      <c r="DD37" s="819">
        <f>SUM(AQ37:DC37)</f>
        <v>59093.089315068493</v>
      </c>
      <c r="DE37" s="820"/>
      <c r="DF37" s="820"/>
      <c r="DG37" s="820"/>
      <c r="DH37" s="820"/>
      <c r="DI37" s="820"/>
      <c r="DJ37" s="820"/>
      <c r="DK37" s="820"/>
      <c r="DL37" s="820"/>
      <c r="DM37" s="821"/>
      <c r="EA37" s="412"/>
    </row>
    <row r="38" spans="1:131" s="411" customFormat="1" ht="23.25" customHeight="1">
      <c r="A38" s="836" t="s">
        <v>1185</v>
      </c>
      <c r="B38" s="837"/>
      <c r="C38" s="837"/>
      <c r="D38" s="837"/>
      <c r="E38" s="837"/>
      <c r="F38" s="837"/>
      <c r="G38" s="837"/>
      <c r="H38" s="837"/>
      <c r="I38" s="837"/>
      <c r="J38" s="837"/>
      <c r="K38" s="837"/>
      <c r="L38" s="837"/>
      <c r="M38" s="837"/>
      <c r="N38" s="837"/>
      <c r="O38" s="838"/>
      <c r="P38" s="826" t="s">
        <v>1186</v>
      </c>
      <c r="Q38" s="826"/>
      <c r="R38" s="826"/>
      <c r="S38" s="826"/>
      <c r="T38" s="826"/>
      <c r="U38" s="826"/>
      <c r="V38" s="826"/>
      <c r="W38" s="826"/>
      <c r="X38" s="826"/>
      <c r="Y38" s="826"/>
      <c r="Z38" s="826"/>
      <c r="AA38" s="826"/>
      <c r="AB38" s="826"/>
      <c r="AC38" s="826"/>
      <c r="AD38" s="827">
        <v>503</v>
      </c>
      <c r="AE38" s="827"/>
      <c r="AF38" s="827"/>
      <c r="AG38" s="828">
        <v>1</v>
      </c>
      <c r="AH38" s="828"/>
      <c r="AI38" s="828"/>
      <c r="AJ38" s="828"/>
      <c r="AK38" s="829">
        <v>3768.39</v>
      </c>
      <c r="AL38" s="830"/>
      <c r="AM38" s="830"/>
      <c r="AN38" s="830"/>
      <c r="AO38" s="830"/>
      <c r="AP38" s="831"/>
      <c r="AQ38" s="832">
        <f t="shared" si="2"/>
        <v>45220.68</v>
      </c>
      <c r="AR38" s="832"/>
      <c r="AS38" s="832"/>
      <c r="AT38" s="832"/>
      <c r="AU38" s="832"/>
      <c r="AV38" s="832"/>
      <c r="AW38" s="832"/>
      <c r="AX38" s="832"/>
      <c r="AY38" s="822"/>
      <c r="AZ38" s="823"/>
      <c r="BA38" s="823"/>
      <c r="BB38" s="823"/>
      <c r="BC38" s="823"/>
      <c r="BD38" s="823"/>
      <c r="BE38" s="823"/>
      <c r="BF38" s="824"/>
      <c r="BG38" s="822"/>
      <c r="BH38" s="823"/>
      <c r="BI38" s="823"/>
      <c r="BJ38" s="823"/>
      <c r="BK38" s="823"/>
      <c r="BL38" s="823"/>
      <c r="BM38" s="823"/>
      <c r="BN38" s="824"/>
      <c r="BO38" s="818"/>
      <c r="BP38" s="818"/>
      <c r="BQ38" s="818"/>
      <c r="BR38" s="818"/>
      <c r="BS38" s="818"/>
      <c r="BT38" s="818"/>
      <c r="BU38" s="818"/>
      <c r="BV38" s="818"/>
      <c r="BW38" s="819">
        <f t="shared" si="0"/>
        <v>6194.6136986301372</v>
      </c>
      <c r="BX38" s="820"/>
      <c r="BY38" s="820"/>
      <c r="BZ38" s="820"/>
      <c r="CA38" s="820"/>
      <c r="CB38" s="820"/>
      <c r="CC38" s="820"/>
      <c r="CD38" s="825"/>
      <c r="CE38" s="818"/>
      <c r="CF38" s="818"/>
      <c r="CG38" s="818"/>
      <c r="CH38" s="818"/>
      <c r="CI38" s="818"/>
      <c r="CJ38" s="818"/>
      <c r="CK38" s="818"/>
      <c r="CL38" s="818"/>
      <c r="CM38" s="818"/>
      <c r="CN38" s="818"/>
      <c r="CO38" s="818"/>
      <c r="CP38" s="818"/>
      <c r="CQ38" s="818"/>
      <c r="CR38" s="818"/>
      <c r="CS38" s="818"/>
      <c r="CT38" s="818"/>
      <c r="CU38" s="818"/>
      <c r="CV38" s="818"/>
      <c r="CW38" s="818"/>
      <c r="CX38" s="818"/>
      <c r="CY38" s="818"/>
      <c r="CZ38" s="818"/>
      <c r="DA38" s="818"/>
      <c r="DB38" s="818"/>
      <c r="DC38" s="818"/>
      <c r="DD38" s="819">
        <f t="shared" si="1"/>
        <v>51415.293698630136</v>
      </c>
      <c r="DE38" s="820"/>
      <c r="DF38" s="820"/>
      <c r="DG38" s="820"/>
      <c r="DH38" s="820"/>
      <c r="DI38" s="820"/>
      <c r="DJ38" s="820"/>
      <c r="DK38" s="820"/>
      <c r="DL38" s="820"/>
      <c r="DM38" s="821"/>
    </row>
    <row r="39" spans="1:131" s="411" customFormat="1" ht="23.25" customHeight="1">
      <c r="A39" s="836" t="s">
        <v>1220</v>
      </c>
      <c r="B39" s="837"/>
      <c r="C39" s="837"/>
      <c r="D39" s="837"/>
      <c r="E39" s="837"/>
      <c r="F39" s="837"/>
      <c r="G39" s="837"/>
      <c r="H39" s="837"/>
      <c r="I39" s="837"/>
      <c r="J39" s="837"/>
      <c r="K39" s="837"/>
      <c r="L39" s="837"/>
      <c r="M39" s="837"/>
      <c r="N39" s="837"/>
      <c r="O39" s="838"/>
      <c r="P39" s="826" t="s">
        <v>1186</v>
      </c>
      <c r="Q39" s="826"/>
      <c r="R39" s="826"/>
      <c r="S39" s="826"/>
      <c r="T39" s="826"/>
      <c r="U39" s="826"/>
      <c r="V39" s="826"/>
      <c r="W39" s="826"/>
      <c r="X39" s="826"/>
      <c r="Y39" s="826"/>
      <c r="Z39" s="826"/>
      <c r="AA39" s="826"/>
      <c r="AB39" s="826"/>
      <c r="AC39" s="826"/>
      <c r="AD39" s="827">
        <v>503</v>
      </c>
      <c r="AE39" s="827"/>
      <c r="AF39" s="827"/>
      <c r="AG39" s="828">
        <v>1</v>
      </c>
      <c r="AH39" s="828"/>
      <c r="AI39" s="828"/>
      <c r="AJ39" s="828"/>
      <c r="AK39" s="829">
        <v>1797</v>
      </c>
      <c r="AL39" s="830"/>
      <c r="AM39" s="830"/>
      <c r="AN39" s="830"/>
      <c r="AO39" s="830"/>
      <c r="AP39" s="831"/>
      <c r="AQ39" s="832">
        <f t="shared" ref="AQ39" si="15">AG39*AK39*12</f>
        <v>21564</v>
      </c>
      <c r="AR39" s="832"/>
      <c r="AS39" s="832"/>
      <c r="AT39" s="832"/>
      <c r="AU39" s="832"/>
      <c r="AV39" s="832"/>
      <c r="AW39" s="832"/>
      <c r="AX39" s="832"/>
      <c r="AY39" s="822"/>
      <c r="AZ39" s="823"/>
      <c r="BA39" s="823"/>
      <c r="BB39" s="823"/>
      <c r="BC39" s="823"/>
      <c r="BD39" s="823"/>
      <c r="BE39" s="823"/>
      <c r="BF39" s="824"/>
      <c r="BG39" s="822"/>
      <c r="BH39" s="823"/>
      <c r="BI39" s="823"/>
      <c r="BJ39" s="823"/>
      <c r="BK39" s="823"/>
      <c r="BL39" s="823"/>
      <c r="BM39" s="823"/>
      <c r="BN39" s="824"/>
      <c r="BO39" s="818"/>
      <c r="BP39" s="818"/>
      <c r="BQ39" s="818"/>
      <c r="BR39" s="818"/>
      <c r="BS39" s="818"/>
      <c r="BT39" s="818"/>
      <c r="BU39" s="818"/>
      <c r="BV39" s="818"/>
      <c r="BW39" s="819">
        <f t="shared" ref="BW39" si="16">AQ39/365*50</f>
        <v>2953.972602739726</v>
      </c>
      <c r="BX39" s="820"/>
      <c r="BY39" s="820"/>
      <c r="BZ39" s="820"/>
      <c r="CA39" s="820"/>
      <c r="CB39" s="820"/>
      <c r="CC39" s="820"/>
      <c r="CD39" s="825"/>
      <c r="CE39" s="818"/>
      <c r="CF39" s="818"/>
      <c r="CG39" s="818"/>
      <c r="CH39" s="818"/>
      <c r="CI39" s="818"/>
      <c r="CJ39" s="818"/>
      <c r="CK39" s="818"/>
      <c r="CL39" s="818"/>
      <c r="CM39" s="818"/>
      <c r="CN39" s="818"/>
      <c r="CO39" s="818"/>
      <c r="CP39" s="818"/>
      <c r="CQ39" s="818"/>
      <c r="CR39" s="818"/>
      <c r="CS39" s="818"/>
      <c r="CT39" s="818"/>
      <c r="CU39" s="818"/>
      <c r="CV39" s="818"/>
      <c r="CW39" s="818"/>
      <c r="CX39" s="818"/>
      <c r="CY39" s="818"/>
      <c r="CZ39" s="818"/>
      <c r="DA39" s="818"/>
      <c r="DB39" s="818"/>
      <c r="DC39" s="818"/>
      <c r="DD39" s="819">
        <f t="shared" ref="DD39" si="17">SUM(AQ39:DC39)</f>
        <v>24517.972602739726</v>
      </c>
      <c r="DE39" s="820"/>
      <c r="DF39" s="820"/>
      <c r="DG39" s="820"/>
      <c r="DH39" s="820"/>
      <c r="DI39" s="820"/>
      <c r="DJ39" s="820"/>
      <c r="DK39" s="820"/>
      <c r="DL39" s="820"/>
      <c r="DM39" s="821"/>
    </row>
    <row r="40" spans="1:131" s="411" customFormat="1" ht="23.25" customHeight="1">
      <c r="A40" s="836" t="s">
        <v>1221</v>
      </c>
      <c r="B40" s="837"/>
      <c r="C40" s="837"/>
      <c r="D40" s="837"/>
      <c r="E40" s="837"/>
      <c r="F40" s="837"/>
      <c r="G40" s="837"/>
      <c r="H40" s="837"/>
      <c r="I40" s="837"/>
      <c r="J40" s="837"/>
      <c r="K40" s="837"/>
      <c r="L40" s="837"/>
      <c r="M40" s="837"/>
      <c r="N40" s="837"/>
      <c r="O40" s="838"/>
      <c r="P40" s="826" t="s">
        <v>1186</v>
      </c>
      <c r="Q40" s="826"/>
      <c r="R40" s="826"/>
      <c r="S40" s="826"/>
      <c r="T40" s="826"/>
      <c r="U40" s="826"/>
      <c r="V40" s="826"/>
      <c r="W40" s="826"/>
      <c r="X40" s="826"/>
      <c r="Y40" s="826"/>
      <c r="Z40" s="826"/>
      <c r="AA40" s="826"/>
      <c r="AB40" s="826"/>
      <c r="AC40" s="826"/>
      <c r="AD40" s="827">
        <v>503</v>
      </c>
      <c r="AE40" s="827"/>
      <c r="AF40" s="827"/>
      <c r="AG40" s="828">
        <v>1</v>
      </c>
      <c r="AH40" s="828"/>
      <c r="AI40" s="828"/>
      <c r="AJ40" s="828"/>
      <c r="AK40" s="829">
        <v>4488</v>
      </c>
      <c r="AL40" s="830"/>
      <c r="AM40" s="830"/>
      <c r="AN40" s="830"/>
      <c r="AO40" s="830"/>
      <c r="AP40" s="831"/>
      <c r="AQ40" s="832">
        <f t="shared" si="2"/>
        <v>53856</v>
      </c>
      <c r="AR40" s="832"/>
      <c r="AS40" s="832"/>
      <c r="AT40" s="832"/>
      <c r="AU40" s="832"/>
      <c r="AV40" s="832"/>
      <c r="AW40" s="832"/>
      <c r="AX40" s="832"/>
      <c r="AY40" s="822"/>
      <c r="AZ40" s="823"/>
      <c r="BA40" s="823"/>
      <c r="BB40" s="823"/>
      <c r="BC40" s="823"/>
      <c r="BD40" s="823"/>
      <c r="BE40" s="823"/>
      <c r="BF40" s="824"/>
      <c r="BG40" s="822"/>
      <c r="BH40" s="823"/>
      <c r="BI40" s="823"/>
      <c r="BJ40" s="823"/>
      <c r="BK40" s="823"/>
      <c r="BL40" s="823"/>
      <c r="BM40" s="823"/>
      <c r="BN40" s="824"/>
      <c r="BO40" s="818"/>
      <c r="BP40" s="818"/>
      <c r="BQ40" s="818"/>
      <c r="BR40" s="818"/>
      <c r="BS40" s="818"/>
      <c r="BT40" s="818"/>
      <c r="BU40" s="818"/>
      <c r="BV40" s="818"/>
      <c r="BW40" s="819">
        <f t="shared" si="0"/>
        <v>7377.5342465753429</v>
      </c>
      <c r="BX40" s="820"/>
      <c r="BY40" s="820"/>
      <c r="BZ40" s="820"/>
      <c r="CA40" s="820"/>
      <c r="CB40" s="820"/>
      <c r="CC40" s="820"/>
      <c r="CD40" s="825"/>
      <c r="CE40" s="818"/>
      <c r="CF40" s="818"/>
      <c r="CG40" s="818"/>
      <c r="CH40" s="818"/>
      <c r="CI40" s="818"/>
      <c r="CJ40" s="818"/>
      <c r="CK40" s="818"/>
      <c r="CL40" s="818"/>
      <c r="CM40" s="818"/>
      <c r="CN40" s="818"/>
      <c r="CO40" s="818"/>
      <c r="CP40" s="818"/>
      <c r="CQ40" s="818"/>
      <c r="CR40" s="818"/>
      <c r="CS40" s="818"/>
      <c r="CT40" s="818"/>
      <c r="CU40" s="818"/>
      <c r="CV40" s="818"/>
      <c r="CW40" s="818"/>
      <c r="CX40" s="818"/>
      <c r="CY40" s="818"/>
      <c r="CZ40" s="818"/>
      <c r="DA40" s="818"/>
      <c r="DB40" s="818"/>
      <c r="DC40" s="818"/>
      <c r="DD40" s="819">
        <f t="shared" si="1"/>
        <v>61233.534246575342</v>
      </c>
      <c r="DE40" s="820"/>
      <c r="DF40" s="820"/>
      <c r="DG40" s="820"/>
      <c r="DH40" s="820"/>
      <c r="DI40" s="820"/>
      <c r="DJ40" s="820"/>
      <c r="DK40" s="820"/>
      <c r="DL40" s="820"/>
      <c r="DM40" s="821"/>
    </row>
    <row r="41" spans="1:131" s="2" customFormat="1" ht="23.25" customHeight="1">
      <c r="A41" s="836" t="s">
        <v>1187</v>
      </c>
      <c r="B41" s="837"/>
      <c r="C41" s="837"/>
      <c r="D41" s="837"/>
      <c r="E41" s="837"/>
      <c r="F41" s="837"/>
      <c r="G41" s="837"/>
      <c r="H41" s="837"/>
      <c r="I41" s="837"/>
      <c r="J41" s="837"/>
      <c r="K41" s="837"/>
      <c r="L41" s="837"/>
      <c r="M41" s="837"/>
      <c r="N41" s="837"/>
      <c r="O41" s="838"/>
      <c r="P41" s="826" t="s">
        <v>1188</v>
      </c>
      <c r="Q41" s="826"/>
      <c r="R41" s="826"/>
      <c r="S41" s="826"/>
      <c r="T41" s="826"/>
      <c r="U41" s="826"/>
      <c r="V41" s="826"/>
      <c r="W41" s="826"/>
      <c r="X41" s="826"/>
      <c r="Y41" s="826"/>
      <c r="Z41" s="826"/>
      <c r="AA41" s="826"/>
      <c r="AB41" s="826"/>
      <c r="AC41" s="826"/>
      <c r="AD41" s="827">
        <v>503</v>
      </c>
      <c r="AE41" s="827"/>
      <c r="AF41" s="827"/>
      <c r="AG41" s="828">
        <v>1</v>
      </c>
      <c r="AH41" s="828"/>
      <c r="AI41" s="828"/>
      <c r="AJ41" s="828"/>
      <c r="AK41" s="829">
        <v>5000</v>
      </c>
      <c r="AL41" s="830"/>
      <c r="AM41" s="830"/>
      <c r="AN41" s="830"/>
      <c r="AO41" s="830"/>
      <c r="AP41" s="831"/>
      <c r="AQ41" s="832">
        <f t="shared" si="2"/>
        <v>60000</v>
      </c>
      <c r="AR41" s="832"/>
      <c r="AS41" s="832"/>
      <c r="AT41" s="832"/>
      <c r="AU41" s="832"/>
      <c r="AV41" s="832"/>
      <c r="AW41" s="832"/>
      <c r="AX41" s="832"/>
      <c r="AY41" s="822"/>
      <c r="AZ41" s="823"/>
      <c r="BA41" s="823"/>
      <c r="BB41" s="823"/>
      <c r="BC41" s="823"/>
      <c r="BD41" s="823"/>
      <c r="BE41" s="823"/>
      <c r="BF41" s="824"/>
      <c r="BG41" s="822"/>
      <c r="BH41" s="823"/>
      <c r="BI41" s="823"/>
      <c r="BJ41" s="823"/>
      <c r="BK41" s="823"/>
      <c r="BL41" s="823"/>
      <c r="BM41" s="823"/>
      <c r="BN41" s="824"/>
      <c r="BO41" s="818"/>
      <c r="BP41" s="818"/>
      <c r="BQ41" s="818"/>
      <c r="BR41" s="818"/>
      <c r="BS41" s="818"/>
      <c r="BT41" s="818"/>
      <c r="BU41" s="818"/>
      <c r="BV41" s="818"/>
      <c r="BW41" s="819">
        <f t="shared" si="0"/>
        <v>8219.17808219178</v>
      </c>
      <c r="BX41" s="820"/>
      <c r="BY41" s="820"/>
      <c r="BZ41" s="820"/>
      <c r="CA41" s="820"/>
      <c r="CB41" s="820"/>
      <c r="CC41" s="820"/>
      <c r="CD41" s="825"/>
      <c r="CE41" s="818"/>
      <c r="CF41" s="818"/>
      <c r="CG41" s="818"/>
      <c r="CH41" s="818"/>
      <c r="CI41" s="818"/>
      <c r="CJ41" s="818"/>
      <c r="CK41" s="818"/>
      <c r="CL41" s="818"/>
      <c r="CM41" s="818"/>
      <c r="CN41" s="818"/>
      <c r="CO41" s="818"/>
      <c r="CP41" s="818"/>
      <c r="CQ41" s="818"/>
      <c r="CR41" s="818"/>
      <c r="CS41" s="818"/>
      <c r="CT41" s="818"/>
      <c r="CU41" s="818"/>
      <c r="CV41" s="818"/>
      <c r="CW41" s="818"/>
      <c r="CX41" s="818"/>
      <c r="CY41" s="818"/>
      <c r="CZ41" s="818"/>
      <c r="DA41" s="818"/>
      <c r="DB41" s="818"/>
      <c r="DC41" s="818"/>
      <c r="DD41" s="819">
        <f t="shared" si="1"/>
        <v>68219.178082191778</v>
      </c>
      <c r="DE41" s="820"/>
      <c r="DF41" s="820"/>
      <c r="DG41" s="820"/>
      <c r="DH41" s="820"/>
      <c r="DI41" s="820"/>
      <c r="DJ41" s="820"/>
      <c r="DK41" s="820"/>
      <c r="DL41" s="820"/>
      <c r="DM41" s="821"/>
    </row>
    <row r="42" spans="1:131" s="2" customFormat="1" ht="23.25" customHeight="1">
      <c r="A42" s="836" t="s">
        <v>1224</v>
      </c>
      <c r="B42" s="837"/>
      <c r="C42" s="837"/>
      <c r="D42" s="837"/>
      <c r="E42" s="837"/>
      <c r="F42" s="837"/>
      <c r="G42" s="837"/>
      <c r="H42" s="837"/>
      <c r="I42" s="837"/>
      <c r="J42" s="837"/>
      <c r="K42" s="837"/>
      <c r="L42" s="837"/>
      <c r="M42" s="837"/>
      <c r="N42" s="837"/>
      <c r="O42" s="838"/>
      <c r="P42" s="826" t="s">
        <v>1223</v>
      </c>
      <c r="Q42" s="826"/>
      <c r="R42" s="826"/>
      <c r="S42" s="826"/>
      <c r="T42" s="826"/>
      <c r="U42" s="826"/>
      <c r="V42" s="826"/>
      <c r="W42" s="826"/>
      <c r="X42" s="826"/>
      <c r="Y42" s="826"/>
      <c r="Z42" s="826"/>
      <c r="AA42" s="826"/>
      <c r="AB42" s="826"/>
      <c r="AC42" s="826"/>
      <c r="AD42" s="827">
        <v>503</v>
      </c>
      <c r="AE42" s="827"/>
      <c r="AF42" s="827"/>
      <c r="AG42" s="828">
        <v>1</v>
      </c>
      <c r="AH42" s="828"/>
      <c r="AI42" s="828"/>
      <c r="AJ42" s="828"/>
      <c r="AK42" s="829">
        <v>8103</v>
      </c>
      <c r="AL42" s="830"/>
      <c r="AM42" s="830"/>
      <c r="AN42" s="830"/>
      <c r="AO42" s="830"/>
      <c r="AP42" s="831"/>
      <c r="AQ42" s="832">
        <f t="shared" ref="AQ42" si="18">AG42*AK42*12</f>
        <v>97236</v>
      </c>
      <c r="AR42" s="832"/>
      <c r="AS42" s="832"/>
      <c r="AT42" s="832"/>
      <c r="AU42" s="832"/>
      <c r="AV42" s="832"/>
      <c r="AW42" s="832"/>
      <c r="AX42" s="832"/>
      <c r="AY42" s="822"/>
      <c r="AZ42" s="823"/>
      <c r="BA42" s="823"/>
      <c r="BB42" s="823"/>
      <c r="BC42" s="823"/>
      <c r="BD42" s="823"/>
      <c r="BE42" s="823"/>
      <c r="BF42" s="824"/>
      <c r="BG42" s="822"/>
      <c r="BH42" s="823"/>
      <c r="BI42" s="823"/>
      <c r="BJ42" s="823"/>
      <c r="BK42" s="823"/>
      <c r="BL42" s="823"/>
      <c r="BM42" s="823"/>
      <c r="BN42" s="824"/>
      <c r="BO42" s="818"/>
      <c r="BP42" s="818"/>
      <c r="BQ42" s="818"/>
      <c r="BR42" s="818"/>
      <c r="BS42" s="818"/>
      <c r="BT42" s="818"/>
      <c r="BU42" s="818"/>
      <c r="BV42" s="818"/>
      <c r="BW42" s="819">
        <f t="shared" ref="BW42" si="19">AQ42/365*50</f>
        <v>13319.999999999998</v>
      </c>
      <c r="BX42" s="820"/>
      <c r="BY42" s="820"/>
      <c r="BZ42" s="820"/>
      <c r="CA42" s="820"/>
      <c r="CB42" s="820"/>
      <c r="CC42" s="820"/>
      <c r="CD42" s="825"/>
      <c r="CE42" s="818"/>
      <c r="CF42" s="818"/>
      <c r="CG42" s="818"/>
      <c r="CH42" s="818"/>
      <c r="CI42" s="818"/>
      <c r="CJ42" s="818"/>
      <c r="CK42" s="818"/>
      <c r="CL42" s="818"/>
      <c r="CM42" s="818"/>
      <c r="CN42" s="818"/>
      <c r="CO42" s="818"/>
      <c r="CP42" s="818"/>
      <c r="CQ42" s="818"/>
      <c r="CR42" s="818"/>
      <c r="CS42" s="818"/>
      <c r="CT42" s="818"/>
      <c r="CU42" s="818"/>
      <c r="CV42" s="818"/>
      <c r="CW42" s="818"/>
      <c r="CX42" s="818"/>
      <c r="CY42" s="818"/>
      <c r="CZ42" s="818"/>
      <c r="DA42" s="818"/>
      <c r="DB42" s="818"/>
      <c r="DC42" s="818"/>
      <c r="DD42" s="819">
        <f t="shared" ref="DD42" si="20">SUM(AQ42:DC42)</f>
        <v>110556</v>
      </c>
      <c r="DE42" s="820"/>
      <c r="DF42" s="820"/>
      <c r="DG42" s="820"/>
      <c r="DH42" s="820"/>
      <c r="DI42" s="820"/>
      <c r="DJ42" s="820"/>
      <c r="DK42" s="820"/>
      <c r="DL42" s="820"/>
      <c r="DM42" s="821"/>
    </row>
    <row r="43" spans="1:131" s="2" customFormat="1" ht="31.5" customHeight="1">
      <c r="A43" s="836" t="s">
        <v>1219</v>
      </c>
      <c r="B43" s="837"/>
      <c r="C43" s="837"/>
      <c r="D43" s="837"/>
      <c r="E43" s="837"/>
      <c r="F43" s="837"/>
      <c r="G43" s="837"/>
      <c r="H43" s="837"/>
      <c r="I43" s="837"/>
      <c r="J43" s="837"/>
      <c r="K43" s="837"/>
      <c r="L43" s="837"/>
      <c r="M43" s="837"/>
      <c r="N43" s="837"/>
      <c r="O43" s="838"/>
      <c r="P43" s="826" t="s">
        <v>1189</v>
      </c>
      <c r="Q43" s="826"/>
      <c r="R43" s="826"/>
      <c r="S43" s="826"/>
      <c r="T43" s="826"/>
      <c r="U43" s="826"/>
      <c r="V43" s="826"/>
      <c r="W43" s="826"/>
      <c r="X43" s="826"/>
      <c r="Y43" s="826"/>
      <c r="Z43" s="826"/>
      <c r="AA43" s="826"/>
      <c r="AB43" s="826"/>
      <c r="AC43" s="826"/>
      <c r="AD43" s="827">
        <v>503</v>
      </c>
      <c r="AE43" s="827"/>
      <c r="AF43" s="827"/>
      <c r="AG43" s="828">
        <v>1</v>
      </c>
      <c r="AH43" s="828"/>
      <c r="AI43" s="828"/>
      <c r="AJ43" s="828"/>
      <c r="AK43" s="829">
        <v>7025</v>
      </c>
      <c r="AL43" s="830"/>
      <c r="AM43" s="830"/>
      <c r="AN43" s="830"/>
      <c r="AO43" s="830"/>
      <c r="AP43" s="831"/>
      <c r="AQ43" s="832">
        <f t="shared" si="2"/>
        <v>84300</v>
      </c>
      <c r="AR43" s="832"/>
      <c r="AS43" s="832"/>
      <c r="AT43" s="832"/>
      <c r="AU43" s="832"/>
      <c r="AV43" s="832"/>
      <c r="AW43" s="832"/>
      <c r="AX43" s="832"/>
      <c r="AY43" s="822"/>
      <c r="AZ43" s="823"/>
      <c r="BA43" s="823"/>
      <c r="BB43" s="823"/>
      <c r="BC43" s="823"/>
      <c r="BD43" s="823"/>
      <c r="BE43" s="823"/>
      <c r="BF43" s="824"/>
      <c r="BG43" s="822"/>
      <c r="BH43" s="823"/>
      <c r="BI43" s="823"/>
      <c r="BJ43" s="823"/>
      <c r="BK43" s="823"/>
      <c r="BL43" s="823"/>
      <c r="BM43" s="823"/>
      <c r="BN43" s="824"/>
      <c r="BO43" s="818"/>
      <c r="BP43" s="818"/>
      <c r="BQ43" s="818"/>
      <c r="BR43" s="818"/>
      <c r="BS43" s="818"/>
      <c r="BT43" s="818"/>
      <c r="BU43" s="818"/>
      <c r="BV43" s="818"/>
      <c r="BW43" s="819">
        <f t="shared" si="0"/>
        <v>11547.945205479453</v>
      </c>
      <c r="BX43" s="820"/>
      <c r="BY43" s="820"/>
      <c r="BZ43" s="820"/>
      <c r="CA43" s="820"/>
      <c r="CB43" s="820"/>
      <c r="CC43" s="820"/>
      <c r="CD43" s="825"/>
      <c r="CE43" s="818"/>
      <c r="CF43" s="818"/>
      <c r="CG43" s="818"/>
      <c r="CH43" s="818"/>
      <c r="CI43" s="818"/>
      <c r="CJ43" s="818"/>
      <c r="CK43" s="818"/>
      <c r="CL43" s="818"/>
      <c r="CM43" s="818"/>
      <c r="CN43" s="818"/>
      <c r="CO43" s="818"/>
      <c r="CP43" s="818"/>
      <c r="CQ43" s="818"/>
      <c r="CR43" s="818"/>
      <c r="CS43" s="818"/>
      <c r="CT43" s="818"/>
      <c r="CU43" s="818"/>
      <c r="CV43" s="818"/>
      <c r="CW43" s="818"/>
      <c r="CX43" s="818"/>
      <c r="CY43" s="818"/>
      <c r="CZ43" s="818"/>
      <c r="DA43" s="818"/>
      <c r="DB43" s="818"/>
      <c r="DC43" s="818"/>
      <c r="DD43" s="819">
        <f t="shared" si="1"/>
        <v>95847.945205479453</v>
      </c>
      <c r="DE43" s="820"/>
      <c r="DF43" s="820"/>
      <c r="DG43" s="820"/>
      <c r="DH43" s="820"/>
      <c r="DI43" s="820"/>
      <c r="DJ43" s="820"/>
      <c r="DK43" s="820"/>
      <c r="DL43" s="820"/>
      <c r="DM43" s="821"/>
    </row>
    <row r="44" spans="1:131" s="2" customFormat="1" ht="23.25" customHeight="1">
      <c r="A44" s="836" t="s">
        <v>1190</v>
      </c>
      <c r="B44" s="837"/>
      <c r="C44" s="837"/>
      <c r="D44" s="837"/>
      <c r="E44" s="837"/>
      <c r="F44" s="837"/>
      <c r="G44" s="837"/>
      <c r="H44" s="837"/>
      <c r="I44" s="837"/>
      <c r="J44" s="837"/>
      <c r="K44" s="837"/>
      <c r="L44" s="837"/>
      <c r="M44" s="837"/>
      <c r="N44" s="837"/>
      <c r="O44" s="838"/>
      <c r="P44" s="826" t="s">
        <v>1189</v>
      </c>
      <c r="Q44" s="826"/>
      <c r="R44" s="826"/>
      <c r="S44" s="826"/>
      <c r="T44" s="826"/>
      <c r="U44" s="826"/>
      <c r="V44" s="826"/>
      <c r="W44" s="826"/>
      <c r="X44" s="826"/>
      <c r="Y44" s="826"/>
      <c r="Z44" s="826"/>
      <c r="AA44" s="826"/>
      <c r="AB44" s="826"/>
      <c r="AC44" s="826"/>
      <c r="AD44" s="827">
        <v>503</v>
      </c>
      <c r="AE44" s="827"/>
      <c r="AF44" s="827"/>
      <c r="AG44" s="828">
        <v>1</v>
      </c>
      <c r="AH44" s="828"/>
      <c r="AI44" s="828"/>
      <c r="AJ44" s="828"/>
      <c r="AK44" s="829">
        <v>5410</v>
      </c>
      <c r="AL44" s="830"/>
      <c r="AM44" s="830"/>
      <c r="AN44" s="830"/>
      <c r="AO44" s="830"/>
      <c r="AP44" s="831"/>
      <c r="AQ44" s="832">
        <f t="shared" si="2"/>
        <v>64920</v>
      </c>
      <c r="AR44" s="832"/>
      <c r="AS44" s="832"/>
      <c r="AT44" s="832"/>
      <c r="AU44" s="832"/>
      <c r="AV44" s="832"/>
      <c r="AW44" s="832"/>
      <c r="AX44" s="832"/>
      <c r="AY44" s="822"/>
      <c r="AZ44" s="823"/>
      <c r="BA44" s="823"/>
      <c r="BB44" s="823"/>
      <c r="BC44" s="823"/>
      <c r="BD44" s="823"/>
      <c r="BE44" s="823"/>
      <c r="BF44" s="824"/>
      <c r="BG44" s="822"/>
      <c r="BH44" s="823"/>
      <c r="BI44" s="823"/>
      <c r="BJ44" s="823"/>
      <c r="BK44" s="823"/>
      <c r="BL44" s="823"/>
      <c r="BM44" s="823"/>
      <c r="BN44" s="824"/>
      <c r="BO44" s="818"/>
      <c r="BP44" s="818"/>
      <c r="BQ44" s="818"/>
      <c r="BR44" s="818"/>
      <c r="BS44" s="818"/>
      <c r="BT44" s="818"/>
      <c r="BU44" s="818"/>
      <c r="BV44" s="818"/>
      <c r="BW44" s="819">
        <f t="shared" si="0"/>
        <v>8893.1506849315065</v>
      </c>
      <c r="BX44" s="820"/>
      <c r="BY44" s="820"/>
      <c r="BZ44" s="820"/>
      <c r="CA44" s="820"/>
      <c r="CB44" s="820"/>
      <c r="CC44" s="820"/>
      <c r="CD44" s="825"/>
      <c r="CE44" s="818"/>
      <c r="CF44" s="818"/>
      <c r="CG44" s="818"/>
      <c r="CH44" s="818"/>
      <c r="CI44" s="818"/>
      <c r="CJ44" s="818"/>
      <c r="CK44" s="818"/>
      <c r="CL44" s="818"/>
      <c r="CM44" s="818"/>
      <c r="CN44" s="818"/>
      <c r="CO44" s="818"/>
      <c r="CP44" s="818"/>
      <c r="CQ44" s="818"/>
      <c r="CR44" s="818"/>
      <c r="CS44" s="818"/>
      <c r="CT44" s="818"/>
      <c r="CU44" s="818"/>
      <c r="CV44" s="818"/>
      <c r="CW44" s="818"/>
      <c r="CX44" s="818"/>
      <c r="CY44" s="818"/>
      <c r="CZ44" s="818"/>
      <c r="DA44" s="818"/>
      <c r="DB44" s="818"/>
      <c r="DC44" s="818"/>
      <c r="DD44" s="819">
        <f t="shared" si="1"/>
        <v>73813.150684931505</v>
      </c>
      <c r="DE44" s="820"/>
      <c r="DF44" s="820"/>
      <c r="DG44" s="820"/>
      <c r="DH44" s="820"/>
      <c r="DI44" s="820"/>
      <c r="DJ44" s="820"/>
      <c r="DK44" s="820"/>
      <c r="DL44" s="820"/>
      <c r="DM44" s="821"/>
    </row>
    <row r="45" spans="1:131" s="2" customFormat="1" ht="23.25" customHeight="1">
      <c r="A45" s="836" t="s">
        <v>1191</v>
      </c>
      <c r="B45" s="837"/>
      <c r="C45" s="837"/>
      <c r="D45" s="837"/>
      <c r="E45" s="837"/>
      <c r="F45" s="837"/>
      <c r="G45" s="837"/>
      <c r="H45" s="837"/>
      <c r="I45" s="837"/>
      <c r="J45" s="837"/>
      <c r="K45" s="837"/>
      <c r="L45" s="837"/>
      <c r="M45" s="837"/>
      <c r="N45" s="837"/>
      <c r="O45" s="838"/>
      <c r="P45" s="826" t="s">
        <v>1189</v>
      </c>
      <c r="Q45" s="826"/>
      <c r="R45" s="826"/>
      <c r="S45" s="826"/>
      <c r="T45" s="826"/>
      <c r="U45" s="826"/>
      <c r="V45" s="826"/>
      <c r="W45" s="826"/>
      <c r="X45" s="826"/>
      <c r="Y45" s="826"/>
      <c r="Z45" s="826"/>
      <c r="AA45" s="826"/>
      <c r="AB45" s="826"/>
      <c r="AC45" s="826"/>
      <c r="AD45" s="827">
        <v>503</v>
      </c>
      <c r="AE45" s="827"/>
      <c r="AF45" s="827"/>
      <c r="AG45" s="828">
        <v>1</v>
      </c>
      <c r="AH45" s="828"/>
      <c r="AI45" s="828"/>
      <c r="AJ45" s="828"/>
      <c r="AK45" s="829">
        <v>5264.42</v>
      </c>
      <c r="AL45" s="830"/>
      <c r="AM45" s="830"/>
      <c r="AN45" s="830"/>
      <c r="AO45" s="830"/>
      <c r="AP45" s="831"/>
      <c r="AQ45" s="832">
        <f t="shared" si="2"/>
        <v>63173.04</v>
      </c>
      <c r="AR45" s="832"/>
      <c r="AS45" s="832"/>
      <c r="AT45" s="832"/>
      <c r="AU45" s="832"/>
      <c r="AV45" s="832"/>
      <c r="AW45" s="832"/>
      <c r="AX45" s="832"/>
      <c r="AY45" s="822"/>
      <c r="AZ45" s="823"/>
      <c r="BA45" s="823"/>
      <c r="BB45" s="823"/>
      <c r="BC45" s="823"/>
      <c r="BD45" s="823"/>
      <c r="BE45" s="823"/>
      <c r="BF45" s="824"/>
      <c r="BG45" s="822"/>
      <c r="BH45" s="823"/>
      <c r="BI45" s="823"/>
      <c r="BJ45" s="823"/>
      <c r="BK45" s="823"/>
      <c r="BL45" s="823"/>
      <c r="BM45" s="823"/>
      <c r="BN45" s="824"/>
      <c r="BO45" s="818"/>
      <c r="BP45" s="818"/>
      <c r="BQ45" s="818"/>
      <c r="BR45" s="818"/>
      <c r="BS45" s="818"/>
      <c r="BT45" s="818"/>
      <c r="BU45" s="818"/>
      <c r="BV45" s="818"/>
      <c r="BW45" s="819">
        <f t="shared" si="0"/>
        <v>8653.8410958904115</v>
      </c>
      <c r="BX45" s="820"/>
      <c r="BY45" s="820"/>
      <c r="BZ45" s="820"/>
      <c r="CA45" s="820"/>
      <c r="CB45" s="820"/>
      <c r="CC45" s="820"/>
      <c r="CD45" s="825"/>
      <c r="CE45" s="818"/>
      <c r="CF45" s="818"/>
      <c r="CG45" s="818"/>
      <c r="CH45" s="818"/>
      <c r="CI45" s="818"/>
      <c r="CJ45" s="818"/>
      <c r="CK45" s="818"/>
      <c r="CL45" s="818"/>
      <c r="CM45" s="818"/>
      <c r="CN45" s="818"/>
      <c r="CO45" s="818"/>
      <c r="CP45" s="818"/>
      <c r="CQ45" s="818"/>
      <c r="CR45" s="818"/>
      <c r="CS45" s="818"/>
      <c r="CT45" s="818"/>
      <c r="CU45" s="818"/>
      <c r="CV45" s="818"/>
      <c r="CW45" s="818"/>
      <c r="CX45" s="818"/>
      <c r="CY45" s="818"/>
      <c r="CZ45" s="818"/>
      <c r="DA45" s="818"/>
      <c r="DB45" s="818"/>
      <c r="DC45" s="818"/>
      <c r="DD45" s="819">
        <f t="shared" si="1"/>
        <v>71826.881095890407</v>
      </c>
      <c r="DE45" s="820"/>
      <c r="DF45" s="820"/>
      <c r="DG45" s="820"/>
      <c r="DH45" s="820"/>
      <c r="DI45" s="820"/>
      <c r="DJ45" s="820"/>
      <c r="DK45" s="820"/>
      <c r="DL45" s="820"/>
      <c r="DM45" s="821"/>
    </row>
    <row r="46" spans="1:131" s="2" customFormat="1" ht="23.25" customHeight="1">
      <c r="A46" s="836" t="s">
        <v>1197</v>
      </c>
      <c r="B46" s="837"/>
      <c r="C46" s="837"/>
      <c r="D46" s="837"/>
      <c r="E46" s="837"/>
      <c r="F46" s="837"/>
      <c r="G46" s="837"/>
      <c r="H46" s="837"/>
      <c r="I46" s="837"/>
      <c r="J46" s="837"/>
      <c r="K46" s="837"/>
      <c r="L46" s="837"/>
      <c r="M46" s="837"/>
      <c r="N46" s="837"/>
      <c r="O46" s="838"/>
      <c r="P46" s="826" t="s">
        <v>1192</v>
      </c>
      <c r="Q46" s="826"/>
      <c r="R46" s="826"/>
      <c r="S46" s="826"/>
      <c r="T46" s="826"/>
      <c r="U46" s="826"/>
      <c r="V46" s="826"/>
      <c r="W46" s="826"/>
      <c r="X46" s="826"/>
      <c r="Y46" s="826"/>
      <c r="Z46" s="826"/>
      <c r="AA46" s="826"/>
      <c r="AB46" s="826"/>
      <c r="AC46" s="826"/>
      <c r="AD46" s="827">
        <v>503</v>
      </c>
      <c r="AE46" s="827"/>
      <c r="AF46" s="827"/>
      <c r="AG46" s="828">
        <v>2</v>
      </c>
      <c r="AH46" s="828"/>
      <c r="AI46" s="828"/>
      <c r="AJ46" s="828"/>
      <c r="AK46" s="829">
        <v>4896</v>
      </c>
      <c r="AL46" s="830"/>
      <c r="AM46" s="830"/>
      <c r="AN46" s="830"/>
      <c r="AO46" s="830"/>
      <c r="AP46" s="831"/>
      <c r="AQ46" s="832">
        <f t="shared" si="2"/>
        <v>117504</v>
      </c>
      <c r="AR46" s="832"/>
      <c r="AS46" s="832"/>
      <c r="AT46" s="832"/>
      <c r="AU46" s="832"/>
      <c r="AV46" s="832"/>
      <c r="AW46" s="832"/>
      <c r="AX46" s="832"/>
      <c r="AY46" s="822"/>
      <c r="AZ46" s="823"/>
      <c r="BA46" s="823"/>
      <c r="BB46" s="823"/>
      <c r="BC46" s="823"/>
      <c r="BD46" s="823"/>
      <c r="BE46" s="823"/>
      <c r="BF46" s="824"/>
      <c r="BG46" s="822"/>
      <c r="BH46" s="823"/>
      <c r="BI46" s="823"/>
      <c r="BJ46" s="823"/>
      <c r="BK46" s="823"/>
      <c r="BL46" s="823"/>
      <c r="BM46" s="823"/>
      <c r="BN46" s="824"/>
      <c r="BO46" s="818"/>
      <c r="BP46" s="818"/>
      <c r="BQ46" s="818"/>
      <c r="BR46" s="818"/>
      <c r="BS46" s="818"/>
      <c r="BT46" s="818"/>
      <c r="BU46" s="818"/>
      <c r="BV46" s="818"/>
      <c r="BW46" s="819">
        <f t="shared" si="0"/>
        <v>16096.438356164384</v>
      </c>
      <c r="BX46" s="820"/>
      <c r="BY46" s="820"/>
      <c r="BZ46" s="820"/>
      <c r="CA46" s="820"/>
      <c r="CB46" s="820"/>
      <c r="CC46" s="820"/>
      <c r="CD46" s="825"/>
      <c r="CE46" s="818"/>
      <c r="CF46" s="818"/>
      <c r="CG46" s="818"/>
      <c r="CH46" s="818"/>
      <c r="CI46" s="818"/>
      <c r="CJ46" s="818"/>
      <c r="CK46" s="818"/>
      <c r="CL46" s="818"/>
      <c r="CM46" s="818"/>
      <c r="CN46" s="818"/>
      <c r="CO46" s="818"/>
      <c r="CP46" s="818"/>
      <c r="CQ46" s="818"/>
      <c r="CR46" s="818"/>
      <c r="CS46" s="818"/>
      <c r="CT46" s="818"/>
      <c r="CU46" s="818"/>
      <c r="CV46" s="818"/>
      <c r="CW46" s="818"/>
      <c r="CX46" s="818"/>
      <c r="CY46" s="818"/>
      <c r="CZ46" s="818"/>
      <c r="DA46" s="818"/>
      <c r="DB46" s="818"/>
      <c r="DC46" s="818"/>
      <c r="DD46" s="819">
        <f t="shared" si="1"/>
        <v>133600.43835616438</v>
      </c>
      <c r="DE46" s="820"/>
      <c r="DF46" s="820"/>
      <c r="DG46" s="820"/>
      <c r="DH46" s="820"/>
      <c r="DI46" s="820"/>
      <c r="DJ46" s="820"/>
      <c r="DK46" s="820"/>
      <c r="DL46" s="820"/>
      <c r="DM46" s="821"/>
    </row>
    <row r="47" spans="1:131" s="2" customFormat="1" ht="23.25" customHeight="1">
      <c r="A47" s="836" t="s">
        <v>1178</v>
      </c>
      <c r="B47" s="837"/>
      <c r="C47" s="837"/>
      <c r="D47" s="837"/>
      <c r="E47" s="837"/>
      <c r="F47" s="837"/>
      <c r="G47" s="837"/>
      <c r="H47" s="837"/>
      <c r="I47" s="837"/>
      <c r="J47" s="837"/>
      <c r="K47" s="837"/>
      <c r="L47" s="837"/>
      <c r="M47" s="837"/>
      <c r="N47" s="837"/>
      <c r="O47" s="838"/>
      <c r="P47" s="826" t="s">
        <v>1192</v>
      </c>
      <c r="Q47" s="826"/>
      <c r="R47" s="826"/>
      <c r="S47" s="826"/>
      <c r="T47" s="826"/>
      <c r="U47" s="826"/>
      <c r="V47" s="826"/>
      <c r="W47" s="826"/>
      <c r="X47" s="826"/>
      <c r="Y47" s="826"/>
      <c r="Z47" s="826"/>
      <c r="AA47" s="826"/>
      <c r="AB47" s="826"/>
      <c r="AC47" s="826"/>
      <c r="AD47" s="827">
        <v>503</v>
      </c>
      <c r="AE47" s="827"/>
      <c r="AF47" s="827"/>
      <c r="AG47" s="828">
        <v>1</v>
      </c>
      <c r="AH47" s="828"/>
      <c r="AI47" s="828"/>
      <c r="AJ47" s="828"/>
      <c r="AK47" s="829">
        <v>4293.79</v>
      </c>
      <c r="AL47" s="830"/>
      <c r="AM47" s="830"/>
      <c r="AN47" s="830"/>
      <c r="AO47" s="830"/>
      <c r="AP47" s="831"/>
      <c r="AQ47" s="832">
        <f t="shared" ref="AQ47" si="21">AG47*AK47*12</f>
        <v>51525.479999999996</v>
      </c>
      <c r="AR47" s="832"/>
      <c r="AS47" s="832"/>
      <c r="AT47" s="832"/>
      <c r="AU47" s="832"/>
      <c r="AV47" s="832"/>
      <c r="AW47" s="832"/>
      <c r="AX47" s="832"/>
      <c r="AY47" s="822"/>
      <c r="AZ47" s="823"/>
      <c r="BA47" s="823"/>
      <c r="BB47" s="823"/>
      <c r="BC47" s="823"/>
      <c r="BD47" s="823"/>
      <c r="BE47" s="823"/>
      <c r="BF47" s="824"/>
      <c r="BG47" s="822"/>
      <c r="BH47" s="823"/>
      <c r="BI47" s="823"/>
      <c r="BJ47" s="823"/>
      <c r="BK47" s="823"/>
      <c r="BL47" s="823"/>
      <c r="BM47" s="823"/>
      <c r="BN47" s="824"/>
      <c r="BO47" s="818"/>
      <c r="BP47" s="818"/>
      <c r="BQ47" s="818"/>
      <c r="BR47" s="818"/>
      <c r="BS47" s="818"/>
      <c r="BT47" s="818"/>
      <c r="BU47" s="818"/>
      <c r="BV47" s="818"/>
      <c r="BW47" s="819">
        <f t="shared" ref="BW47" si="22">AQ47/365*50</f>
        <v>7058.2849315068488</v>
      </c>
      <c r="BX47" s="820"/>
      <c r="BY47" s="820"/>
      <c r="BZ47" s="820"/>
      <c r="CA47" s="820"/>
      <c r="CB47" s="820"/>
      <c r="CC47" s="820"/>
      <c r="CD47" s="825"/>
      <c r="CE47" s="822"/>
      <c r="CF47" s="823"/>
      <c r="CG47" s="823"/>
      <c r="CH47" s="823"/>
      <c r="CI47" s="823"/>
      <c r="CJ47" s="823"/>
      <c r="CK47" s="823"/>
      <c r="CL47" s="824"/>
      <c r="CM47" s="818"/>
      <c r="CN47" s="818"/>
      <c r="CO47" s="818"/>
      <c r="CP47" s="818"/>
      <c r="CQ47" s="818"/>
      <c r="CR47" s="818"/>
      <c r="CS47" s="818"/>
      <c r="CT47" s="818"/>
      <c r="CU47" s="818"/>
      <c r="CV47" s="818"/>
      <c r="CW47" s="818"/>
      <c r="CX47" s="818"/>
      <c r="CY47" s="818"/>
      <c r="CZ47" s="818"/>
      <c r="DA47" s="818"/>
      <c r="DB47" s="818"/>
      <c r="DC47" s="818"/>
      <c r="DD47" s="819">
        <f t="shared" ref="DD47" si="23">SUM(AQ47:DC47)</f>
        <v>58583.764931506841</v>
      </c>
      <c r="DE47" s="820"/>
      <c r="DF47" s="820"/>
      <c r="DG47" s="820"/>
      <c r="DH47" s="820"/>
      <c r="DI47" s="820"/>
      <c r="DJ47" s="820"/>
      <c r="DK47" s="820"/>
      <c r="DL47" s="820"/>
      <c r="DM47" s="821"/>
    </row>
    <row r="48" spans="1:131" s="2" customFormat="1" ht="23.25" customHeight="1">
      <c r="A48" s="836" t="s">
        <v>1193</v>
      </c>
      <c r="B48" s="837"/>
      <c r="C48" s="837"/>
      <c r="D48" s="837"/>
      <c r="E48" s="837"/>
      <c r="F48" s="837"/>
      <c r="G48" s="837"/>
      <c r="H48" s="837"/>
      <c r="I48" s="837"/>
      <c r="J48" s="837"/>
      <c r="K48" s="837"/>
      <c r="L48" s="837"/>
      <c r="M48" s="837"/>
      <c r="N48" s="837"/>
      <c r="O48" s="838"/>
      <c r="P48" s="826" t="s">
        <v>1194</v>
      </c>
      <c r="Q48" s="826"/>
      <c r="R48" s="826"/>
      <c r="S48" s="826"/>
      <c r="T48" s="826"/>
      <c r="U48" s="826"/>
      <c r="V48" s="826"/>
      <c r="W48" s="826"/>
      <c r="X48" s="826"/>
      <c r="Y48" s="826"/>
      <c r="Z48" s="826"/>
      <c r="AA48" s="826"/>
      <c r="AB48" s="826"/>
      <c r="AC48" s="826"/>
      <c r="AD48" s="827">
        <v>503</v>
      </c>
      <c r="AE48" s="827"/>
      <c r="AF48" s="827"/>
      <c r="AG48" s="828">
        <v>1</v>
      </c>
      <c r="AH48" s="828"/>
      <c r="AI48" s="828"/>
      <c r="AJ48" s="828"/>
      <c r="AK48" s="829">
        <v>5758.61</v>
      </c>
      <c r="AL48" s="830"/>
      <c r="AM48" s="830"/>
      <c r="AN48" s="830"/>
      <c r="AO48" s="830"/>
      <c r="AP48" s="831"/>
      <c r="AQ48" s="832">
        <f t="shared" si="2"/>
        <v>69103.319999999992</v>
      </c>
      <c r="AR48" s="832"/>
      <c r="AS48" s="832"/>
      <c r="AT48" s="832"/>
      <c r="AU48" s="832"/>
      <c r="AV48" s="832"/>
      <c r="AW48" s="832"/>
      <c r="AX48" s="832"/>
      <c r="AY48" s="822"/>
      <c r="AZ48" s="823"/>
      <c r="BA48" s="823"/>
      <c r="BB48" s="823"/>
      <c r="BC48" s="823"/>
      <c r="BD48" s="823"/>
      <c r="BE48" s="823"/>
      <c r="BF48" s="824"/>
      <c r="BG48" s="822"/>
      <c r="BH48" s="823"/>
      <c r="BI48" s="823"/>
      <c r="BJ48" s="823"/>
      <c r="BK48" s="823"/>
      <c r="BL48" s="823"/>
      <c r="BM48" s="823"/>
      <c r="BN48" s="824"/>
      <c r="BO48" s="818"/>
      <c r="BP48" s="818"/>
      <c r="BQ48" s="818"/>
      <c r="BR48" s="818"/>
      <c r="BS48" s="818"/>
      <c r="BT48" s="818"/>
      <c r="BU48" s="818"/>
      <c r="BV48" s="818"/>
      <c r="BW48" s="819">
        <f t="shared" si="0"/>
        <v>9466.208219178081</v>
      </c>
      <c r="BX48" s="820"/>
      <c r="BY48" s="820"/>
      <c r="BZ48" s="820"/>
      <c r="CA48" s="820"/>
      <c r="CB48" s="820"/>
      <c r="CC48" s="820"/>
      <c r="CD48" s="825"/>
      <c r="CE48" s="818"/>
      <c r="CF48" s="818"/>
      <c r="CG48" s="818"/>
      <c r="CH48" s="818"/>
      <c r="CI48" s="818"/>
      <c r="CJ48" s="818"/>
      <c r="CK48" s="818"/>
      <c r="CL48" s="818"/>
      <c r="CM48" s="818"/>
      <c r="CN48" s="818"/>
      <c r="CO48" s="818"/>
      <c r="CP48" s="818"/>
      <c r="CQ48" s="818"/>
      <c r="CR48" s="818"/>
      <c r="CS48" s="818"/>
      <c r="CT48" s="818"/>
      <c r="CU48" s="818"/>
      <c r="CV48" s="818"/>
      <c r="CW48" s="818"/>
      <c r="CX48" s="818"/>
      <c r="CY48" s="818"/>
      <c r="CZ48" s="818"/>
      <c r="DA48" s="818"/>
      <c r="DB48" s="818"/>
      <c r="DC48" s="818"/>
      <c r="DD48" s="819">
        <f t="shared" si="1"/>
        <v>78569.528219178072</v>
      </c>
      <c r="DE48" s="820"/>
      <c r="DF48" s="820"/>
      <c r="DG48" s="820"/>
      <c r="DH48" s="820"/>
      <c r="DI48" s="820"/>
      <c r="DJ48" s="820"/>
      <c r="DK48" s="820"/>
      <c r="DL48" s="820"/>
      <c r="DM48" s="821"/>
    </row>
    <row r="49" spans="1:117" s="2" customFormat="1" ht="29.25" customHeight="1">
      <c r="A49" s="836" t="s">
        <v>1195</v>
      </c>
      <c r="B49" s="837"/>
      <c r="C49" s="837"/>
      <c r="D49" s="837"/>
      <c r="E49" s="837"/>
      <c r="F49" s="837"/>
      <c r="G49" s="837"/>
      <c r="H49" s="837"/>
      <c r="I49" s="837"/>
      <c r="J49" s="837"/>
      <c r="K49" s="837"/>
      <c r="L49" s="837"/>
      <c r="M49" s="837"/>
      <c r="N49" s="837"/>
      <c r="O49" s="838"/>
      <c r="P49" s="826" t="s">
        <v>1172</v>
      </c>
      <c r="Q49" s="826"/>
      <c r="R49" s="826"/>
      <c r="S49" s="826"/>
      <c r="T49" s="826"/>
      <c r="U49" s="826"/>
      <c r="V49" s="826"/>
      <c r="W49" s="826"/>
      <c r="X49" s="826"/>
      <c r="Y49" s="826"/>
      <c r="Z49" s="826"/>
      <c r="AA49" s="826"/>
      <c r="AB49" s="826"/>
      <c r="AC49" s="826"/>
      <c r="AD49" s="827">
        <v>503</v>
      </c>
      <c r="AE49" s="827"/>
      <c r="AF49" s="827"/>
      <c r="AG49" s="828">
        <v>6</v>
      </c>
      <c r="AH49" s="828"/>
      <c r="AI49" s="828"/>
      <c r="AJ49" s="828"/>
      <c r="AK49" s="829">
        <v>5696.19</v>
      </c>
      <c r="AL49" s="830"/>
      <c r="AM49" s="830"/>
      <c r="AN49" s="830"/>
      <c r="AO49" s="830"/>
      <c r="AP49" s="831"/>
      <c r="AQ49" s="832">
        <f t="shared" si="2"/>
        <v>410125.68</v>
      </c>
      <c r="AR49" s="832"/>
      <c r="AS49" s="832"/>
      <c r="AT49" s="832"/>
      <c r="AU49" s="832"/>
      <c r="AV49" s="832"/>
      <c r="AW49" s="832"/>
      <c r="AX49" s="832"/>
      <c r="AY49" s="822"/>
      <c r="AZ49" s="823"/>
      <c r="BA49" s="823"/>
      <c r="BB49" s="823"/>
      <c r="BC49" s="823"/>
      <c r="BD49" s="823"/>
      <c r="BE49" s="823"/>
      <c r="BF49" s="824"/>
      <c r="BG49" s="822"/>
      <c r="BH49" s="823"/>
      <c r="BI49" s="823"/>
      <c r="BJ49" s="823"/>
      <c r="BK49" s="823"/>
      <c r="BL49" s="823"/>
      <c r="BM49" s="823"/>
      <c r="BN49" s="824"/>
      <c r="BO49" s="818"/>
      <c r="BP49" s="818"/>
      <c r="BQ49" s="818"/>
      <c r="BR49" s="818"/>
      <c r="BS49" s="818"/>
      <c r="BT49" s="818"/>
      <c r="BU49" s="818"/>
      <c r="BV49" s="818"/>
      <c r="BW49" s="819">
        <f t="shared" si="0"/>
        <v>56181.600000000006</v>
      </c>
      <c r="BX49" s="820"/>
      <c r="BY49" s="820"/>
      <c r="BZ49" s="820"/>
      <c r="CA49" s="820"/>
      <c r="CB49" s="820"/>
      <c r="CC49" s="820"/>
      <c r="CD49" s="825"/>
      <c r="CE49" s="818"/>
      <c r="CF49" s="818"/>
      <c r="CG49" s="818"/>
      <c r="CH49" s="818"/>
      <c r="CI49" s="818"/>
      <c r="CJ49" s="818"/>
      <c r="CK49" s="818"/>
      <c r="CL49" s="818"/>
      <c r="CM49" s="818"/>
      <c r="CN49" s="818"/>
      <c r="CO49" s="818"/>
      <c r="CP49" s="818"/>
      <c r="CQ49" s="818"/>
      <c r="CR49" s="818"/>
      <c r="CS49" s="818"/>
      <c r="CT49" s="818"/>
      <c r="CU49" s="818"/>
      <c r="CV49" s="818"/>
      <c r="CW49" s="818"/>
      <c r="CX49" s="818"/>
      <c r="CY49" s="818"/>
      <c r="CZ49" s="818"/>
      <c r="DA49" s="818"/>
      <c r="DB49" s="818"/>
      <c r="DC49" s="818"/>
      <c r="DD49" s="819">
        <f t="shared" si="1"/>
        <v>466307.28</v>
      </c>
      <c r="DE49" s="820"/>
      <c r="DF49" s="820"/>
      <c r="DG49" s="820"/>
      <c r="DH49" s="820"/>
      <c r="DI49" s="820"/>
      <c r="DJ49" s="820"/>
      <c r="DK49" s="820"/>
      <c r="DL49" s="820"/>
      <c r="DM49" s="821"/>
    </row>
    <row r="50" spans="1:117" s="2" customFormat="1" ht="23.25" customHeight="1">
      <c r="A50" s="839" t="s">
        <v>1196</v>
      </c>
      <c r="B50" s="840"/>
      <c r="C50" s="840"/>
      <c r="D50" s="840"/>
      <c r="E50" s="840"/>
      <c r="F50" s="840"/>
      <c r="G50" s="840"/>
      <c r="H50" s="840"/>
      <c r="I50" s="840"/>
      <c r="J50" s="840"/>
      <c r="K50" s="840"/>
      <c r="L50" s="840"/>
      <c r="M50" s="840"/>
      <c r="N50" s="840"/>
      <c r="O50" s="841"/>
      <c r="P50" s="842" t="s">
        <v>52</v>
      </c>
      <c r="Q50" s="840"/>
      <c r="R50" s="840"/>
      <c r="S50" s="840"/>
      <c r="T50" s="840"/>
      <c r="U50" s="840"/>
      <c r="V50" s="840"/>
      <c r="W50" s="840"/>
      <c r="X50" s="840"/>
      <c r="Y50" s="840"/>
      <c r="Z50" s="840"/>
      <c r="AA50" s="840"/>
      <c r="AB50" s="840"/>
      <c r="AC50" s="841"/>
      <c r="AD50" s="827">
        <v>503</v>
      </c>
      <c r="AE50" s="827"/>
      <c r="AF50" s="827"/>
      <c r="AG50" s="833">
        <v>2</v>
      </c>
      <c r="AH50" s="834"/>
      <c r="AI50" s="834"/>
      <c r="AJ50" s="835"/>
      <c r="AK50" s="829">
        <v>4896</v>
      </c>
      <c r="AL50" s="830"/>
      <c r="AM50" s="830"/>
      <c r="AN50" s="830"/>
      <c r="AO50" s="830"/>
      <c r="AP50" s="831"/>
      <c r="AQ50" s="832">
        <f t="shared" si="2"/>
        <v>117504</v>
      </c>
      <c r="AR50" s="832"/>
      <c r="AS50" s="832"/>
      <c r="AT50" s="832"/>
      <c r="AU50" s="832"/>
      <c r="AV50" s="832"/>
      <c r="AW50" s="832"/>
      <c r="AX50" s="832"/>
      <c r="AY50" s="822"/>
      <c r="AZ50" s="823"/>
      <c r="BA50" s="823"/>
      <c r="BB50" s="823"/>
      <c r="BC50" s="823"/>
      <c r="BD50" s="823"/>
      <c r="BE50" s="823"/>
      <c r="BF50" s="824"/>
      <c r="BG50" s="822"/>
      <c r="BH50" s="823"/>
      <c r="BI50" s="823"/>
      <c r="BJ50" s="823"/>
      <c r="BK50" s="823"/>
      <c r="BL50" s="823"/>
      <c r="BM50" s="823"/>
      <c r="BN50" s="824"/>
      <c r="BO50" s="818"/>
      <c r="BP50" s="818"/>
      <c r="BQ50" s="818"/>
      <c r="BR50" s="818"/>
      <c r="BS50" s="818"/>
      <c r="BT50" s="818"/>
      <c r="BU50" s="818"/>
      <c r="BV50" s="818"/>
      <c r="BW50" s="819">
        <f t="shared" si="0"/>
        <v>16096.438356164384</v>
      </c>
      <c r="BX50" s="820"/>
      <c r="BY50" s="820"/>
      <c r="BZ50" s="820"/>
      <c r="CA50" s="820"/>
      <c r="CB50" s="820"/>
      <c r="CC50" s="820"/>
      <c r="CD50" s="825"/>
      <c r="CE50" s="818"/>
      <c r="CF50" s="818"/>
      <c r="CG50" s="818"/>
      <c r="CH50" s="818"/>
      <c r="CI50" s="818"/>
      <c r="CJ50" s="818"/>
      <c r="CK50" s="818"/>
      <c r="CL50" s="818"/>
      <c r="CM50" s="818"/>
      <c r="CN50" s="818"/>
      <c r="CO50" s="818"/>
      <c r="CP50" s="818"/>
      <c r="CQ50" s="818"/>
      <c r="CR50" s="818"/>
      <c r="CS50" s="818"/>
      <c r="CT50" s="818"/>
      <c r="CU50" s="818"/>
      <c r="CV50" s="818"/>
      <c r="CW50" s="818"/>
      <c r="CX50" s="818"/>
      <c r="CY50" s="818"/>
      <c r="CZ50" s="818"/>
      <c r="DA50" s="818"/>
      <c r="DB50" s="818"/>
      <c r="DC50" s="818"/>
      <c r="DD50" s="819">
        <f t="shared" si="1"/>
        <v>133600.43835616438</v>
      </c>
      <c r="DE50" s="820"/>
      <c r="DF50" s="820"/>
      <c r="DG50" s="820"/>
      <c r="DH50" s="820"/>
      <c r="DI50" s="820"/>
      <c r="DJ50" s="820"/>
      <c r="DK50" s="820"/>
      <c r="DL50" s="820"/>
      <c r="DM50" s="821"/>
    </row>
    <row r="51" spans="1:117" s="2" customFormat="1" ht="23.25" customHeight="1">
      <c r="A51" s="839" t="s">
        <v>1196</v>
      </c>
      <c r="B51" s="840"/>
      <c r="C51" s="840"/>
      <c r="D51" s="840"/>
      <c r="E51" s="840"/>
      <c r="F51" s="840"/>
      <c r="G51" s="840"/>
      <c r="H51" s="840"/>
      <c r="I51" s="840"/>
      <c r="J51" s="840"/>
      <c r="K51" s="840"/>
      <c r="L51" s="840"/>
      <c r="M51" s="840"/>
      <c r="N51" s="840"/>
      <c r="O51" s="841"/>
      <c r="P51" s="842" t="s">
        <v>52</v>
      </c>
      <c r="Q51" s="840"/>
      <c r="R51" s="840"/>
      <c r="S51" s="840"/>
      <c r="T51" s="840"/>
      <c r="U51" s="840"/>
      <c r="V51" s="840"/>
      <c r="W51" s="840"/>
      <c r="X51" s="840"/>
      <c r="Y51" s="840"/>
      <c r="Z51" s="840"/>
      <c r="AA51" s="840"/>
      <c r="AB51" s="840"/>
      <c r="AC51" s="841"/>
      <c r="AD51" s="827">
        <v>503</v>
      </c>
      <c r="AE51" s="827"/>
      <c r="AF51" s="827"/>
      <c r="AG51" s="833">
        <v>1</v>
      </c>
      <c r="AH51" s="834"/>
      <c r="AI51" s="834"/>
      <c r="AJ51" s="835"/>
      <c r="AK51" s="829">
        <v>4246.97</v>
      </c>
      <c r="AL51" s="830"/>
      <c r="AM51" s="830"/>
      <c r="AN51" s="830"/>
      <c r="AO51" s="830"/>
      <c r="AP51" s="831"/>
      <c r="AQ51" s="832">
        <f t="shared" si="2"/>
        <v>50963.64</v>
      </c>
      <c r="AR51" s="832"/>
      <c r="AS51" s="832"/>
      <c r="AT51" s="832"/>
      <c r="AU51" s="832"/>
      <c r="AV51" s="832"/>
      <c r="AW51" s="832"/>
      <c r="AX51" s="832"/>
      <c r="AY51" s="822"/>
      <c r="AZ51" s="823"/>
      <c r="BA51" s="823"/>
      <c r="BB51" s="823"/>
      <c r="BC51" s="823"/>
      <c r="BD51" s="823"/>
      <c r="BE51" s="823"/>
      <c r="BF51" s="824"/>
      <c r="BG51" s="822"/>
      <c r="BH51" s="823"/>
      <c r="BI51" s="823"/>
      <c r="BJ51" s="823"/>
      <c r="BK51" s="823"/>
      <c r="BL51" s="823"/>
      <c r="BM51" s="823"/>
      <c r="BN51" s="824"/>
      <c r="BO51" s="818"/>
      <c r="BP51" s="818"/>
      <c r="BQ51" s="818"/>
      <c r="BR51" s="818"/>
      <c r="BS51" s="818"/>
      <c r="BT51" s="818"/>
      <c r="BU51" s="818"/>
      <c r="BV51" s="818"/>
      <c r="BW51" s="819">
        <f t="shared" si="0"/>
        <v>6981.3205479452054</v>
      </c>
      <c r="BX51" s="820"/>
      <c r="BY51" s="820"/>
      <c r="BZ51" s="820"/>
      <c r="CA51" s="820"/>
      <c r="CB51" s="820"/>
      <c r="CC51" s="820"/>
      <c r="CD51" s="825"/>
      <c r="CE51" s="818"/>
      <c r="CF51" s="818"/>
      <c r="CG51" s="818"/>
      <c r="CH51" s="818"/>
      <c r="CI51" s="818"/>
      <c r="CJ51" s="818"/>
      <c r="CK51" s="818"/>
      <c r="CL51" s="818"/>
      <c r="CM51" s="818"/>
      <c r="CN51" s="818"/>
      <c r="CO51" s="818"/>
      <c r="CP51" s="818"/>
      <c r="CQ51" s="818"/>
      <c r="CR51" s="818"/>
      <c r="CS51" s="818"/>
      <c r="CT51" s="818"/>
      <c r="CU51" s="818"/>
      <c r="CV51" s="818"/>
      <c r="CW51" s="818"/>
      <c r="CX51" s="818"/>
      <c r="CY51" s="818"/>
      <c r="CZ51" s="818"/>
      <c r="DA51" s="818"/>
      <c r="DB51" s="818"/>
      <c r="DC51" s="818"/>
      <c r="DD51" s="819">
        <f t="shared" si="1"/>
        <v>57944.960547945208</v>
      </c>
      <c r="DE51" s="820"/>
      <c r="DF51" s="820"/>
      <c r="DG51" s="820"/>
      <c r="DH51" s="820"/>
      <c r="DI51" s="820"/>
      <c r="DJ51" s="820"/>
      <c r="DK51" s="820"/>
      <c r="DL51" s="820"/>
      <c r="DM51" s="821"/>
    </row>
    <row r="52" spans="1:117" s="411" customFormat="1" ht="23.25" customHeight="1">
      <c r="A52" s="839" t="s">
        <v>1214</v>
      </c>
      <c r="B52" s="840"/>
      <c r="C52" s="840"/>
      <c r="D52" s="840"/>
      <c r="E52" s="840"/>
      <c r="F52" s="840"/>
      <c r="G52" s="840"/>
      <c r="H52" s="840"/>
      <c r="I52" s="840"/>
      <c r="J52" s="840"/>
      <c r="K52" s="840"/>
      <c r="L52" s="840"/>
      <c r="M52" s="840"/>
      <c r="N52" s="840"/>
      <c r="O52" s="841"/>
      <c r="P52" s="842" t="s">
        <v>52</v>
      </c>
      <c r="Q52" s="840"/>
      <c r="R52" s="840"/>
      <c r="S52" s="840"/>
      <c r="T52" s="840"/>
      <c r="U52" s="840"/>
      <c r="V52" s="840"/>
      <c r="W52" s="840"/>
      <c r="X52" s="840"/>
      <c r="Y52" s="840"/>
      <c r="Z52" s="840"/>
      <c r="AA52" s="840"/>
      <c r="AB52" s="840"/>
      <c r="AC52" s="841"/>
      <c r="AD52" s="827">
        <v>503</v>
      </c>
      <c r="AE52" s="827"/>
      <c r="AF52" s="827"/>
      <c r="AG52" s="833">
        <v>3</v>
      </c>
      <c r="AH52" s="834"/>
      <c r="AI52" s="834"/>
      <c r="AJ52" s="835"/>
      <c r="AK52" s="829">
        <v>5410.08</v>
      </c>
      <c r="AL52" s="830"/>
      <c r="AM52" s="830"/>
      <c r="AN52" s="830"/>
      <c r="AO52" s="830"/>
      <c r="AP52" s="831"/>
      <c r="AQ52" s="832">
        <f t="shared" ref="AQ52:AQ53" si="24">AG52*AK52*12</f>
        <v>194762.88</v>
      </c>
      <c r="AR52" s="832"/>
      <c r="AS52" s="832"/>
      <c r="AT52" s="832"/>
      <c r="AU52" s="832"/>
      <c r="AV52" s="832"/>
      <c r="AW52" s="832"/>
      <c r="AX52" s="832"/>
      <c r="AY52" s="822"/>
      <c r="AZ52" s="823"/>
      <c r="BA52" s="823"/>
      <c r="BB52" s="823"/>
      <c r="BC52" s="823"/>
      <c r="BD52" s="823"/>
      <c r="BE52" s="823"/>
      <c r="BF52" s="824"/>
      <c r="BG52" s="822"/>
      <c r="BH52" s="823"/>
      <c r="BI52" s="823"/>
      <c r="BJ52" s="823"/>
      <c r="BK52" s="823"/>
      <c r="BL52" s="823"/>
      <c r="BM52" s="823"/>
      <c r="BN52" s="824"/>
      <c r="BO52" s="818"/>
      <c r="BP52" s="818"/>
      <c r="BQ52" s="818"/>
      <c r="BR52" s="818"/>
      <c r="BS52" s="818"/>
      <c r="BT52" s="818"/>
      <c r="BU52" s="818"/>
      <c r="BV52" s="818"/>
      <c r="BW52" s="819">
        <f t="shared" ref="BW52:BW53" si="25">AQ52/365*50</f>
        <v>26679.846575342464</v>
      </c>
      <c r="BX52" s="820"/>
      <c r="BY52" s="820"/>
      <c r="BZ52" s="820"/>
      <c r="CA52" s="820"/>
      <c r="CB52" s="820"/>
      <c r="CC52" s="820"/>
      <c r="CD52" s="825"/>
      <c r="CE52" s="818"/>
      <c r="CF52" s="818"/>
      <c r="CG52" s="818"/>
      <c r="CH52" s="818"/>
      <c r="CI52" s="818"/>
      <c r="CJ52" s="818"/>
      <c r="CK52" s="818"/>
      <c r="CL52" s="818"/>
      <c r="CM52" s="818"/>
      <c r="CN52" s="818"/>
      <c r="CO52" s="818"/>
      <c r="CP52" s="818"/>
      <c r="CQ52" s="818"/>
      <c r="CR52" s="818"/>
      <c r="CS52" s="818"/>
      <c r="CT52" s="818"/>
      <c r="CU52" s="818"/>
      <c r="CV52" s="818"/>
      <c r="CW52" s="818"/>
      <c r="CX52" s="818"/>
      <c r="CY52" s="818"/>
      <c r="CZ52" s="818"/>
      <c r="DA52" s="818"/>
      <c r="DB52" s="818"/>
      <c r="DC52" s="818"/>
      <c r="DD52" s="819">
        <f t="shared" ref="DD52:DD53" si="26">SUM(AQ52:DC52)</f>
        <v>221442.72657534247</v>
      </c>
      <c r="DE52" s="820"/>
      <c r="DF52" s="820"/>
      <c r="DG52" s="820"/>
      <c r="DH52" s="820"/>
      <c r="DI52" s="820"/>
      <c r="DJ52" s="820"/>
      <c r="DK52" s="820"/>
      <c r="DL52" s="820"/>
      <c r="DM52" s="821"/>
    </row>
    <row r="53" spans="1:117" s="2" customFormat="1" ht="23.25" customHeight="1">
      <c r="A53" s="836" t="s">
        <v>1197</v>
      </c>
      <c r="B53" s="837"/>
      <c r="C53" s="837"/>
      <c r="D53" s="837"/>
      <c r="E53" s="837"/>
      <c r="F53" s="837"/>
      <c r="G53" s="837"/>
      <c r="H53" s="837"/>
      <c r="I53" s="837"/>
      <c r="J53" s="837"/>
      <c r="K53" s="837"/>
      <c r="L53" s="837"/>
      <c r="M53" s="837"/>
      <c r="N53" s="837"/>
      <c r="O53" s="838"/>
      <c r="P53" s="899" t="s">
        <v>1181</v>
      </c>
      <c r="Q53" s="837"/>
      <c r="R53" s="837"/>
      <c r="S53" s="837"/>
      <c r="T53" s="837"/>
      <c r="U53" s="837"/>
      <c r="V53" s="837"/>
      <c r="W53" s="837"/>
      <c r="X53" s="837"/>
      <c r="Y53" s="837"/>
      <c r="Z53" s="837"/>
      <c r="AA53" s="837"/>
      <c r="AB53" s="837"/>
      <c r="AC53" s="838"/>
      <c r="AD53" s="827">
        <v>503</v>
      </c>
      <c r="AE53" s="827"/>
      <c r="AF53" s="827"/>
      <c r="AG53" s="833">
        <v>1</v>
      </c>
      <c r="AH53" s="834"/>
      <c r="AI53" s="834"/>
      <c r="AJ53" s="835"/>
      <c r="AK53" s="829">
        <v>4149.05</v>
      </c>
      <c r="AL53" s="830"/>
      <c r="AM53" s="830"/>
      <c r="AN53" s="830"/>
      <c r="AO53" s="830"/>
      <c r="AP53" s="831"/>
      <c r="AQ53" s="832">
        <f t="shared" si="24"/>
        <v>49788.600000000006</v>
      </c>
      <c r="AR53" s="832"/>
      <c r="AS53" s="832"/>
      <c r="AT53" s="832"/>
      <c r="AU53" s="832"/>
      <c r="AV53" s="832"/>
      <c r="AW53" s="832"/>
      <c r="AX53" s="832"/>
      <c r="AY53" s="822"/>
      <c r="AZ53" s="823"/>
      <c r="BA53" s="823"/>
      <c r="BB53" s="823"/>
      <c r="BC53" s="823"/>
      <c r="BD53" s="823"/>
      <c r="BE53" s="823"/>
      <c r="BF53" s="824"/>
      <c r="BG53" s="822"/>
      <c r="BH53" s="823"/>
      <c r="BI53" s="823"/>
      <c r="BJ53" s="823"/>
      <c r="BK53" s="823"/>
      <c r="BL53" s="823"/>
      <c r="BM53" s="823"/>
      <c r="BN53" s="824"/>
      <c r="BO53" s="818"/>
      <c r="BP53" s="818"/>
      <c r="BQ53" s="818"/>
      <c r="BR53" s="818"/>
      <c r="BS53" s="818"/>
      <c r="BT53" s="818"/>
      <c r="BU53" s="818"/>
      <c r="BV53" s="818"/>
      <c r="BW53" s="819">
        <f t="shared" si="25"/>
        <v>6820.3561643835628</v>
      </c>
      <c r="BX53" s="820"/>
      <c r="BY53" s="820"/>
      <c r="BZ53" s="820"/>
      <c r="CA53" s="820"/>
      <c r="CB53" s="820"/>
      <c r="CC53" s="820"/>
      <c r="CD53" s="825"/>
      <c r="CE53" s="818"/>
      <c r="CF53" s="818"/>
      <c r="CG53" s="818"/>
      <c r="CH53" s="818"/>
      <c r="CI53" s="818"/>
      <c r="CJ53" s="818"/>
      <c r="CK53" s="818"/>
      <c r="CL53" s="818"/>
      <c r="CM53" s="818"/>
      <c r="CN53" s="818"/>
      <c r="CO53" s="818"/>
      <c r="CP53" s="818"/>
      <c r="CQ53" s="818"/>
      <c r="CR53" s="818"/>
      <c r="CS53" s="818"/>
      <c r="CT53" s="818"/>
      <c r="CU53" s="818"/>
      <c r="CV53" s="818"/>
      <c r="CW53" s="818"/>
      <c r="CX53" s="818"/>
      <c r="CY53" s="818"/>
      <c r="CZ53" s="818"/>
      <c r="DA53" s="818"/>
      <c r="DB53" s="818"/>
      <c r="DC53" s="818"/>
      <c r="DD53" s="819">
        <f t="shared" si="26"/>
        <v>56608.95616438357</v>
      </c>
      <c r="DE53" s="820"/>
      <c r="DF53" s="820"/>
      <c r="DG53" s="820"/>
      <c r="DH53" s="820"/>
      <c r="DI53" s="820"/>
      <c r="DJ53" s="820"/>
      <c r="DK53" s="820"/>
      <c r="DL53" s="820"/>
      <c r="DM53" s="821"/>
    </row>
    <row r="54" spans="1:117" s="2" customFormat="1" ht="23.25" customHeight="1">
      <c r="A54" s="836" t="s">
        <v>1166</v>
      </c>
      <c r="B54" s="837"/>
      <c r="C54" s="837"/>
      <c r="D54" s="837"/>
      <c r="E54" s="837"/>
      <c r="F54" s="837"/>
      <c r="G54" s="837"/>
      <c r="H54" s="837"/>
      <c r="I54" s="837"/>
      <c r="J54" s="837"/>
      <c r="K54" s="837"/>
      <c r="L54" s="837"/>
      <c r="M54" s="837"/>
      <c r="N54" s="837"/>
      <c r="O54" s="838"/>
      <c r="P54" s="826" t="s">
        <v>1198</v>
      </c>
      <c r="Q54" s="826"/>
      <c r="R54" s="826"/>
      <c r="S54" s="826"/>
      <c r="T54" s="826"/>
      <c r="U54" s="826"/>
      <c r="V54" s="826"/>
      <c r="W54" s="826"/>
      <c r="X54" s="826"/>
      <c r="Y54" s="826"/>
      <c r="Z54" s="826"/>
      <c r="AA54" s="826"/>
      <c r="AB54" s="826"/>
      <c r="AC54" s="826"/>
      <c r="AD54" s="827">
        <v>503</v>
      </c>
      <c r="AE54" s="827"/>
      <c r="AF54" s="827"/>
      <c r="AG54" s="828">
        <v>2</v>
      </c>
      <c r="AH54" s="828"/>
      <c r="AI54" s="828"/>
      <c r="AJ54" s="828"/>
      <c r="AK54" s="829">
        <v>1022.65</v>
      </c>
      <c r="AL54" s="830"/>
      <c r="AM54" s="830"/>
      <c r="AN54" s="830"/>
      <c r="AO54" s="830"/>
      <c r="AP54" s="831"/>
      <c r="AQ54" s="832">
        <f t="shared" si="2"/>
        <v>24543.599999999999</v>
      </c>
      <c r="AR54" s="832"/>
      <c r="AS54" s="832"/>
      <c r="AT54" s="832"/>
      <c r="AU54" s="832"/>
      <c r="AV54" s="832"/>
      <c r="AW54" s="832"/>
      <c r="AX54" s="832"/>
      <c r="AY54" s="822"/>
      <c r="AZ54" s="823"/>
      <c r="BA54" s="823"/>
      <c r="BB54" s="823"/>
      <c r="BC54" s="823"/>
      <c r="BD54" s="823"/>
      <c r="BE54" s="823"/>
      <c r="BF54" s="824"/>
      <c r="BG54" s="822"/>
      <c r="BH54" s="823"/>
      <c r="BI54" s="823"/>
      <c r="BJ54" s="823"/>
      <c r="BK54" s="823"/>
      <c r="BL54" s="823"/>
      <c r="BM54" s="823"/>
      <c r="BN54" s="824"/>
      <c r="BO54" s="818"/>
      <c r="BP54" s="818"/>
      <c r="BQ54" s="818"/>
      <c r="BR54" s="818"/>
      <c r="BS54" s="818"/>
      <c r="BT54" s="818"/>
      <c r="BU54" s="818"/>
      <c r="BV54" s="818"/>
      <c r="BW54" s="819">
        <f t="shared" si="0"/>
        <v>3362.1369863013697</v>
      </c>
      <c r="BX54" s="820"/>
      <c r="BY54" s="820"/>
      <c r="BZ54" s="820"/>
      <c r="CA54" s="820"/>
      <c r="CB54" s="820"/>
      <c r="CC54" s="820"/>
      <c r="CD54" s="825"/>
      <c r="CE54" s="818"/>
      <c r="CF54" s="818"/>
      <c r="CG54" s="818"/>
      <c r="CH54" s="818"/>
      <c r="CI54" s="818"/>
      <c r="CJ54" s="818"/>
      <c r="CK54" s="818"/>
      <c r="CL54" s="818"/>
      <c r="CM54" s="818"/>
      <c r="CN54" s="818"/>
      <c r="CO54" s="818"/>
      <c r="CP54" s="818"/>
      <c r="CQ54" s="818"/>
      <c r="CR54" s="818"/>
      <c r="CS54" s="818"/>
      <c r="CT54" s="818"/>
      <c r="CU54" s="818"/>
      <c r="CV54" s="818"/>
      <c r="CW54" s="818"/>
      <c r="CX54" s="818"/>
      <c r="CY54" s="818"/>
      <c r="CZ54" s="818"/>
      <c r="DA54" s="818"/>
      <c r="DB54" s="818"/>
      <c r="DC54" s="818"/>
      <c r="DD54" s="819">
        <f t="shared" si="1"/>
        <v>27905.736986301366</v>
      </c>
      <c r="DE54" s="820"/>
      <c r="DF54" s="820"/>
      <c r="DG54" s="820"/>
      <c r="DH54" s="820"/>
      <c r="DI54" s="820"/>
      <c r="DJ54" s="820"/>
      <c r="DK54" s="820"/>
      <c r="DL54" s="820"/>
      <c r="DM54" s="821"/>
    </row>
    <row r="55" spans="1:117" s="2" customFormat="1" ht="23.25" customHeight="1">
      <c r="A55" s="836" t="s">
        <v>1166</v>
      </c>
      <c r="B55" s="837"/>
      <c r="C55" s="837"/>
      <c r="D55" s="837"/>
      <c r="E55" s="837"/>
      <c r="F55" s="837"/>
      <c r="G55" s="837"/>
      <c r="H55" s="837"/>
      <c r="I55" s="837"/>
      <c r="J55" s="837"/>
      <c r="K55" s="837"/>
      <c r="L55" s="837"/>
      <c r="M55" s="837"/>
      <c r="N55" s="837"/>
      <c r="O55" s="838"/>
      <c r="P55" s="899" t="s">
        <v>1198</v>
      </c>
      <c r="Q55" s="837"/>
      <c r="R55" s="837"/>
      <c r="S55" s="837"/>
      <c r="T55" s="837"/>
      <c r="U55" s="837"/>
      <c r="V55" s="837"/>
      <c r="W55" s="837"/>
      <c r="X55" s="837"/>
      <c r="Y55" s="837"/>
      <c r="Z55" s="837"/>
      <c r="AA55" s="837"/>
      <c r="AB55" s="837"/>
      <c r="AC55" s="838"/>
      <c r="AD55" s="900">
        <v>503</v>
      </c>
      <c r="AE55" s="901"/>
      <c r="AF55" s="902"/>
      <c r="AG55" s="833">
        <v>1</v>
      </c>
      <c r="AH55" s="834"/>
      <c r="AI55" s="834"/>
      <c r="AJ55" s="835"/>
      <c r="AK55" s="829">
        <v>1001.84</v>
      </c>
      <c r="AL55" s="830"/>
      <c r="AM55" s="830"/>
      <c r="AN55" s="830"/>
      <c r="AO55" s="830"/>
      <c r="AP55" s="831"/>
      <c r="AQ55" s="832">
        <f t="shared" si="2"/>
        <v>12022.08</v>
      </c>
      <c r="AR55" s="832"/>
      <c r="AS55" s="832"/>
      <c r="AT55" s="832"/>
      <c r="AU55" s="832"/>
      <c r="AV55" s="832"/>
      <c r="AW55" s="832"/>
      <c r="AX55" s="832"/>
      <c r="AY55" s="822"/>
      <c r="AZ55" s="823"/>
      <c r="BA55" s="823"/>
      <c r="BB55" s="823"/>
      <c r="BC55" s="823"/>
      <c r="BD55" s="823"/>
      <c r="BE55" s="823"/>
      <c r="BF55" s="824"/>
      <c r="BG55" s="822"/>
      <c r="BH55" s="823"/>
      <c r="BI55" s="823"/>
      <c r="BJ55" s="823"/>
      <c r="BK55" s="823"/>
      <c r="BL55" s="823"/>
      <c r="BM55" s="823"/>
      <c r="BN55" s="824"/>
      <c r="BO55" s="818"/>
      <c r="BP55" s="818"/>
      <c r="BQ55" s="818"/>
      <c r="BR55" s="818"/>
      <c r="BS55" s="818"/>
      <c r="BT55" s="818"/>
      <c r="BU55" s="818"/>
      <c r="BV55" s="818"/>
      <c r="BW55" s="819">
        <f t="shared" si="0"/>
        <v>1646.8602739726027</v>
      </c>
      <c r="BX55" s="820"/>
      <c r="BY55" s="820"/>
      <c r="BZ55" s="820"/>
      <c r="CA55" s="820"/>
      <c r="CB55" s="820"/>
      <c r="CC55" s="820"/>
      <c r="CD55" s="825"/>
      <c r="CE55" s="818"/>
      <c r="CF55" s="818"/>
      <c r="CG55" s="818"/>
      <c r="CH55" s="818"/>
      <c r="CI55" s="818"/>
      <c r="CJ55" s="818"/>
      <c r="CK55" s="818"/>
      <c r="CL55" s="818"/>
      <c r="CM55" s="818"/>
      <c r="CN55" s="818"/>
      <c r="CO55" s="818"/>
      <c r="CP55" s="818"/>
      <c r="CQ55" s="818"/>
      <c r="CR55" s="818"/>
      <c r="CS55" s="818"/>
      <c r="CT55" s="818"/>
      <c r="CU55" s="818"/>
      <c r="CV55" s="818"/>
      <c r="CW55" s="818"/>
      <c r="CX55" s="818"/>
      <c r="CY55" s="818"/>
      <c r="CZ55" s="818"/>
      <c r="DA55" s="818"/>
      <c r="DB55" s="818"/>
      <c r="DC55" s="818"/>
      <c r="DD55" s="819">
        <f t="shared" si="1"/>
        <v>13668.940273972603</v>
      </c>
      <c r="DE55" s="820"/>
      <c r="DF55" s="820"/>
      <c r="DG55" s="820"/>
      <c r="DH55" s="820"/>
      <c r="DI55" s="820"/>
      <c r="DJ55" s="820"/>
      <c r="DK55" s="820"/>
      <c r="DL55" s="820"/>
      <c r="DM55" s="821"/>
    </row>
    <row r="56" spans="1:117" s="2" customFormat="1" ht="23.25" customHeight="1">
      <c r="A56" s="836" t="s">
        <v>1199</v>
      </c>
      <c r="B56" s="837"/>
      <c r="C56" s="837"/>
      <c r="D56" s="837"/>
      <c r="E56" s="837"/>
      <c r="F56" s="837"/>
      <c r="G56" s="837"/>
      <c r="H56" s="837"/>
      <c r="I56" s="837"/>
      <c r="J56" s="837"/>
      <c r="K56" s="837"/>
      <c r="L56" s="837"/>
      <c r="M56" s="837"/>
      <c r="N56" s="837"/>
      <c r="O56" s="838"/>
      <c r="P56" s="826" t="s">
        <v>1200</v>
      </c>
      <c r="Q56" s="826"/>
      <c r="R56" s="826"/>
      <c r="S56" s="826"/>
      <c r="T56" s="826"/>
      <c r="U56" s="826"/>
      <c r="V56" s="826"/>
      <c r="W56" s="826"/>
      <c r="X56" s="826"/>
      <c r="Y56" s="826"/>
      <c r="Z56" s="826"/>
      <c r="AA56" s="826"/>
      <c r="AB56" s="826"/>
      <c r="AC56" s="826"/>
      <c r="AD56" s="827">
        <v>503</v>
      </c>
      <c r="AE56" s="827"/>
      <c r="AF56" s="827"/>
      <c r="AG56" s="828">
        <v>1</v>
      </c>
      <c r="AH56" s="828"/>
      <c r="AI56" s="828"/>
      <c r="AJ56" s="828"/>
      <c r="AK56" s="829">
        <v>2564.59</v>
      </c>
      <c r="AL56" s="830"/>
      <c r="AM56" s="830"/>
      <c r="AN56" s="830"/>
      <c r="AO56" s="830"/>
      <c r="AP56" s="831"/>
      <c r="AQ56" s="832">
        <f t="shared" si="2"/>
        <v>30775.08</v>
      </c>
      <c r="AR56" s="832"/>
      <c r="AS56" s="832"/>
      <c r="AT56" s="832"/>
      <c r="AU56" s="832"/>
      <c r="AV56" s="832"/>
      <c r="AW56" s="832"/>
      <c r="AX56" s="832"/>
      <c r="AY56" s="822"/>
      <c r="AZ56" s="823"/>
      <c r="BA56" s="823"/>
      <c r="BB56" s="823"/>
      <c r="BC56" s="823"/>
      <c r="BD56" s="823"/>
      <c r="BE56" s="823"/>
      <c r="BF56" s="824"/>
      <c r="BG56" s="822"/>
      <c r="BH56" s="823"/>
      <c r="BI56" s="823"/>
      <c r="BJ56" s="823"/>
      <c r="BK56" s="823"/>
      <c r="BL56" s="823"/>
      <c r="BM56" s="823"/>
      <c r="BN56" s="824"/>
      <c r="BO56" s="818"/>
      <c r="BP56" s="818"/>
      <c r="BQ56" s="818"/>
      <c r="BR56" s="818"/>
      <c r="BS56" s="818"/>
      <c r="BT56" s="818"/>
      <c r="BU56" s="818"/>
      <c r="BV56" s="818"/>
      <c r="BW56" s="819">
        <f t="shared" si="0"/>
        <v>4215.7643835616436</v>
      </c>
      <c r="BX56" s="820"/>
      <c r="BY56" s="820"/>
      <c r="BZ56" s="820"/>
      <c r="CA56" s="820"/>
      <c r="CB56" s="820"/>
      <c r="CC56" s="820"/>
      <c r="CD56" s="825"/>
      <c r="CE56" s="818"/>
      <c r="CF56" s="818"/>
      <c r="CG56" s="818"/>
      <c r="CH56" s="818"/>
      <c r="CI56" s="818"/>
      <c r="CJ56" s="818"/>
      <c r="CK56" s="818"/>
      <c r="CL56" s="818"/>
      <c r="CM56" s="818"/>
      <c r="CN56" s="818"/>
      <c r="CO56" s="818"/>
      <c r="CP56" s="818"/>
      <c r="CQ56" s="818"/>
      <c r="CR56" s="818"/>
      <c r="CS56" s="818"/>
      <c r="CT56" s="818"/>
      <c r="CU56" s="818"/>
      <c r="CV56" s="818"/>
      <c r="CW56" s="818"/>
      <c r="CX56" s="818"/>
      <c r="CY56" s="818"/>
      <c r="CZ56" s="818"/>
      <c r="DA56" s="818"/>
      <c r="DB56" s="818"/>
      <c r="DC56" s="818"/>
      <c r="DD56" s="819">
        <f t="shared" si="1"/>
        <v>34990.844383561649</v>
      </c>
      <c r="DE56" s="820"/>
      <c r="DF56" s="820"/>
      <c r="DG56" s="820"/>
      <c r="DH56" s="820"/>
      <c r="DI56" s="820"/>
      <c r="DJ56" s="820"/>
      <c r="DK56" s="820"/>
      <c r="DL56" s="820"/>
      <c r="DM56" s="821"/>
    </row>
    <row r="57" spans="1:117" s="2" customFormat="1" ht="23.25" customHeight="1">
      <c r="A57" s="836" t="s">
        <v>1201</v>
      </c>
      <c r="B57" s="837"/>
      <c r="C57" s="837"/>
      <c r="D57" s="837"/>
      <c r="E57" s="837"/>
      <c r="F57" s="837"/>
      <c r="G57" s="837"/>
      <c r="H57" s="837"/>
      <c r="I57" s="837"/>
      <c r="J57" s="837"/>
      <c r="K57" s="837"/>
      <c r="L57" s="837"/>
      <c r="M57" s="837"/>
      <c r="N57" s="837"/>
      <c r="O57" s="838"/>
      <c r="P57" s="826" t="s">
        <v>1200</v>
      </c>
      <c r="Q57" s="826"/>
      <c r="R57" s="826"/>
      <c r="S57" s="826"/>
      <c r="T57" s="826"/>
      <c r="U57" s="826"/>
      <c r="V57" s="826"/>
      <c r="W57" s="826"/>
      <c r="X57" s="826"/>
      <c r="Y57" s="826"/>
      <c r="Z57" s="826"/>
      <c r="AA57" s="826"/>
      <c r="AB57" s="826"/>
      <c r="AC57" s="826"/>
      <c r="AD57" s="827">
        <v>503</v>
      </c>
      <c r="AE57" s="827"/>
      <c r="AF57" s="827"/>
      <c r="AG57" s="828">
        <v>1</v>
      </c>
      <c r="AH57" s="828"/>
      <c r="AI57" s="828"/>
      <c r="AJ57" s="828"/>
      <c r="AK57" s="829">
        <v>4896</v>
      </c>
      <c r="AL57" s="830"/>
      <c r="AM57" s="830"/>
      <c r="AN57" s="830"/>
      <c r="AO57" s="830"/>
      <c r="AP57" s="831"/>
      <c r="AQ57" s="832">
        <f t="shared" si="2"/>
        <v>58752</v>
      </c>
      <c r="AR57" s="832"/>
      <c r="AS57" s="832"/>
      <c r="AT57" s="832"/>
      <c r="AU57" s="832"/>
      <c r="AV57" s="832"/>
      <c r="AW57" s="832"/>
      <c r="AX57" s="832"/>
      <c r="AY57" s="822"/>
      <c r="AZ57" s="823"/>
      <c r="BA57" s="823"/>
      <c r="BB57" s="823"/>
      <c r="BC57" s="823"/>
      <c r="BD57" s="823"/>
      <c r="BE57" s="823"/>
      <c r="BF57" s="824"/>
      <c r="BG57" s="822"/>
      <c r="BH57" s="823"/>
      <c r="BI57" s="823"/>
      <c r="BJ57" s="823"/>
      <c r="BK57" s="823"/>
      <c r="BL57" s="823"/>
      <c r="BM57" s="823"/>
      <c r="BN57" s="824"/>
      <c r="BO57" s="818"/>
      <c r="BP57" s="818"/>
      <c r="BQ57" s="818"/>
      <c r="BR57" s="818"/>
      <c r="BS57" s="818"/>
      <c r="BT57" s="818"/>
      <c r="BU57" s="818"/>
      <c r="BV57" s="818"/>
      <c r="BW57" s="819">
        <f t="shared" si="0"/>
        <v>8048.2191780821922</v>
      </c>
      <c r="BX57" s="820"/>
      <c r="BY57" s="820"/>
      <c r="BZ57" s="820"/>
      <c r="CA57" s="820"/>
      <c r="CB57" s="820"/>
      <c r="CC57" s="820"/>
      <c r="CD57" s="825"/>
      <c r="CE57" s="818"/>
      <c r="CF57" s="818"/>
      <c r="CG57" s="818"/>
      <c r="CH57" s="818"/>
      <c r="CI57" s="818"/>
      <c r="CJ57" s="818"/>
      <c r="CK57" s="818"/>
      <c r="CL57" s="818"/>
      <c r="CM57" s="818"/>
      <c r="CN57" s="818"/>
      <c r="CO57" s="818"/>
      <c r="CP57" s="818"/>
      <c r="CQ57" s="818"/>
      <c r="CR57" s="818"/>
      <c r="CS57" s="818"/>
      <c r="CT57" s="818"/>
      <c r="CU57" s="818"/>
      <c r="CV57" s="818"/>
      <c r="CW57" s="818"/>
      <c r="CX57" s="818"/>
      <c r="CY57" s="818"/>
      <c r="CZ57" s="818"/>
      <c r="DA57" s="818"/>
      <c r="DB57" s="818"/>
      <c r="DC57" s="818"/>
      <c r="DD57" s="819">
        <f t="shared" si="1"/>
        <v>66800.219178082189</v>
      </c>
      <c r="DE57" s="820"/>
      <c r="DF57" s="820"/>
      <c r="DG57" s="820"/>
      <c r="DH57" s="820"/>
      <c r="DI57" s="820"/>
      <c r="DJ57" s="820"/>
      <c r="DK57" s="820"/>
      <c r="DL57" s="820"/>
      <c r="DM57" s="821"/>
    </row>
    <row r="58" spans="1:117" s="2" customFormat="1" ht="23.25" customHeight="1">
      <c r="A58" s="836" t="s">
        <v>1202</v>
      </c>
      <c r="B58" s="837"/>
      <c r="C58" s="837"/>
      <c r="D58" s="837"/>
      <c r="E58" s="837"/>
      <c r="F58" s="837"/>
      <c r="G58" s="837"/>
      <c r="H58" s="837"/>
      <c r="I58" s="837"/>
      <c r="J58" s="837"/>
      <c r="K58" s="837"/>
      <c r="L58" s="837"/>
      <c r="M58" s="837"/>
      <c r="N58" s="837"/>
      <c r="O58" s="838"/>
      <c r="P58" s="826" t="s">
        <v>1203</v>
      </c>
      <c r="Q58" s="826"/>
      <c r="R58" s="826"/>
      <c r="S58" s="826"/>
      <c r="T58" s="826"/>
      <c r="U58" s="826"/>
      <c r="V58" s="826"/>
      <c r="W58" s="826"/>
      <c r="X58" s="826"/>
      <c r="Y58" s="826"/>
      <c r="Z58" s="826"/>
      <c r="AA58" s="826"/>
      <c r="AB58" s="826"/>
      <c r="AC58" s="826"/>
      <c r="AD58" s="827">
        <v>503</v>
      </c>
      <c r="AE58" s="827"/>
      <c r="AF58" s="827"/>
      <c r="AG58" s="828">
        <v>1</v>
      </c>
      <c r="AH58" s="828"/>
      <c r="AI58" s="828"/>
      <c r="AJ58" s="828"/>
      <c r="AK58" s="829">
        <v>2040.1</v>
      </c>
      <c r="AL58" s="830"/>
      <c r="AM58" s="830"/>
      <c r="AN58" s="830"/>
      <c r="AO58" s="830"/>
      <c r="AP58" s="831"/>
      <c r="AQ58" s="832">
        <f t="shared" si="2"/>
        <v>24481.199999999997</v>
      </c>
      <c r="AR58" s="832"/>
      <c r="AS58" s="832"/>
      <c r="AT58" s="832"/>
      <c r="AU58" s="832"/>
      <c r="AV58" s="832"/>
      <c r="AW58" s="832"/>
      <c r="AX58" s="832"/>
      <c r="AY58" s="822"/>
      <c r="AZ58" s="823"/>
      <c r="BA58" s="823"/>
      <c r="BB58" s="823"/>
      <c r="BC58" s="823"/>
      <c r="BD58" s="823"/>
      <c r="BE58" s="823"/>
      <c r="BF58" s="824"/>
      <c r="BG58" s="822"/>
      <c r="BH58" s="823"/>
      <c r="BI58" s="823"/>
      <c r="BJ58" s="823"/>
      <c r="BK58" s="823"/>
      <c r="BL58" s="823"/>
      <c r="BM58" s="823"/>
      <c r="BN58" s="824"/>
      <c r="BO58" s="818"/>
      <c r="BP58" s="818"/>
      <c r="BQ58" s="818"/>
      <c r="BR58" s="818"/>
      <c r="BS58" s="818"/>
      <c r="BT58" s="818"/>
      <c r="BU58" s="818"/>
      <c r="BV58" s="818"/>
      <c r="BW58" s="819">
        <f t="shared" si="0"/>
        <v>3353.58904109589</v>
      </c>
      <c r="BX58" s="820"/>
      <c r="BY58" s="820"/>
      <c r="BZ58" s="820"/>
      <c r="CA58" s="820"/>
      <c r="CB58" s="820"/>
      <c r="CC58" s="820"/>
      <c r="CD58" s="825"/>
      <c r="CE58" s="818"/>
      <c r="CF58" s="818"/>
      <c r="CG58" s="818"/>
      <c r="CH58" s="818"/>
      <c r="CI58" s="818"/>
      <c r="CJ58" s="818"/>
      <c r="CK58" s="818"/>
      <c r="CL58" s="818"/>
      <c r="CM58" s="818"/>
      <c r="CN58" s="818"/>
      <c r="CO58" s="818"/>
      <c r="CP58" s="818"/>
      <c r="CQ58" s="818"/>
      <c r="CR58" s="818"/>
      <c r="CS58" s="818"/>
      <c r="CT58" s="818"/>
      <c r="CU58" s="818"/>
      <c r="CV58" s="818"/>
      <c r="CW58" s="818"/>
      <c r="CX58" s="818"/>
      <c r="CY58" s="818"/>
      <c r="CZ58" s="818"/>
      <c r="DA58" s="818"/>
      <c r="DB58" s="818"/>
      <c r="DC58" s="818"/>
      <c r="DD58" s="819">
        <f t="shared" si="1"/>
        <v>27834.789041095886</v>
      </c>
      <c r="DE58" s="820"/>
      <c r="DF58" s="820"/>
      <c r="DG58" s="820"/>
      <c r="DH58" s="820"/>
      <c r="DI58" s="820"/>
      <c r="DJ58" s="820"/>
      <c r="DK58" s="820"/>
      <c r="DL58" s="820"/>
      <c r="DM58" s="821"/>
    </row>
    <row r="59" spans="1:117" s="2" customFormat="1" ht="23.25" customHeight="1">
      <c r="A59" s="836" t="s">
        <v>1201</v>
      </c>
      <c r="B59" s="837"/>
      <c r="C59" s="837"/>
      <c r="D59" s="837"/>
      <c r="E59" s="837"/>
      <c r="F59" s="837"/>
      <c r="G59" s="837"/>
      <c r="H59" s="837"/>
      <c r="I59" s="837"/>
      <c r="J59" s="837"/>
      <c r="K59" s="837"/>
      <c r="L59" s="837"/>
      <c r="M59" s="837"/>
      <c r="N59" s="837"/>
      <c r="O59" s="838"/>
      <c r="P59" s="826" t="s">
        <v>1203</v>
      </c>
      <c r="Q59" s="826"/>
      <c r="R59" s="826"/>
      <c r="S59" s="826"/>
      <c r="T59" s="826"/>
      <c r="U59" s="826"/>
      <c r="V59" s="826"/>
      <c r="W59" s="826"/>
      <c r="X59" s="826"/>
      <c r="Y59" s="826"/>
      <c r="Z59" s="826"/>
      <c r="AA59" s="826"/>
      <c r="AB59" s="826"/>
      <c r="AC59" s="826"/>
      <c r="AD59" s="827">
        <v>503</v>
      </c>
      <c r="AE59" s="827"/>
      <c r="AF59" s="827"/>
      <c r="AG59" s="828">
        <v>1</v>
      </c>
      <c r="AH59" s="828"/>
      <c r="AI59" s="828"/>
      <c r="AJ59" s="828"/>
      <c r="AK59" s="829">
        <v>3264.1</v>
      </c>
      <c r="AL59" s="830"/>
      <c r="AM59" s="830"/>
      <c r="AN59" s="830"/>
      <c r="AO59" s="830"/>
      <c r="AP59" s="831"/>
      <c r="AQ59" s="832">
        <f t="shared" si="2"/>
        <v>39169.199999999997</v>
      </c>
      <c r="AR59" s="832"/>
      <c r="AS59" s="832"/>
      <c r="AT59" s="832"/>
      <c r="AU59" s="832"/>
      <c r="AV59" s="832"/>
      <c r="AW59" s="832"/>
      <c r="AX59" s="832"/>
      <c r="AY59" s="822"/>
      <c r="AZ59" s="823"/>
      <c r="BA59" s="823"/>
      <c r="BB59" s="823"/>
      <c r="BC59" s="823"/>
      <c r="BD59" s="823"/>
      <c r="BE59" s="823"/>
      <c r="BF59" s="824"/>
      <c r="BG59" s="822"/>
      <c r="BH59" s="823"/>
      <c r="BI59" s="823"/>
      <c r="BJ59" s="823"/>
      <c r="BK59" s="823"/>
      <c r="BL59" s="823"/>
      <c r="BM59" s="823"/>
      <c r="BN59" s="824"/>
      <c r="BO59" s="818"/>
      <c r="BP59" s="818"/>
      <c r="BQ59" s="818"/>
      <c r="BR59" s="818"/>
      <c r="BS59" s="818"/>
      <c r="BT59" s="818"/>
      <c r="BU59" s="818"/>
      <c r="BV59" s="818"/>
      <c r="BW59" s="819">
        <f t="shared" si="0"/>
        <v>5365.6438356164381</v>
      </c>
      <c r="BX59" s="820"/>
      <c r="BY59" s="820"/>
      <c r="BZ59" s="820"/>
      <c r="CA59" s="820"/>
      <c r="CB59" s="820"/>
      <c r="CC59" s="820"/>
      <c r="CD59" s="825"/>
      <c r="CE59" s="818"/>
      <c r="CF59" s="818"/>
      <c r="CG59" s="818"/>
      <c r="CH59" s="818"/>
      <c r="CI59" s="818"/>
      <c r="CJ59" s="818"/>
      <c r="CK59" s="818"/>
      <c r="CL59" s="818"/>
      <c r="CM59" s="818"/>
      <c r="CN59" s="818"/>
      <c r="CO59" s="818"/>
      <c r="CP59" s="818"/>
      <c r="CQ59" s="818"/>
      <c r="CR59" s="818"/>
      <c r="CS59" s="818"/>
      <c r="CT59" s="818"/>
      <c r="CU59" s="818"/>
      <c r="CV59" s="818"/>
      <c r="CW59" s="818"/>
      <c r="CX59" s="818"/>
      <c r="CY59" s="818"/>
      <c r="CZ59" s="818"/>
      <c r="DA59" s="818"/>
      <c r="DB59" s="818"/>
      <c r="DC59" s="818"/>
      <c r="DD59" s="819">
        <f t="shared" si="1"/>
        <v>44534.843835616433</v>
      </c>
      <c r="DE59" s="820"/>
      <c r="DF59" s="820"/>
      <c r="DG59" s="820"/>
      <c r="DH59" s="820"/>
      <c r="DI59" s="820"/>
      <c r="DJ59" s="820"/>
      <c r="DK59" s="820"/>
      <c r="DL59" s="820"/>
      <c r="DM59" s="821"/>
    </row>
    <row r="60" spans="1:117" s="2" customFormat="1" ht="23.25" customHeight="1">
      <c r="A60" s="836" t="s">
        <v>1202</v>
      </c>
      <c r="B60" s="837"/>
      <c r="C60" s="837"/>
      <c r="D60" s="837"/>
      <c r="E60" s="837"/>
      <c r="F60" s="837"/>
      <c r="G60" s="837"/>
      <c r="H60" s="837"/>
      <c r="I60" s="837"/>
      <c r="J60" s="837"/>
      <c r="K60" s="837"/>
      <c r="L60" s="837"/>
      <c r="M60" s="837"/>
      <c r="N60" s="837"/>
      <c r="O60" s="838"/>
      <c r="P60" s="826" t="s">
        <v>1204</v>
      </c>
      <c r="Q60" s="826"/>
      <c r="R60" s="826"/>
      <c r="S60" s="826"/>
      <c r="T60" s="826"/>
      <c r="U60" s="826"/>
      <c r="V60" s="826"/>
      <c r="W60" s="826"/>
      <c r="X60" s="826"/>
      <c r="Y60" s="826"/>
      <c r="Z60" s="826"/>
      <c r="AA60" s="826"/>
      <c r="AB60" s="826"/>
      <c r="AC60" s="826"/>
      <c r="AD60" s="827">
        <v>503</v>
      </c>
      <c r="AE60" s="827"/>
      <c r="AF60" s="827"/>
      <c r="AG60" s="828">
        <v>1</v>
      </c>
      <c r="AH60" s="828"/>
      <c r="AI60" s="828"/>
      <c r="AJ60" s="828"/>
      <c r="AK60" s="829">
        <v>2040.1</v>
      </c>
      <c r="AL60" s="830"/>
      <c r="AM60" s="830"/>
      <c r="AN60" s="830"/>
      <c r="AO60" s="830"/>
      <c r="AP60" s="831"/>
      <c r="AQ60" s="832">
        <f t="shared" si="2"/>
        <v>24481.199999999997</v>
      </c>
      <c r="AR60" s="832"/>
      <c r="AS60" s="832"/>
      <c r="AT60" s="832"/>
      <c r="AU60" s="832"/>
      <c r="AV60" s="832"/>
      <c r="AW60" s="832"/>
      <c r="AX60" s="832"/>
      <c r="AY60" s="822"/>
      <c r="AZ60" s="823"/>
      <c r="BA60" s="823"/>
      <c r="BB60" s="823"/>
      <c r="BC60" s="823"/>
      <c r="BD60" s="823"/>
      <c r="BE60" s="823"/>
      <c r="BF60" s="824"/>
      <c r="BG60" s="822"/>
      <c r="BH60" s="823"/>
      <c r="BI60" s="823"/>
      <c r="BJ60" s="823"/>
      <c r="BK60" s="823"/>
      <c r="BL60" s="823"/>
      <c r="BM60" s="823"/>
      <c r="BN60" s="824"/>
      <c r="BO60" s="818"/>
      <c r="BP60" s="818"/>
      <c r="BQ60" s="818"/>
      <c r="BR60" s="818"/>
      <c r="BS60" s="818"/>
      <c r="BT60" s="818"/>
      <c r="BU60" s="818"/>
      <c r="BV60" s="818"/>
      <c r="BW60" s="819">
        <f t="shared" si="0"/>
        <v>3353.58904109589</v>
      </c>
      <c r="BX60" s="820"/>
      <c r="BY60" s="820"/>
      <c r="BZ60" s="820"/>
      <c r="CA60" s="820"/>
      <c r="CB60" s="820"/>
      <c r="CC60" s="820"/>
      <c r="CD60" s="825"/>
      <c r="CE60" s="818"/>
      <c r="CF60" s="818"/>
      <c r="CG60" s="818"/>
      <c r="CH60" s="818"/>
      <c r="CI60" s="818"/>
      <c r="CJ60" s="818"/>
      <c r="CK60" s="818"/>
      <c r="CL60" s="818"/>
      <c r="CM60" s="818"/>
      <c r="CN60" s="818"/>
      <c r="CO60" s="818"/>
      <c r="CP60" s="818"/>
      <c r="CQ60" s="818"/>
      <c r="CR60" s="818"/>
      <c r="CS60" s="818"/>
      <c r="CT60" s="818"/>
      <c r="CU60" s="818"/>
      <c r="CV60" s="818"/>
      <c r="CW60" s="818"/>
      <c r="CX60" s="818"/>
      <c r="CY60" s="818"/>
      <c r="CZ60" s="818"/>
      <c r="DA60" s="818"/>
      <c r="DB60" s="818"/>
      <c r="DC60" s="818"/>
      <c r="DD60" s="819">
        <f t="shared" si="1"/>
        <v>27834.789041095886</v>
      </c>
      <c r="DE60" s="820"/>
      <c r="DF60" s="820"/>
      <c r="DG60" s="820"/>
      <c r="DH60" s="820"/>
      <c r="DI60" s="820"/>
      <c r="DJ60" s="820"/>
      <c r="DK60" s="820"/>
      <c r="DL60" s="820"/>
      <c r="DM60" s="821"/>
    </row>
    <row r="61" spans="1:117" s="2" customFormat="1" ht="23.25" customHeight="1">
      <c r="A61" s="836" t="s">
        <v>1202</v>
      </c>
      <c r="B61" s="837"/>
      <c r="C61" s="837"/>
      <c r="D61" s="837"/>
      <c r="E61" s="837"/>
      <c r="F61" s="837"/>
      <c r="G61" s="837"/>
      <c r="H61" s="837"/>
      <c r="I61" s="837"/>
      <c r="J61" s="837"/>
      <c r="K61" s="837"/>
      <c r="L61" s="837"/>
      <c r="M61" s="837"/>
      <c r="N61" s="837"/>
      <c r="O61" s="838"/>
      <c r="P61" s="826" t="s">
        <v>1205</v>
      </c>
      <c r="Q61" s="826"/>
      <c r="R61" s="826"/>
      <c r="S61" s="826"/>
      <c r="T61" s="826"/>
      <c r="U61" s="826"/>
      <c r="V61" s="826"/>
      <c r="W61" s="826"/>
      <c r="X61" s="826"/>
      <c r="Y61" s="826"/>
      <c r="Z61" s="826"/>
      <c r="AA61" s="826"/>
      <c r="AB61" s="826"/>
      <c r="AC61" s="826"/>
      <c r="AD61" s="827">
        <v>503</v>
      </c>
      <c r="AE61" s="827"/>
      <c r="AF61" s="827"/>
      <c r="AG61" s="828">
        <v>1</v>
      </c>
      <c r="AH61" s="828"/>
      <c r="AI61" s="828"/>
      <c r="AJ61" s="828"/>
      <c r="AK61" s="829">
        <v>2040.1</v>
      </c>
      <c r="AL61" s="830"/>
      <c r="AM61" s="830"/>
      <c r="AN61" s="830"/>
      <c r="AO61" s="830"/>
      <c r="AP61" s="831"/>
      <c r="AQ61" s="832">
        <f t="shared" si="2"/>
        <v>24481.199999999997</v>
      </c>
      <c r="AR61" s="832"/>
      <c r="AS61" s="832"/>
      <c r="AT61" s="832"/>
      <c r="AU61" s="832"/>
      <c r="AV61" s="832"/>
      <c r="AW61" s="832"/>
      <c r="AX61" s="832"/>
      <c r="AY61" s="822"/>
      <c r="AZ61" s="823"/>
      <c r="BA61" s="823"/>
      <c r="BB61" s="823"/>
      <c r="BC61" s="823"/>
      <c r="BD61" s="823"/>
      <c r="BE61" s="823"/>
      <c r="BF61" s="824"/>
      <c r="BG61" s="822"/>
      <c r="BH61" s="823"/>
      <c r="BI61" s="823"/>
      <c r="BJ61" s="823"/>
      <c r="BK61" s="823"/>
      <c r="BL61" s="823"/>
      <c r="BM61" s="823"/>
      <c r="BN61" s="824"/>
      <c r="BO61" s="818"/>
      <c r="BP61" s="818"/>
      <c r="BQ61" s="818"/>
      <c r="BR61" s="818"/>
      <c r="BS61" s="818"/>
      <c r="BT61" s="818"/>
      <c r="BU61" s="818"/>
      <c r="BV61" s="818"/>
      <c r="BW61" s="819">
        <f t="shared" si="0"/>
        <v>3353.58904109589</v>
      </c>
      <c r="BX61" s="820"/>
      <c r="BY61" s="820"/>
      <c r="BZ61" s="820"/>
      <c r="CA61" s="820"/>
      <c r="CB61" s="820"/>
      <c r="CC61" s="820"/>
      <c r="CD61" s="825"/>
      <c r="CE61" s="818"/>
      <c r="CF61" s="818"/>
      <c r="CG61" s="818"/>
      <c r="CH61" s="818"/>
      <c r="CI61" s="818"/>
      <c r="CJ61" s="818"/>
      <c r="CK61" s="818"/>
      <c r="CL61" s="818"/>
      <c r="CM61" s="818"/>
      <c r="CN61" s="818"/>
      <c r="CO61" s="818"/>
      <c r="CP61" s="818"/>
      <c r="CQ61" s="818"/>
      <c r="CR61" s="818"/>
      <c r="CS61" s="818"/>
      <c r="CT61" s="818"/>
      <c r="CU61" s="818"/>
      <c r="CV61" s="818"/>
      <c r="CW61" s="818"/>
      <c r="CX61" s="818"/>
      <c r="CY61" s="818"/>
      <c r="CZ61" s="818"/>
      <c r="DA61" s="818"/>
      <c r="DB61" s="818"/>
      <c r="DC61" s="818"/>
      <c r="DD61" s="819">
        <f t="shared" si="1"/>
        <v>27834.789041095886</v>
      </c>
      <c r="DE61" s="820"/>
      <c r="DF61" s="820"/>
      <c r="DG61" s="820"/>
      <c r="DH61" s="820"/>
      <c r="DI61" s="820"/>
      <c r="DJ61" s="820"/>
      <c r="DK61" s="820"/>
      <c r="DL61" s="820"/>
      <c r="DM61" s="821"/>
    </row>
    <row r="62" spans="1:117" s="2" customFormat="1" ht="23.25" customHeight="1" thickBot="1">
      <c r="A62" s="903" t="s">
        <v>1178</v>
      </c>
      <c r="B62" s="903"/>
      <c r="C62" s="903"/>
      <c r="D62" s="903"/>
      <c r="E62" s="903"/>
      <c r="F62" s="903"/>
      <c r="G62" s="903"/>
      <c r="H62" s="903"/>
      <c r="I62" s="903"/>
      <c r="J62" s="903"/>
      <c r="K62" s="903"/>
      <c r="L62" s="903"/>
      <c r="M62" s="903"/>
      <c r="N62" s="903"/>
      <c r="O62" s="903"/>
      <c r="P62" s="826" t="s">
        <v>1206</v>
      </c>
      <c r="Q62" s="826"/>
      <c r="R62" s="826"/>
      <c r="S62" s="826"/>
      <c r="T62" s="826"/>
      <c r="U62" s="826"/>
      <c r="V62" s="826"/>
      <c r="W62" s="826"/>
      <c r="X62" s="826"/>
      <c r="Y62" s="826"/>
      <c r="Z62" s="826"/>
      <c r="AA62" s="826"/>
      <c r="AB62" s="826"/>
      <c r="AC62" s="826"/>
      <c r="AD62" s="904">
        <v>503</v>
      </c>
      <c r="AE62" s="905"/>
      <c r="AF62" s="906"/>
      <c r="AG62" s="907">
        <v>4</v>
      </c>
      <c r="AH62" s="908"/>
      <c r="AI62" s="908"/>
      <c r="AJ62" s="909"/>
      <c r="AK62" s="829">
        <v>6000</v>
      </c>
      <c r="AL62" s="830"/>
      <c r="AM62" s="830"/>
      <c r="AN62" s="830"/>
      <c r="AO62" s="830"/>
      <c r="AP62" s="831"/>
      <c r="AQ62" s="832">
        <f t="shared" si="2"/>
        <v>288000</v>
      </c>
      <c r="AR62" s="832"/>
      <c r="AS62" s="832"/>
      <c r="AT62" s="832"/>
      <c r="AU62" s="832"/>
      <c r="AV62" s="832"/>
      <c r="AW62" s="832"/>
      <c r="AX62" s="832"/>
      <c r="AY62" s="822"/>
      <c r="AZ62" s="823"/>
      <c r="BA62" s="823"/>
      <c r="BB62" s="823"/>
      <c r="BC62" s="823"/>
      <c r="BD62" s="823"/>
      <c r="BE62" s="823"/>
      <c r="BF62" s="824"/>
      <c r="BG62" s="822"/>
      <c r="BH62" s="823"/>
      <c r="BI62" s="823"/>
      <c r="BJ62" s="823"/>
      <c r="BK62" s="823"/>
      <c r="BL62" s="823"/>
      <c r="BM62" s="823"/>
      <c r="BN62" s="824"/>
      <c r="BO62" s="818"/>
      <c r="BP62" s="818"/>
      <c r="BQ62" s="818"/>
      <c r="BR62" s="818"/>
      <c r="BS62" s="818"/>
      <c r="BT62" s="818"/>
      <c r="BU62" s="818"/>
      <c r="BV62" s="818"/>
      <c r="BW62" s="819">
        <f t="shared" si="0"/>
        <v>39452.054794520547</v>
      </c>
      <c r="BX62" s="820"/>
      <c r="BY62" s="820"/>
      <c r="BZ62" s="820"/>
      <c r="CA62" s="820"/>
      <c r="CB62" s="820"/>
      <c r="CC62" s="820"/>
      <c r="CD62" s="825"/>
      <c r="CE62" s="818"/>
      <c r="CF62" s="818"/>
      <c r="CG62" s="818"/>
      <c r="CH62" s="818"/>
      <c r="CI62" s="818"/>
      <c r="CJ62" s="818"/>
      <c r="CK62" s="818"/>
      <c r="CL62" s="818"/>
      <c r="CM62" s="818"/>
      <c r="CN62" s="818"/>
      <c r="CO62" s="818"/>
      <c r="CP62" s="818"/>
      <c r="CQ62" s="818"/>
      <c r="CR62" s="818"/>
      <c r="CS62" s="818"/>
      <c r="CT62" s="818"/>
      <c r="CU62" s="818"/>
      <c r="CV62" s="818"/>
      <c r="CW62" s="818"/>
      <c r="CX62" s="818"/>
      <c r="CY62" s="818"/>
      <c r="CZ62" s="818"/>
      <c r="DA62" s="818"/>
      <c r="DB62" s="818"/>
      <c r="DC62" s="818"/>
      <c r="DD62" s="819">
        <f t="shared" si="1"/>
        <v>327452.05479452055</v>
      </c>
      <c r="DE62" s="820"/>
      <c r="DF62" s="820"/>
      <c r="DG62" s="820"/>
      <c r="DH62" s="820"/>
      <c r="DI62" s="820"/>
      <c r="DJ62" s="820"/>
      <c r="DK62" s="820"/>
      <c r="DL62" s="820"/>
      <c r="DM62" s="821"/>
    </row>
    <row r="63" spans="1:117" s="2" customFormat="1" ht="23.25" customHeight="1" thickBot="1">
      <c r="A63" s="903" t="s">
        <v>1215</v>
      </c>
      <c r="B63" s="903"/>
      <c r="C63" s="903"/>
      <c r="D63" s="903"/>
      <c r="E63" s="903"/>
      <c r="F63" s="903"/>
      <c r="G63" s="903"/>
      <c r="H63" s="903"/>
      <c r="I63" s="903"/>
      <c r="J63" s="903"/>
      <c r="K63" s="903"/>
      <c r="L63" s="903"/>
      <c r="M63" s="903"/>
      <c r="N63" s="903"/>
      <c r="O63" s="903"/>
      <c r="P63" s="826" t="s">
        <v>1206</v>
      </c>
      <c r="Q63" s="826"/>
      <c r="R63" s="826"/>
      <c r="S63" s="826"/>
      <c r="T63" s="826"/>
      <c r="U63" s="826"/>
      <c r="V63" s="826"/>
      <c r="W63" s="826"/>
      <c r="X63" s="826"/>
      <c r="Y63" s="826"/>
      <c r="Z63" s="826"/>
      <c r="AA63" s="826"/>
      <c r="AB63" s="826"/>
      <c r="AC63" s="826"/>
      <c r="AD63" s="904">
        <v>503</v>
      </c>
      <c r="AE63" s="905"/>
      <c r="AF63" s="906"/>
      <c r="AG63" s="907">
        <v>1</v>
      </c>
      <c r="AH63" s="908"/>
      <c r="AI63" s="908"/>
      <c r="AJ63" s="909"/>
      <c r="AK63" s="829">
        <v>7590</v>
      </c>
      <c r="AL63" s="830"/>
      <c r="AM63" s="830"/>
      <c r="AN63" s="830"/>
      <c r="AO63" s="830"/>
      <c r="AP63" s="831"/>
      <c r="AQ63" s="832">
        <f t="shared" si="2"/>
        <v>91080</v>
      </c>
      <c r="AR63" s="832"/>
      <c r="AS63" s="832"/>
      <c r="AT63" s="832"/>
      <c r="AU63" s="832"/>
      <c r="AV63" s="832"/>
      <c r="AW63" s="832"/>
      <c r="AX63" s="832"/>
      <c r="AY63" s="822"/>
      <c r="AZ63" s="823"/>
      <c r="BA63" s="823"/>
      <c r="BB63" s="823"/>
      <c r="BC63" s="823"/>
      <c r="BD63" s="823"/>
      <c r="BE63" s="823"/>
      <c r="BF63" s="824"/>
      <c r="BG63" s="822"/>
      <c r="BH63" s="823"/>
      <c r="BI63" s="823"/>
      <c r="BJ63" s="823"/>
      <c r="BK63" s="823"/>
      <c r="BL63" s="823"/>
      <c r="BM63" s="823"/>
      <c r="BN63" s="824"/>
      <c r="BO63" s="818"/>
      <c r="BP63" s="818"/>
      <c r="BQ63" s="818"/>
      <c r="BR63" s="818"/>
      <c r="BS63" s="818"/>
      <c r="BT63" s="818"/>
      <c r="BU63" s="818"/>
      <c r="BV63" s="818"/>
      <c r="BW63" s="819">
        <f t="shared" si="0"/>
        <v>12476.712328767124</v>
      </c>
      <c r="BX63" s="820"/>
      <c r="BY63" s="820"/>
      <c r="BZ63" s="820"/>
      <c r="CA63" s="820"/>
      <c r="CB63" s="820"/>
      <c r="CC63" s="820"/>
      <c r="CD63" s="825"/>
      <c r="CE63" s="818"/>
      <c r="CF63" s="818"/>
      <c r="CG63" s="818"/>
      <c r="CH63" s="818"/>
      <c r="CI63" s="818"/>
      <c r="CJ63" s="818"/>
      <c r="CK63" s="818"/>
      <c r="CL63" s="818"/>
      <c r="CM63" s="818"/>
      <c r="CN63" s="818"/>
      <c r="CO63" s="818"/>
      <c r="CP63" s="818"/>
      <c r="CQ63" s="818"/>
      <c r="CR63" s="818"/>
      <c r="CS63" s="818"/>
      <c r="CT63" s="818"/>
      <c r="CU63" s="818"/>
      <c r="CV63" s="818"/>
      <c r="CW63" s="818"/>
      <c r="CX63" s="818"/>
      <c r="CY63" s="818"/>
      <c r="CZ63" s="818"/>
      <c r="DA63" s="818"/>
      <c r="DB63" s="818"/>
      <c r="DC63" s="818"/>
      <c r="DD63" s="819">
        <f t="shared" si="1"/>
        <v>103556.71232876713</v>
      </c>
      <c r="DE63" s="820"/>
      <c r="DF63" s="820"/>
      <c r="DG63" s="820"/>
      <c r="DH63" s="820"/>
      <c r="DI63" s="820"/>
      <c r="DJ63" s="820"/>
      <c r="DK63" s="820"/>
      <c r="DL63" s="820"/>
      <c r="DM63" s="821"/>
    </row>
    <row r="64" spans="1:117" s="2" customFormat="1" ht="23.25" customHeight="1">
      <c r="A64" s="836" t="s">
        <v>1207</v>
      </c>
      <c r="B64" s="837"/>
      <c r="C64" s="837"/>
      <c r="D64" s="837"/>
      <c r="E64" s="837"/>
      <c r="F64" s="837"/>
      <c r="G64" s="837"/>
      <c r="H64" s="837"/>
      <c r="I64" s="837"/>
      <c r="J64" s="837"/>
      <c r="K64" s="837"/>
      <c r="L64" s="837"/>
      <c r="M64" s="837"/>
      <c r="N64" s="837"/>
      <c r="O64" s="838"/>
      <c r="P64" s="826" t="s">
        <v>1208</v>
      </c>
      <c r="Q64" s="826"/>
      <c r="R64" s="826"/>
      <c r="S64" s="826"/>
      <c r="T64" s="826"/>
      <c r="U64" s="826"/>
      <c r="V64" s="826"/>
      <c r="W64" s="826"/>
      <c r="X64" s="826"/>
      <c r="Y64" s="826"/>
      <c r="Z64" s="826"/>
      <c r="AA64" s="826"/>
      <c r="AB64" s="826"/>
      <c r="AC64" s="826"/>
      <c r="AD64" s="827">
        <v>502</v>
      </c>
      <c r="AE64" s="827"/>
      <c r="AF64" s="827"/>
      <c r="AG64" s="828">
        <v>1</v>
      </c>
      <c r="AH64" s="828"/>
      <c r="AI64" s="828"/>
      <c r="AJ64" s="828"/>
      <c r="AK64" s="829">
        <v>11554.56</v>
      </c>
      <c r="AL64" s="830"/>
      <c r="AM64" s="830"/>
      <c r="AN64" s="830"/>
      <c r="AO64" s="830"/>
      <c r="AP64" s="831"/>
      <c r="AQ64" s="832">
        <f t="shared" si="2"/>
        <v>138654.72</v>
      </c>
      <c r="AR64" s="832"/>
      <c r="AS64" s="832"/>
      <c r="AT64" s="832"/>
      <c r="AU64" s="832"/>
      <c r="AV64" s="832"/>
      <c r="AW64" s="832"/>
      <c r="AX64" s="832"/>
      <c r="AY64" s="822"/>
      <c r="AZ64" s="823"/>
      <c r="BA64" s="823"/>
      <c r="BB64" s="823"/>
      <c r="BC64" s="823"/>
      <c r="BD64" s="823"/>
      <c r="BE64" s="823"/>
      <c r="BF64" s="824"/>
      <c r="BG64" s="822"/>
      <c r="BH64" s="823"/>
      <c r="BI64" s="823"/>
      <c r="BJ64" s="823"/>
      <c r="BK64" s="823"/>
      <c r="BL64" s="823"/>
      <c r="BM64" s="823"/>
      <c r="BN64" s="824"/>
      <c r="BO64" s="818"/>
      <c r="BP64" s="818"/>
      <c r="BQ64" s="818"/>
      <c r="BR64" s="818"/>
      <c r="BS64" s="818"/>
      <c r="BT64" s="818"/>
      <c r="BU64" s="818"/>
      <c r="BV64" s="818"/>
      <c r="BW64" s="819">
        <f t="shared" si="0"/>
        <v>18993.797260273972</v>
      </c>
      <c r="BX64" s="820"/>
      <c r="BY64" s="820"/>
      <c r="BZ64" s="820"/>
      <c r="CA64" s="820"/>
      <c r="CB64" s="820"/>
      <c r="CC64" s="820"/>
      <c r="CD64" s="825"/>
      <c r="CE64" s="818"/>
      <c r="CF64" s="818"/>
      <c r="CG64" s="818"/>
      <c r="CH64" s="818"/>
      <c r="CI64" s="818"/>
      <c r="CJ64" s="818"/>
      <c r="CK64" s="818"/>
      <c r="CL64" s="818"/>
      <c r="CM64" s="818"/>
      <c r="CN64" s="818"/>
      <c r="CO64" s="818"/>
      <c r="CP64" s="818"/>
      <c r="CQ64" s="818"/>
      <c r="CR64" s="818"/>
      <c r="CS64" s="818"/>
      <c r="CT64" s="818"/>
      <c r="CU64" s="818"/>
      <c r="CV64" s="818"/>
      <c r="CW64" s="818"/>
      <c r="CX64" s="818"/>
      <c r="CY64" s="818"/>
      <c r="CZ64" s="818"/>
      <c r="DA64" s="818"/>
      <c r="DB64" s="818"/>
      <c r="DC64" s="818"/>
      <c r="DD64" s="819">
        <f t="shared" si="1"/>
        <v>157648.51726027398</v>
      </c>
      <c r="DE64" s="820"/>
      <c r="DF64" s="820"/>
      <c r="DG64" s="820"/>
      <c r="DH64" s="820"/>
      <c r="DI64" s="820"/>
      <c r="DJ64" s="820"/>
      <c r="DK64" s="820"/>
      <c r="DL64" s="820"/>
      <c r="DM64" s="821"/>
    </row>
    <row r="65" spans="1:118" s="2" customFormat="1" ht="23.25" customHeight="1">
      <c r="A65" s="836" t="s">
        <v>1225</v>
      </c>
      <c r="B65" s="837"/>
      <c r="C65" s="837"/>
      <c r="D65" s="837"/>
      <c r="E65" s="837"/>
      <c r="F65" s="837"/>
      <c r="G65" s="837"/>
      <c r="H65" s="837"/>
      <c r="I65" s="837"/>
      <c r="J65" s="837"/>
      <c r="K65" s="837"/>
      <c r="L65" s="837"/>
      <c r="M65" s="837"/>
      <c r="N65" s="837"/>
      <c r="O65" s="838"/>
      <c r="P65" s="826" t="s">
        <v>1208</v>
      </c>
      <c r="Q65" s="826"/>
      <c r="R65" s="826"/>
      <c r="S65" s="826"/>
      <c r="T65" s="826"/>
      <c r="U65" s="826"/>
      <c r="V65" s="826"/>
      <c r="W65" s="826"/>
      <c r="X65" s="826"/>
      <c r="Y65" s="826"/>
      <c r="Z65" s="826"/>
      <c r="AA65" s="826"/>
      <c r="AB65" s="826"/>
      <c r="AC65" s="826"/>
      <c r="AD65" s="827">
        <v>502</v>
      </c>
      <c r="AE65" s="827"/>
      <c r="AF65" s="827"/>
      <c r="AG65" s="828">
        <v>2</v>
      </c>
      <c r="AH65" s="828"/>
      <c r="AI65" s="828"/>
      <c r="AJ65" s="828"/>
      <c r="AK65" s="829">
        <v>9486</v>
      </c>
      <c r="AL65" s="830"/>
      <c r="AM65" s="830"/>
      <c r="AN65" s="830"/>
      <c r="AO65" s="830"/>
      <c r="AP65" s="831"/>
      <c r="AQ65" s="832">
        <f t="shared" si="2"/>
        <v>227664</v>
      </c>
      <c r="AR65" s="832"/>
      <c r="AS65" s="832"/>
      <c r="AT65" s="832"/>
      <c r="AU65" s="832"/>
      <c r="AV65" s="832"/>
      <c r="AW65" s="832"/>
      <c r="AX65" s="832"/>
      <c r="AY65" s="822"/>
      <c r="AZ65" s="823"/>
      <c r="BA65" s="823"/>
      <c r="BB65" s="823"/>
      <c r="BC65" s="823"/>
      <c r="BD65" s="823"/>
      <c r="BE65" s="823"/>
      <c r="BF65" s="824"/>
      <c r="BG65" s="822"/>
      <c r="BH65" s="823"/>
      <c r="BI65" s="823"/>
      <c r="BJ65" s="823"/>
      <c r="BK65" s="823"/>
      <c r="BL65" s="823"/>
      <c r="BM65" s="823"/>
      <c r="BN65" s="824"/>
      <c r="BO65" s="818"/>
      <c r="BP65" s="818"/>
      <c r="BQ65" s="818"/>
      <c r="BR65" s="818"/>
      <c r="BS65" s="818"/>
      <c r="BT65" s="818"/>
      <c r="BU65" s="818"/>
      <c r="BV65" s="818"/>
      <c r="BW65" s="819">
        <f t="shared" si="0"/>
        <v>31186.849315068492</v>
      </c>
      <c r="BX65" s="820"/>
      <c r="BY65" s="820"/>
      <c r="BZ65" s="820"/>
      <c r="CA65" s="820"/>
      <c r="CB65" s="820"/>
      <c r="CC65" s="820"/>
      <c r="CD65" s="825"/>
      <c r="CE65" s="818"/>
      <c r="CF65" s="818"/>
      <c r="CG65" s="818"/>
      <c r="CH65" s="818"/>
      <c r="CI65" s="818"/>
      <c r="CJ65" s="818"/>
      <c r="CK65" s="818"/>
      <c r="CL65" s="818"/>
      <c r="CM65" s="818"/>
      <c r="CN65" s="818"/>
      <c r="CO65" s="818"/>
      <c r="CP65" s="818"/>
      <c r="CQ65" s="818"/>
      <c r="CR65" s="818"/>
      <c r="CS65" s="818"/>
      <c r="CT65" s="818"/>
      <c r="CU65" s="818"/>
      <c r="CV65" s="818"/>
      <c r="CW65" s="818"/>
      <c r="CX65" s="818"/>
      <c r="CY65" s="818"/>
      <c r="CZ65" s="818"/>
      <c r="DA65" s="818"/>
      <c r="DB65" s="818"/>
      <c r="DC65" s="818"/>
      <c r="DD65" s="819">
        <f t="shared" si="1"/>
        <v>258850.84931506848</v>
      </c>
      <c r="DE65" s="820"/>
      <c r="DF65" s="820"/>
      <c r="DG65" s="820"/>
      <c r="DH65" s="820"/>
      <c r="DI65" s="820"/>
      <c r="DJ65" s="820"/>
      <c r="DK65" s="820"/>
      <c r="DL65" s="820"/>
      <c r="DM65" s="821"/>
    </row>
    <row r="66" spans="1:118" s="2" customFormat="1" ht="23.25" customHeight="1">
      <c r="A66" s="836" t="s">
        <v>1209</v>
      </c>
      <c r="B66" s="837"/>
      <c r="C66" s="837"/>
      <c r="D66" s="837"/>
      <c r="E66" s="837"/>
      <c r="F66" s="837"/>
      <c r="G66" s="837"/>
      <c r="H66" s="837"/>
      <c r="I66" s="837"/>
      <c r="J66" s="837"/>
      <c r="K66" s="837"/>
      <c r="L66" s="837"/>
      <c r="M66" s="837"/>
      <c r="N66" s="837"/>
      <c r="O66" s="838"/>
      <c r="P66" s="826" t="s">
        <v>1208</v>
      </c>
      <c r="Q66" s="826"/>
      <c r="R66" s="826"/>
      <c r="S66" s="826"/>
      <c r="T66" s="826"/>
      <c r="U66" s="826"/>
      <c r="V66" s="826"/>
      <c r="W66" s="826"/>
      <c r="X66" s="826"/>
      <c r="Y66" s="826"/>
      <c r="Z66" s="826"/>
      <c r="AA66" s="826"/>
      <c r="AB66" s="826"/>
      <c r="AC66" s="826"/>
      <c r="AD66" s="827">
        <v>502</v>
      </c>
      <c r="AE66" s="827"/>
      <c r="AF66" s="827"/>
      <c r="AG66" s="828">
        <v>12</v>
      </c>
      <c r="AH66" s="828"/>
      <c r="AI66" s="828"/>
      <c r="AJ66" s="828"/>
      <c r="AK66" s="829">
        <v>8466.1</v>
      </c>
      <c r="AL66" s="830"/>
      <c r="AM66" s="830"/>
      <c r="AN66" s="830"/>
      <c r="AO66" s="830"/>
      <c r="AP66" s="831"/>
      <c r="AQ66" s="832">
        <f t="shared" si="2"/>
        <v>1219118.4000000001</v>
      </c>
      <c r="AR66" s="832"/>
      <c r="AS66" s="832"/>
      <c r="AT66" s="832"/>
      <c r="AU66" s="832"/>
      <c r="AV66" s="832"/>
      <c r="AW66" s="832"/>
      <c r="AX66" s="832"/>
      <c r="AY66" s="822"/>
      <c r="AZ66" s="823"/>
      <c r="BA66" s="823"/>
      <c r="BB66" s="823"/>
      <c r="BC66" s="823"/>
      <c r="BD66" s="823"/>
      <c r="BE66" s="823"/>
      <c r="BF66" s="824"/>
      <c r="BG66" s="822"/>
      <c r="BH66" s="823"/>
      <c r="BI66" s="823"/>
      <c r="BJ66" s="823"/>
      <c r="BK66" s="823"/>
      <c r="BL66" s="823"/>
      <c r="BM66" s="823"/>
      <c r="BN66" s="824"/>
      <c r="BO66" s="818"/>
      <c r="BP66" s="818"/>
      <c r="BQ66" s="818"/>
      <c r="BR66" s="818"/>
      <c r="BS66" s="818"/>
      <c r="BT66" s="818"/>
      <c r="BU66" s="818"/>
      <c r="BV66" s="818"/>
      <c r="BW66" s="819">
        <f t="shared" si="0"/>
        <v>167002.52054794523</v>
      </c>
      <c r="BX66" s="820"/>
      <c r="BY66" s="820"/>
      <c r="BZ66" s="820"/>
      <c r="CA66" s="820"/>
      <c r="CB66" s="820"/>
      <c r="CC66" s="820"/>
      <c r="CD66" s="825"/>
      <c r="CE66" s="818"/>
      <c r="CF66" s="818"/>
      <c r="CG66" s="818"/>
      <c r="CH66" s="818"/>
      <c r="CI66" s="818"/>
      <c r="CJ66" s="818"/>
      <c r="CK66" s="818"/>
      <c r="CL66" s="818"/>
      <c r="CM66" s="818"/>
      <c r="CN66" s="818"/>
      <c r="CO66" s="818"/>
      <c r="CP66" s="818"/>
      <c r="CQ66" s="818"/>
      <c r="CR66" s="818"/>
      <c r="CS66" s="818"/>
      <c r="CT66" s="818"/>
      <c r="CU66" s="818"/>
      <c r="CV66" s="818"/>
      <c r="CW66" s="818"/>
      <c r="CX66" s="818"/>
      <c r="CY66" s="818"/>
      <c r="CZ66" s="818"/>
      <c r="DA66" s="818"/>
      <c r="DB66" s="818"/>
      <c r="DC66" s="818"/>
      <c r="DD66" s="819">
        <f t="shared" si="1"/>
        <v>1386120.9205479454</v>
      </c>
      <c r="DE66" s="820"/>
      <c r="DF66" s="820"/>
      <c r="DG66" s="820"/>
      <c r="DH66" s="820"/>
      <c r="DI66" s="820"/>
      <c r="DJ66" s="820"/>
      <c r="DK66" s="820"/>
      <c r="DL66" s="820"/>
      <c r="DM66" s="821"/>
    </row>
    <row r="67" spans="1:118" s="411" customFormat="1" ht="32.25" customHeight="1">
      <c r="A67" s="910" t="s">
        <v>1218</v>
      </c>
      <c r="B67" s="911"/>
      <c r="C67" s="911"/>
      <c r="D67" s="911"/>
      <c r="E67" s="911"/>
      <c r="F67" s="911"/>
      <c r="G67" s="911"/>
      <c r="H67" s="911"/>
      <c r="I67" s="911"/>
      <c r="J67" s="911"/>
      <c r="K67" s="911"/>
      <c r="L67" s="911"/>
      <c r="M67" s="911"/>
      <c r="N67" s="911"/>
      <c r="O67" s="912"/>
      <c r="P67" s="826" t="s">
        <v>1216</v>
      </c>
      <c r="Q67" s="826"/>
      <c r="R67" s="826"/>
      <c r="S67" s="826"/>
      <c r="T67" s="826"/>
      <c r="U67" s="826"/>
      <c r="V67" s="826"/>
      <c r="W67" s="826"/>
      <c r="X67" s="826"/>
      <c r="Y67" s="826"/>
      <c r="Z67" s="826"/>
      <c r="AA67" s="826"/>
      <c r="AB67" s="826"/>
      <c r="AC67" s="826"/>
      <c r="AD67" s="827">
        <v>503</v>
      </c>
      <c r="AE67" s="827"/>
      <c r="AF67" s="827"/>
      <c r="AG67" s="847">
        <v>1</v>
      </c>
      <c r="AH67" s="847"/>
      <c r="AI67" s="847"/>
      <c r="AJ67" s="847"/>
      <c r="AK67" s="829">
        <v>8103</v>
      </c>
      <c r="AL67" s="830"/>
      <c r="AM67" s="830"/>
      <c r="AN67" s="830"/>
      <c r="AO67" s="830"/>
      <c r="AP67" s="831"/>
      <c r="AQ67" s="832">
        <f t="shared" si="2"/>
        <v>97236</v>
      </c>
      <c r="AR67" s="832"/>
      <c r="AS67" s="832"/>
      <c r="AT67" s="832"/>
      <c r="AU67" s="832"/>
      <c r="AV67" s="832"/>
      <c r="AW67" s="832"/>
      <c r="AX67" s="832"/>
      <c r="AY67" s="822"/>
      <c r="AZ67" s="823"/>
      <c r="BA67" s="823"/>
      <c r="BB67" s="823"/>
      <c r="BC67" s="823"/>
      <c r="BD67" s="823"/>
      <c r="BE67" s="823"/>
      <c r="BF67" s="824"/>
      <c r="BG67" s="822"/>
      <c r="BH67" s="823"/>
      <c r="BI67" s="823"/>
      <c r="BJ67" s="823"/>
      <c r="BK67" s="823"/>
      <c r="BL67" s="823"/>
      <c r="BM67" s="823"/>
      <c r="BN67" s="824"/>
      <c r="BO67" s="818"/>
      <c r="BP67" s="818"/>
      <c r="BQ67" s="818"/>
      <c r="BR67" s="818"/>
      <c r="BS67" s="818"/>
      <c r="BT67" s="818"/>
      <c r="BU67" s="818"/>
      <c r="BV67" s="818"/>
      <c r="BW67" s="819">
        <f t="shared" si="0"/>
        <v>13319.999999999998</v>
      </c>
      <c r="BX67" s="820"/>
      <c r="BY67" s="820"/>
      <c r="BZ67" s="820"/>
      <c r="CA67" s="820"/>
      <c r="CB67" s="820"/>
      <c r="CC67" s="820"/>
      <c r="CD67" s="825"/>
      <c r="CE67" s="818"/>
      <c r="CF67" s="818"/>
      <c r="CG67" s="818"/>
      <c r="CH67" s="818"/>
      <c r="CI67" s="818"/>
      <c r="CJ67" s="818"/>
      <c r="CK67" s="818"/>
      <c r="CL67" s="818"/>
      <c r="CM67" s="818"/>
      <c r="CN67" s="818"/>
      <c r="CO67" s="818"/>
      <c r="CP67" s="818"/>
      <c r="CQ67" s="818"/>
      <c r="CR67" s="818"/>
      <c r="CS67" s="818"/>
      <c r="CT67" s="818"/>
      <c r="CU67" s="818"/>
      <c r="CV67" s="818"/>
      <c r="CW67" s="818"/>
      <c r="CX67" s="818"/>
      <c r="CY67" s="818"/>
      <c r="CZ67" s="818"/>
      <c r="DA67" s="818"/>
      <c r="DB67" s="818"/>
      <c r="DC67" s="818"/>
      <c r="DD67" s="819">
        <f t="shared" si="1"/>
        <v>110556</v>
      </c>
      <c r="DE67" s="820"/>
      <c r="DF67" s="820"/>
      <c r="DG67" s="820"/>
      <c r="DH67" s="820"/>
      <c r="DI67" s="820"/>
      <c r="DJ67" s="820"/>
      <c r="DK67" s="820"/>
      <c r="DL67" s="820"/>
      <c r="DM67" s="821"/>
    </row>
    <row r="68" spans="1:118" s="411" customFormat="1" ht="29.25" customHeight="1">
      <c r="A68" s="910" t="s">
        <v>1217</v>
      </c>
      <c r="B68" s="911"/>
      <c r="C68" s="911"/>
      <c r="D68" s="911"/>
      <c r="E68" s="911"/>
      <c r="F68" s="911"/>
      <c r="G68" s="911"/>
      <c r="H68" s="911"/>
      <c r="I68" s="911"/>
      <c r="J68" s="911"/>
      <c r="K68" s="911"/>
      <c r="L68" s="911"/>
      <c r="M68" s="911"/>
      <c r="N68" s="911"/>
      <c r="O68" s="912"/>
      <c r="P68" s="826" t="s">
        <v>1216</v>
      </c>
      <c r="Q68" s="826"/>
      <c r="R68" s="826"/>
      <c r="S68" s="826"/>
      <c r="T68" s="826"/>
      <c r="U68" s="826"/>
      <c r="V68" s="826"/>
      <c r="W68" s="826"/>
      <c r="X68" s="826"/>
      <c r="Y68" s="826"/>
      <c r="Z68" s="826"/>
      <c r="AA68" s="826"/>
      <c r="AB68" s="826"/>
      <c r="AC68" s="826"/>
      <c r="AD68" s="827">
        <v>503</v>
      </c>
      <c r="AE68" s="827"/>
      <c r="AF68" s="827"/>
      <c r="AG68" s="847">
        <v>1</v>
      </c>
      <c r="AH68" s="847"/>
      <c r="AI68" s="847"/>
      <c r="AJ68" s="847"/>
      <c r="AK68" s="829">
        <v>8103</v>
      </c>
      <c r="AL68" s="830"/>
      <c r="AM68" s="830"/>
      <c r="AN68" s="830"/>
      <c r="AO68" s="830"/>
      <c r="AP68" s="831"/>
      <c r="AQ68" s="832">
        <f t="shared" si="2"/>
        <v>97236</v>
      </c>
      <c r="AR68" s="832"/>
      <c r="AS68" s="832"/>
      <c r="AT68" s="832"/>
      <c r="AU68" s="832"/>
      <c r="AV68" s="832"/>
      <c r="AW68" s="832"/>
      <c r="AX68" s="832"/>
      <c r="AY68" s="822"/>
      <c r="AZ68" s="823"/>
      <c r="BA68" s="823"/>
      <c r="BB68" s="823"/>
      <c r="BC68" s="823"/>
      <c r="BD68" s="823"/>
      <c r="BE68" s="823"/>
      <c r="BF68" s="824"/>
      <c r="BG68" s="822"/>
      <c r="BH68" s="823"/>
      <c r="BI68" s="823"/>
      <c r="BJ68" s="823"/>
      <c r="BK68" s="823"/>
      <c r="BL68" s="823"/>
      <c r="BM68" s="823"/>
      <c r="BN68" s="824"/>
      <c r="BO68" s="818"/>
      <c r="BP68" s="818"/>
      <c r="BQ68" s="818"/>
      <c r="BR68" s="818"/>
      <c r="BS68" s="818"/>
      <c r="BT68" s="818"/>
      <c r="BU68" s="818"/>
      <c r="BV68" s="818"/>
      <c r="BW68" s="819">
        <f t="shared" si="0"/>
        <v>13319.999999999998</v>
      </c>
      <c r="BX68" s="820"/>
      <c r="BY68" s="820"/>
      <c r="BZ68" s="820"/>
      <c r="CA68" s="820"/>
      <c r="CB68" s="820"/>
      <c r="CC68" s="820"/>
      <c r="CD68" s="825"/>
      <c r="CE68" s="818"/>
      <c r="CF68" s="818"/>
      <c r="CG68" s="818"/>
      <c r="CH68" s="818"/>
      <c r="CI68" s="818"/>
      <c r="CJ68" s="818"/>
      <c r="CK68" s="818"/>
      <c r="CL68" s="818"/>
      <c r="CM68" s="818"/>
      <c r="CN68" s="818"/>
      <c r="CO68" s="818"/>
      <c r="CP68" s="818"/>
      <c r="CQ68" s="818"/>
      <c r="CR68" s="818"/>
      <c r="CS68" s="818"/>
      <c r="CT68" s="818"/>
      <c r="CU68" s="818"/>
      <c r="CV68" s="818"/>
      <c r="CW68" s="818"/>
      <c r="CX68" s="818"/>
      <c r="CY68" s="818"/>
      <c r="CZ68" s="818"/>
      <c r="DA68" s="818"/>
      <c r="DB68" s="818"/>
      <c r="DC68" s="818"/>
      <c r="DD68" s="819">
        <f t="shared" si="1"/>
        <v>110556</v>
      </c>
      <c r="DE68" s="820"/>
      <c r="DF68" s="820"/>
      <c r="DG68" s="820"/>
      <c r="DH68" s="820"/>
      <c r="DI68" s="820"/>
      <c r="DJ68" s="820"/>
      <c r="DK68" s="820"/>
      <c r="DL68" s="820"/>
      <c r="DM68" s="821"/>
    </row>
    <row r="69" spans="1:118" s="2" customFormat="1" ht="23.25" customHeight="1">
      <c r="A69" s="845" t="s">
        <v>1226</v>
      </c>
      <c r="B69" s="846"/>
      <c r="C69" s="846"/>
      <c r="D69" s="846"/>
      <c r="E69" s="846"/>
      <c r="F69" s="846"/>
      <c r="G69" s="846"/>
      <c r="H69" s="846"/>
      <c r="I69" s="846"/>
      <c r="J69" s="846"/>
      <c r="K69" s="846"/>
      <c r="L69" s="846"/>
      <c r="M69" s="846"/>
      <c r="N69" s="846"/>
      <c r="O69" s="846"/>
      <c r="P69" s="826" t="s">
        <v>52</v>
      </c>
      <c r="Q69" s="826"/>
      <c r="R69" s="826"/>
      <c r="S69" s="826"/>
      <c r="T69" s="826"/>
      <c r="U69" s="826"/>
      <c r="V69" s="826"/>
      <c r="W69" s="826"/>
      <c r="X69" s="826"/>
      <c r="Y69" s="826"/>
      <c r="Z69" s="826"/>
      <c r="AA69" s="826"/>
      <c r="AB69" s="826"/>
      <c r="AC69" s="826"/>
      <c r="AD69" s="827"/>
      <c r="AE69" s="827"/>
      <c r="AF69" s="827"/>
      <c r="AG69" s="847"/>
      <c r="AH69" s="847"/>
      <c r="AI69" s="847"/>
      <c r="AJ69" s="847"/>
      <c r="AK69" s="829"/>
      <c r="AL69" s="830"/>
      <c r="AM69" s="830"/>
      <c r="AN69" s="830"/>
      <c r="AO69" s="830"/>
      <c r="AP69" s="831"/>
      <c r="AQ69" s="832">
        <f t="shared" ref="AQ69" si="27">AG69*AK69*12</f>
        <v>0</v>
      </c>
      <c r="AR69" s="832"/>
      <c r="AS69" s="832"/>
      <c r="AT69" s="832"/>
      <c r="AU69" s="832"/>
      <c r="AV69" s="832"/>
      <c r="AW69" s="832"/>
      <c r="AX69" s="832"/>
      <c r="AY69" s="822"/>
      <c r="AZ69" s="823"/>
      <c r="BA69" s="823"/>
      <c r="BB69" s="823"/>
      <c r="BC69" s="823"/>
      <c r="BD69" s="823"/>
      <c r="BE69" s="823"/>
      <c r="BF69" s="824"/>
      <c r="BG69" s="822"/>
      <c r="BH69" s="823"/>
      <c r="BI69" s="823"/>
      <c r="BJ69" s="823"/>
      <c r="BK69" s="823"/>
      <c r="BL69" s="823"/>
      <c r="BM69" s="823"/>
      <c r="BN69" s="824"/>
      <c r="BO69" s="818"/>
      <c r="BP69" s="818"/>
      <c r="BQ69" s="818"/>
      <c r="BR69" s="818"/>
      <c r="BS69" s="818"/>
      <c r="BT69" s="818"/>
      <c r="BU69" s="818"/>
      <c r="BV69" s="818"/>
      <c r="BW69" s="819">
        <f t="shared" ref="BW69" si="28">AQ69/365*50</f>
        <v>0</v>
      </c>
      <c r="BX69" s="820"/>
      <c r="BY69" s="820"/>
      <c r="BZ69" s="820"/>
      <c r="CA69" s="820"/>
      <c r="CB69" s="820"/>
      <c r="CC69" s="820"/>
      <c r="CD69" s="825"/>
      <c r="CE69" s="819">
        <v>200000</v>
      </c>
      <c r="CF69" s="820"/>
      <c r="CG69" s="820"/>
      <c r="CH69" s="820"/>
      <c r="CI69" s="820"/>
      <c r="CJ69" s="820"/>
      <c r="CK69" s="820"/>
      <c r="CL69" s="825"/>
      <c r="CM69" s="818"/>
      <c r="CN69" s="818"/>
      <c r="CO69" s="818"/>
      <c r="CP69" s="818"/>
      <c r="CQ69" s="818"/>
      <c r="CR69" s="818"/>
      <c r="CS69" s="818"/>
      <c r="CT69" s="818"/>
      <c r="CU69" s="818"/>
      <c r="CV69" s="818"/>
      <c r="CW69" s="818"/>
      <c r="CX69" s="818"/>
      <c r="CY69" s="818"/>
      <c r="CZ69" s="818"/>
      <c r="DA69" s="818"/>
      <c r="DB69" s="818"/>
      <c r="DC69" s="818"/>
      <c r="DD69" s="819">
        <f t="shared" ref="DD69" si="29">SUM(AQ69:DC69)</f>
        <v>200000</v>
      </c>
      <c r="DE69" s="820"/>
      <c r="DF69" s="820"/>
      <c r="DG69" s="820"/>
      <c r="DH69" s="820"/>
      <c r="DI69" s="820"/>
      <c r="DJ69" s="820"/>
      <c r="DK69" s="820"/>
      <c r="DL69" s="820"/>
      <c r="DM69" s="821"/>
    </row>
    <row r="70" spans="1:118" s="2" customFormat="1" ht="23.25" customHeight="1">
      <c r="A70" s="845" t="s">
        <v>1227</v>
      </c>
      <c r="B70" s="846"/>
      <c r="C70" s="846"/>
      <c r="D70" s="846"/>
      <c r="E70" s="846"/>
      <c r="F70" s="846"/>
      <c r="G70" s="846"/>
      <c r="H70" s="846"/>
      <c r="I70" s="846"/>
      <c r="J70" s="846"/>
      <c r="K70" s="846"/>
      <c r="L70" s="846"/>
      <c r="M70" s="846"/>
      <c r="N70" s="846"/>
      <c r="O70" s="846"/>
      <c r="P70" s="826"/>
      <c r="Q70" s="826"/>
      <c r="R70" s="826"/>
      <c r="S70" s="826"/>
      <c r="T70" s="826"/>
      <c r="U70" s="826"/>
      <c r="V70" s="826"/>
      <c r="W70" s="826"/>
      <c r="X70" s="826"/>
      <c r="Y70" s="826"/>
      <c r="Z70" s="826"/>
      <c r="AA70" s="826"/>
      <c r="AB70" s="826"/>
      <c r="AC70" s="826"/>
      <c r="AD70" s="827"/>
      <c r="AE70" s="827"/>
      <c r="AF70" s="827"/>
      <c r="AG70" s="847"/>
      <c r="AH70" s="847"/>
      <c r="AI70" s="847"/>
      <c r="AJ70" s="847"/>
      <c r="AK70" s="829"/>
      <c r="AL70" s="830"/>
      <c r="AM70" s="830"/>
      <c r="AN70" s="830"/>
      <c r="AO70" s="830"/>
      <c r="AP70" s="831"/>
      <c r="AQ70" s="832">
        <v>0</v>
      </c>
      <c r="AR70" s="832"/>
      <c r="AS70" s="832"/>
      <c r="AT70" s="832"/>
      <c r="AU70" s="832"/>
      <c r="AV70" s="832"/>
      <c r="AW70" s="832"/>
      <c r="AX70" s="832"/>
      <c r="AY70" s="832">
        <v>3300000</v>
      </c>
      <c r="AZ70" s="832"/>
      <c r="BA70" s="832"/>
      <c r="BB70" s="832"/>
      <c r="BC70" s="832"/>
      <c r="BD70" s="832"/>
      <c r="BE70" s="832"/>
      <c r="BF70" s="832"/>
      <c r="BG70" s="822"/>
      <c r="BH70" s="823"/>
      <c r="BI70" s="823"/>
      <c r="BJ70" s="823"/>
      <c r="BK70" s="823"/>
      <c r="BL70" s="823"/>
      <c r="BM70" s="823"/>
      <c r="BN70" s="824"/>
      <c r="BO70" s="818"/>
      <c r="BP70" s="818"/>
      <c r="BQ70" s="818"/>
      <c r="BR70" s="818"/>
      <c r="BS70" s="818"/>
      <c r="BT70" s="818"/>
      <c r="BU70" s="818"/>
      <c r="BV70" s="818"/>
      <c r="BW70" s="819">
        <v>0</v>
      </c>
      <c r="BX70" s="820"/>
      <c r="BY70" s="820"/>
      <c r="BZ70" s="820"/>
      <c r="CA70" s="820"/>
      <c r="CB70" s="820"/>
      <c r="CC70" s="820"/>
      <c r="CD70" s="825"/>
      <c r="CE70" s="818"/>
      <c r="CF70" s="818"/>
      <c r="CG70" s="818"/>
      <c r="CH70" s="818"/>
      <c r="CI70" s="818"/>
      <c r="CJ70" s="818"/>
      <c r="CK70" s="818"/>
      <c r="CL70" s="818"/>
      <c r="CM70" s="818"/>
      <c r="CN70" s="818"/>
      <c r="CO70" s="818"/>
      <c r="CP70" s="818"/>
      <c r="CQ70" s="818"/>
      <c r="CR70" s="818"/>
      <c r="CS70" s="818"/>
      <c r="CT70" s="818"/>
      <c r="CU70" s="818"/>
      <c r="CV70" s="849"/>
      <c r="CW70" s="850"/>
      <c r="CX70" s="850"/>
      <c r="CY70" s="850"/>
      <c r="CZ70" s="850"/>
      <c r="DA70" s="850"/>
      <c r="DB70" s="850"/>
      <c r="DC70" s="851"/>
      <c r="DD70" s="819">
        <f>SUM(AQ70:CU70)</f>
        <v>3300000</v>
      </c>
      <c r="DE70" s="820"/>
      <c r="DF70" s="820"/>
      <c r="DG70" s="820"/>
      <c r="DH70" s="820"/>
      <c r="DI70" s="820"/>
      <c r="DJ70" s="820"/>
      <c r="DK70" s="820"/>
      <c r="DL70" s="820"/>
      <c r="DM70" s="821"/>
    </row>
    <row r="71" spans="1:118" s="2" customFormat="1" ht="23.25" customHeight="1">
      <c r="A71" s="846" t="s">
        <v>1228</v>
      </c>
      <c r="B71" s="846"/>
      <c r="C71" s="846"/>
      <c r="D71" s="846"/>
      <c r="E71" s="846"/>
      <c r="F71" s="846"/>
      <c r="G71" s="846"/>
      <c r="H71" s="846"/>
      <c r="I71" s="846"/>
      <c r="J71" s="846"/>
      <c r="K71" s="846"/>
      <c r="L71" s="846"/>
      <c r="M71" s="846"/>
      <c r="N71" s="846"/>
      <c r="O71" s="846"/>
      <c r="P71" s="826"/>
      <c r="Q71" s="826"/>
      <c r="R71" s="826"/>
      <c r="S71" s="826"/>
      <c r="T71" s="826"/>
      <c r="U71" s="826"/>
      <c r="V71" s="826"/>
      <c r="W71" s="826"/>
      <c r="X71" s="826"/>
      <c r="Y71" s="826"/>
      <c r="Z71" s="826"/>
      <c r="AA71" s="826"/>
      <c r="AB71" s="826"/>
      <c r="AC71" s="826"/>
      <c r="AD71" s="827"/>
      <c r="AE71" s="827"/>
      <c r="AF71" s="827"/>
      <c r="AG71" s="847"/>
      <c r="AH71" s="847"/>
      <c r="AI71" s="847"/>
      <c r="AJ71" s="847"/>
      <c r="AK71" s="893"/>
      <c r="AL71" s="893"/>
      <c r="AM71" s="893"/>
      <c r="AN71" s="893"/>
      <c r="AO71" s="893"/>
      <c r="AP71" s="893"/>
      <c r="AQ71" s="832">
        <f>AG71*AK71*12</f>
        <v>0</v>
      </c>
      <c r="AR71" s="832"/>
      <c r="AS71" s="832"/>
      <c r="AT71" s="832"/>
      <c r="AU71" s="832"/>
      <c r="AV71" s="832"/>
      <c r="AW71" s="832"/>
      <c r="AX71" s="832"/>
      <c r="AY71" s="818"/>
      <c r="AZ71" s="818"/>
      <c r="BA71" s="818"/>
      <c r="BB71" s="818"/>
      <c r="BC71" s="818"/>
      <c r="BD71" s="818"/>
      <c r="BE71" s="818"/>
      <c r="BF71" s="818"/>
      <c r="BG71" s="818"/>
      <c r="BH71" s="818"/>
      <c r="BI71" s="818"/>
      <c r="BJ71" s="818"/>
      <c r="BK71" s="818"/>
      <c r="BL71" s="818"/>
      <c r="BM71" s="818"/>
      <c r="BN71" s="818"/>
      <c r="BO71" s="818"/>
      <c r="BP71" s="818"/>
      <c r="BQ71" s="818"/>
      <c r="BR71" s="818"/>
      <c r="BS71" s="818"/>
      <c r="BT71" s="818"/>
      <c r="BU71" s="818"/>
      <c r="BV71" s="818"/>
      <c r="BW71" s="832">
        <f>AQ71/365*50</f>
        <v>0</v>
      </c>
      <c r="BX71" s="832"/>
      <c r="BY71" s="832"/>
      <c r="BZ71" s="832"/>
      <c r="CA71" s="832"/>
      <c r="CB71" s="832"/>
      <c r="CC71" s="832"/>
      <c r="CD71" s="832"/>
      <c r="CE71" s="818"/>
      <c r="CF71" s="818"/>
      <c r="CG71" s="818"/>
      <c r="CH71" s="818"/>
      <c r="CI71" s="818"/>
      <c r="CJ71" s="818"/>
      <c r="CK71" s="818"/>
      <c r="CL71" s="818"/>
      <c r="CM71" s="818"/>
      <c r="CN71" s="818"/>
      <c r="CO71" s="818"/>
      <c r="CP71" s="818"/>
      <c r="CQ71" s="818"/>
      <c r="CR71" s="818"/>
      <c r="CS71" s="818"/>
      <c r="CT71" s="818"/>
      <c r="CU71" s="818"/>
      <c r="CV71" s="819">
        <v>50000</v>
      </c>
      <c r="CW71" s="820"/>
      <c r="CX71" s="820"/>
      <c r="CY71" s="820"/>
      <c r="CZ71" s="820"/>
      <c r="DA71" s="820"/>
      <c r="DB71" s="820"/>
      <c r="DC71" s="825"/>
      <c r="DD71" s="819">
        <f t="shared" ref="DD71:DD72" si="30">SUM(AQ71:DC71)</f>
        <v>50000</v>
      </c>
      <c r="DE71" s="820"/>
      <c r="DF71" s="820"/>
      <c r="DG71" s="820"/>
      <c r="DH71" s="820"/>
      <c r="DI71" s="820"/>
      <c r="DJ71" s="820"/>
      <c r="DK71" s="820"/>
      <c r="DL71" s="820"/>
      <c r="DM71" s="821"/>
    </row>
    <row r="72" spans="1:118" s="2" customFormat="1" ht="23.25" customHeight="1" thickBot="1">
      <c r="A72" s="918"/>
      <c r="B72" s="919"/>
      <c r="C72" s="919"/>
      <c r="D72" s="919"/>
      <c r="E72" s="919"/>
      <c r="F72" s="919"/>
      <c r="G72" s="919"/>
      <c r="H72" s="919"/>
      <c r="I72" s="919"/>
      <c r="J72" s="919"/>
      <c r="K72" s="919"/>
      <c r="L72" s="919"/>
      <c r="M72" s="919"/>
      <c r="N72" s="919"/>
      <c r="O72" s="920"/>
      <c r="P72" s="918"/>
      <c r="Q72" s="919"/>
      <c r="R72" s="919"/>
      <c r="S72" s="919"/>
      <c r="T72" s="919"/>
      <c r="U72" s="919"/>
      <c r="V72" s="919"/>
      <c r="W72" s="919"/>
      <c r="X72" s="919"/>
      <c r="Y72" s="919"/>
      <c r="Z72" s="919"/>
      <c r="AA72" s="919"/>
      <c r="AB72" s="919"/>
      <c r="AC72" s="920"/>
      <c r="AD72" s="918"/>
      <c r="AE72" s="919"/>
      <c r="AF72" s="920"/>
      <c r="AG72" s="918"/>
      <c r="AH72" s="919"/>
      <c r="AI72" s="919"/>
      <c r="AJ72" s="920"/>
      <c r="AK72" s="918"/>
      <c r="AL72" s="919"/>
      <c r="AM72" s="919"/>
      <c r="AN72" s="919"/>
      <c r="AO72" s="919"/>
      <c r="AP72" s="920"/>
      <c r="AQ72" s="849"/>
      <c r="AR72" s="850"/>
      <c r="AS72" s="850"/>
      <c r="AT72" s="850"/>
      <c r="AU72" s="850"/>
      <c r="AV72" s="850"/>
      <c r="AW72" s="850"/>
      <c r="AX72" s="851"/>
      <c r="AY72" s="849"/>
      <c r="AZ72" s="850"/>
      <c r="BA72" s="850"/>
      <c r="BB72" s="850"/>
      <c r="BC72" s="850"/>
      <c r="BD72" s="850"/>
      <c r="BE72" s="850"/>
      <c r="BF72" s="851"/>
      <c r="BG72" s="849"/>
      <c r="BH72" s="850"/>
      <c r="BI72" s="850"/>
      <c r="BJ72" s="850"/>
      <c r="BK72" s="850"/>
      <c r="BL72" s="850"/>
      <c r="BM72" s="850"/>
      <c r="BN72" s="851"/>
      <c r="BO72" s="849"/>
      <c r="BP72" s="850"/>
      <c r="BQ72" s="850"/>
      <c r="BR72" s="850"/>
      <c r="BS72" s="850"/>
      <c r="BT72" s="850"/>
      <c r="BU72" s="850"/>
      <c r="BV72" s="851"/>
      <c r="BW72" s="849"/>
      <c r="BX72" s="850"/>
      <c r="BY72" s="850"/>
      <c r="BZ72" s="850"/>
      <c r="CA72" s="850"/>
      <c r="CB72" s="850"/>
      <c r="CC72" s="850"/>
      <c r="CD72" s="851"/>
      <c r="CE72" s="849"/>
      <c r="CF72" s="850"/>
      <c r="CG72" s="850"/>
      <c r="CH72" s="850"/>
      <c r="CI72" s="850"/>
      <c r="CJ72" s="850"/>
      <c r="CK72" s="850"/>
      <c r="CL72" s="851"/>
      <c r="CM72" s="849"/>
      <c r="CN72" s="850"/>
      <c r="CO72" s="850"/>
      <c r="CP72" s="850"/>
      <c r="CQ72" s="850"/>
      <c r="CR72" s="850"/>
      <c r="CS72" s="850"/>
      <c r="CT72" s="850"/>
      <c r="CU72" s="851"/>
      <c r="CV72" s="849"/>
      <c r="CW72" s="850"/>
      <c r="CX72" s="850"/>
      <c r="CY72" s="850"/>
      <c r="CZ72" s="850"/>
      <c r="DA72" s="850"/>
      <c r="DB72" s="850"/>
      <c r="DC72" s="851"/>
      <c r="DD72" s="819">
        <f t="shared" si="30"/>
        <v>0</v>
      </c>
      <c r="DE72" s="820"/>
      <c r="DF72" s="820"/>
      <c r="DG72" s="820"/>
      <c r="DH72" s="820"/>
      <c r="DI72" s="820"/>
      <c r="DJ72" s="820"/>
      <c r="DK72" s="820"/>
      <c r="DL72" s="820"/>
      <c r="DM72" s="821"/>
    </row>
    <row r="73" spans="1:118" s="2" customFormat="1" ht="24.95" customHeight="1" thickBot="1">
      <c r="A73" s="913" t="s">
        <v>571</v>
      </c>
      <c r="B73" s="914"/>
      <c r="C73" s="914"/>
      <c r="D73" s="914"/>
      <c r="E73" s="914"/>
      <c r="F73" s="914"/>
      <c r="G73" s="914"/>
      <c r="H73" s="914"/>
      <c r="I73" s="914"/>
      <c r="J73" s="914"/>
      <c r="K73" s="914"/>
      <c r="L73" s="914"/>
      <c r="M73" s="914"/>
      <c r="N73" s="914"/>
      <c r="O73" s="914"/>
      <c r="P73" s="914"/>
      <c r="Q73" s="914"/>
      <c r="R73" s="914"/>
      <c r="S73" s="914"/>
      <c r="T73" s="914"/>
      <c r="U73" s="914"/>
      <c r="V73" s="914"/>
      <c r="W73" s="914"/>
      <c r="X73" s="914"/>
      <c r="Y73" s="914"/>
      <c r="Z73" s="914"/>
      <c r="AA73" s="914"/>
      <c r="AB73" s="914"/>
      <c r="AC73" s="914"/>
      <c r="AD73" s="914"/>
      <c r="AE73" s="914"/>
      <c r="AF73" s="915"/>
      <c r="AG73" s="916">
        <f>SUM(AG8:AJ71)</f>
        <v>95</v>
      </c>
      <c r="AH73" s="916"/>
      <c r="AI73" s="916"/>
      <c r="AJ73" s="916"/>
      <c r="AK73" s="917">
        <f>SUM(AK8:AP71)</f>
        <v>372356.92999999988</v>
      </c>
      <c r="AL73" s="917"/>
      <c r="AM73" s="917"/>
      <c r="AN73" s="917"/>
      <c r="AO73" s="917"/>
      <c r="AP73" s="917"/>
      <c r="AQ73" s="848">
        <f>SUM(AQ8:AX71)</f>
        <v>7312543.0800000001</v>
      </c>
      <c r="AR73" s="848"/>
      <c r="AS73" s="848"/>
      <c r="AT73" s="848"/>
      <c r="AU73" s="848"/>
      <c r="AV73" s="848"/>
      <c r="AW73" s="848"/>
      <c r="AX73" s="848"/>
      <c r="AY73" s="848">
        <f>SUM(AY8:BF71)</f>
        <v>3300000</v>
      </c>
      <c r="AZ73" s="848"/>
      <c r="BA73" s="848"/>
      <c r="BB73" s="848"/>
      <c r="BC73" s="848"/>
      <c r="BD73" s="848"/>
      <c r="BE73" s="848"/>
      <c r="BF73" s="848"/>
      <c r="BG73" s="848">
        <f>SUM(BG8:BN71)</f>
        <v>0</v>
      </c>
      <c r="BH73" s="848"/>
      <c r="BI73" s="848"/>
      <c r="BJ73" s="848"/>
      <c r="BK73" s="848"/>
      <c r="BL73" s="848"/>
      <c r="BM73" s="848"/>
      <c r="BN73" s="848"/>
      <c r="BO73" s="848">
        <f>SUM(BO8:BV71)</f>
        <v>0</v>
      </c>
      <c r="BP73" s="848"/>
      <c r="BQ73" s="848"/>
      <c r="BR73" s="848"/>
      <c r="BS73" s="848"/>
      <c r="BT73" s="848"/>
      <c r="BU73" s="848"/>
      <c r="BV73" s="848"/>
      <c r="BW73" s="848">
        <f>SUM(BW8:CD71)</f>
        <v>1001718.2301369864</v>
      </c>
      <c r="BX73" s="848"/>
      <c r="BY73" s="848"/>
      <c r="BZ73" s="848"/>
      <c r="CA73" s="848"/>
      <c r="CB73" s="848"/>
      <c r="CC73" s="848"/>
      <c r="CD73" s="848"/>
      <c r="CE73" s="848">
        <f>SUM(CE8:CL71)</f>
        <v>200000</v>
      </c>
      <c r="CF73" s="848"/>
      <c r="CG73" s="848"/>
      <c r="CH73" s="848"/>
      <c r="CI73" s="848"/>
      <c r="CJ73" s="848"/>
      <c r="CK73" s="848"/>
      <c r="CL73" s="848"/>
      <c r="CM73" s="848">
        <f>SUM(CM8:CU71)</f>
        <v>0</v>
      </c>
      <c r="CN73" s="848"/>
      <c r="CO73" s="848"/>
      <c r="CP73" s="848"/>
      <c r="CQ73" s="848"/>
      <c r="CR73" s="848"/>
      <c r="CS73" s="848"/>
      <c r="CT73" s="848"/>
      <c r="CU73" s="848"/>
      <c r="CV73" s="848">
        <f>SUM(CV8:DC71)</f>
        <v>50000</v>
      </c>
      <c r="CW73" s="848"/>
      <c r="CX73" s="848"/>
      <c r="CY73" s="848"/>
      <c r="CZ73" s="848"/>
      <c r="DA73" s="848"/>
      <c r="DB73" s="848"/>
      <c r="DC73" s="848"/>
      <c r="DD73" s="852">
        <f>SUM(DD8:DM72)</f>
        <v>11864261.310136989</v>
      </c>
      <c r="DE73" s="852"/>
      <c r="DF73" s="852"/>
      <c r="DG73" s="852"/>
      <c r="DH73" s="852"/>
      <c r="DI73" s="852"/>
      <c r="DJ73" s="852"/>
      <c r="DK73" s="852"/>
      <c r="DL73" s="852"/>
      <c r="DM73" s="853"/>
      <c r="DN73" s="25"/>
    </row>
    <row r="74" spans="1:118" s="2" customFormat="1" ht="24.95" customHeight="1">
      <c r="BW74" s="843"/>
      <c r="BX74" s="844"/>
      <c r="BY74" s="844"/>
      <c r="BZ74" s="844"/>
      <c r="CA74" s="844"/>
      <c r="CB74" s="844"/>
      <c r="CC74" s="844"/>
      <c r="CD74" s="844"/>
    </row>
    <row r="75" spans="1:118" s="2" customFormat="1" ht="12.75"/>
    <row r="76" spans="1:118" s="2" customFormat="1" ht="12.75"/>
    <row r="77" spans="1:118" s="2" customFormat="1" ht="12.75"/>
    <row r="78" spans="1:118" s="2" customFormat="1" ht="12.75"/>
    <row r="79" spans="1:118" s="2" customFormat="1" ht="12.75"/>
    <row r="80" spans="1:118"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sheetData>
  <sheetProtection formatCells="0" formatColumns="0" formatRows="0" insertRows="0"/>
  <mergeCells count="951">
    <mergeCell ref="AY63:BF63"/>
    <mergeCell ref="AY64:BF64"/>
    <mergeCell ref="AY65:BF65"/>
    <mergeCell ref="AY66:BF66"/>
    <mergeCell ref="AY67:BF67"/>
    <mergeCell ref="AY68:BF68"/>
    <mergeCell ref="AY69:BF69"/>
    <mergeCell ref="AY71:BF71"/>
    <mergeCell ref="AY54:BF54"/>
    <mergeCell ref="AY55:BF55"/>
    <mergeCell ref="AY56:BF56"/>
    <mergeCell ref="AY57:BF57"/>
    <mergeCell ref="AY58:BF58"/>
    <mergeCell ref="AY59:BF59"/>
    <mergeCell ref="AY60:BF60"/>
    <mergeCell ref="AY61:BF61"/>
    <mergeCell ref="AY62:BF62"/>
    <mergeCell ref="AY45:BF45"/>
    <mergeCell ref="AY46:BF46"/>
    <mergeCell ref="AY47:BF47"/>
    <mergeCell ref="AY48:BF48"/>
    <mergeCell ref="AY49:BF49"/>
    <mergeCell ref="AY50:BF50"/>
    <mergeCell ref="AY51:BF51"/>
    <mergeCell ref="AY52:BF52"/>
    <mergeCell ref="AY53:BF53"/>
    <mergeCell ref="AY36:BF36"/>
    <mergeCell ref="AY37:BF37"/>
    <mergeCell ref="AY38:BF38"/>
    <mergeCell ref="AY39:BF39"/>
    <mergeCell ref="AY40:BF40"/>
    <mergeCell ref="AY41:BF41"/>
    <mergeCell ref="AY42:BF42"/>
    <mergeCell ref="AY43:BF43"/>
    <mergeCell ref="AY44:BF44"/>
    <mergeCell ref="AY24:BF24"/>
    <mergeCell ref="AY25:BF25"/>
    <mergeCell ref="AY26:BF26"/>
    <mergeCell ref="AY27:BF27"/>
    <mergeCell ref="AY28:BF28"/>
    <mergeCell ref="AY29:BF29"/>
    <mergeCell ref="AY30:BF30"/>
    <mergeCell ref="AY31:BF31"/>
    <mergeCell ref="AY32:BF32"/>
    <mergeCell ref="AY15:BF15"/>
    <mergeCell ref="AY16:BF16"/>
    <mergeCell ref="AY17:BF17"/>
    <mergeCell ref="AY18:BF18"/>
    <mergeCell ref="AY19:BF19"/>
    <mergeCell ref="AY20:BF20"/>
    <mergeCell ref="AY21:BF21"/>
    <mergeCell ref="AY22:BF22"/>
    <mergeCell ref="AY23:BF23"/>
    <mergeCell ref="AY5:BF5"/>
    <mergeCell ref="AY6:BF6"/>
    <mergeCell ref="AY8:BF8"/>
    <mergeCell ref="AY9:BF9"/>
    <mergeCell ref="AY10:BF10"/>
    <mergeCell ref="AY11:BF11"/>
    <mergeCell ref="AY12:BF12"/>
    <mergeCell ref="AY13:BF13"/>
    <mergeCell ref="AY14:BF14"/>
    <mergeCell ref="CE21:CL21"/>
    <mergeCell ref="CM21:CU21"/>
    <mergeCell ref="CV21:DC21"/>
    <mergeCell ref="DD21:DM21"/>
    <mergeCell ref="A42:O42"/>
    <mergeCell ref="P42:AC42"/>
    <mergeCell ref="AD42:AF42"/>
    <mergeCell ref="AG42:AJ42"/>
    <mergeCell ref="AK42:AP42"/>
    <mergeCell ref="AQ42:AX42"/>
    <mergeCell ref="BG42:BN42"/>
    <mergeCell ref="BO42:BV42"/>
    <mergeCell ref="BW42:CD42"/>
    <mergeCell ref="CE42:CL42"/>
    <mergeCell ref="CM42:CU42"/>
    <mergeCell ref="CV42:DC42"/>
    <mergeCell ref="DD42:DM42"/>
    <mergeCell ref="A21:O21"/>
    <mergeCell ref="P21:AC21"/>
    <mergeCell ref="AD21:AF21"/>
    <mergeCell ref="AG21:AJ21"/>
    <mergeCell ref="AK21:AP21"/>
    <mergeCell ref="AQ21:AX21"/>
    <mergeCell ref="BG21:BN21"/>
    <mergeCell ref="BO21:BV21"/>
    <mergeCell ref="BW21:CD21"/>
    <mergeCell ref="DD69:DM69"/>
    <mergeCell ref="A71:O71"/>
    <mergeCell ref="P71:AC71"/>
    <mergeCell ref="AD71:AF71"/>
    <mergeCell ref="AG71:AJ71"/>
    <mergeCell ref="AK71:AP71"/>
    <mergeCell ref="CM71:CU71"/>
    <mergeCell ref="BG69:BN69"/>
    <mergeCell ref="BO69:BV69"/>
    <mergeCell ref="AQ71:AX71"/>
    <mergeCell ref="BW69:CD69"/>
    <mergeCell ref="A69:O69"/>
    <mergeCell ref="CM68:CU68"/>
    <mergeCell ref="CV68:DC68"/>
    <mergeCell ref="P69:AC69"/>
    <mergeCell ref="AD69:AF69"/>
    <mergeCell ref="AG69:AJ69"/>
    <mergeCell ref="AK69:AP69"/>
    <mergeCell ref="AQ69:AX69"/>
    <mergeCell ref="CE69:CL69"/>
    <mergeCell ref="CM69:CU69"/>
    <mergeCell ref="CV69:DC69"/>
    <mergeCell ref="A73:AF73"/>
    <mergeCell ref="AG73:AJ73"/>
    <mergeCell ref="AK73:AP73"/>
    <mergeCell ref="AQ73:AX73"/>
    <mergeCell ref="BG73:BN73"/>
    <mergeCell ref="BG71:BN71"/>
    <mergeCell ref="BO71:BV71"/>
    <mergeCell ref="BW73:CD73"/>
    <mergeCell ref="CE73:CL73"/>
    <mergeCell ref="A72:O72"/>
    <mergeCell ref="P72:AC72"/>
    <mergeCell ref="AD72:AF72"/>
    <mergeCell ref="AG72:AJ72"/>
    <mergeCell ref="AK72:AP72"/>
    <mergeCell ref="AQ72:AX72"/>
    <mergeCell ref="AY72:BF72"/>
    <mergeCell ref="AY73:BF73"/>
    <mergeCell ref="CE67:CL67"/>
    <mergeCell ref="CM67:CU67"/>
    <mergeCell ref="CV67:DC67"/>
    <mergeCell ref="DD67:DM67"/>
    <mergeCell ref="A68:O68"/>
    <mergeCell ref="P68:AC68"/>
    <mergeCell ref="AD68:AF68"/>
    <mergeCell ref="AG68:AJ68"/>
    <mergeCell ref="AK68:AP68"/>
    <mergeCell ref="AQ68:AX68"/>
    <mergeCell ref="A67:O67"/>
    <mergeCell ref="P67:AC67"/>
    <mergeCell ref="AD67:AF67"/>
    <mergeCell ref="AG67:AJ67"/>
    <mergeCell ref="AK67:AP67"/>
    <mergeCell ref="AQ67:AX67"/>
    <mergeCell ref="BG67:BN67"/>
    <mergeCell ref="BO67:BV67"/>
    <mergeCell ref="BW67:CD67"/>
    <mergeCell ref="DD68:DM68"/>
    <mergeCell ref="BG68:BN68"/>
    <mergeCell ref="BO68:BV68"/>
    <mergeCell ref="BW68:CD68"/>
    <mergeCell ref="CE68:CL68"/>
    <mergeCell ref="CM63:CU63"/>
    <mergeCell ref="CV63:DC63"/>
    <mergeCell ref="CE66:CL66"/>
    <mergeCell ref="CM66:CU66"/>
    <mergeCell ref="CV66:DC66"/>
    <mergeCell ref="DD66:DM66"/>
    <mergeCell ref="DD65:DM65"/>
    <mergeCell ref="A66:O66"/>
    <mergeCell ref="P66:AC66"/>
    <mergeCell ref="AD66:AF66"/>
    <mergeCell ref="AG66:AJ66"/>
    <mergeCell ref="AK66:AP66"/>
    <mergeCell ref="AQ66:AX66"/>
    <mergeCell ref="BG66:BN66"/>
    <mergeCell ref="BO66:BV66"/>
    <mergeCell ref="BW66:CD66"/>
    <mergeCell ref="BG65:BN65"/>
    <mergeCell ref="BO65:BV65"/>
    <mergeCell ref="BW65:CD65"/>
    <mergeCell ref="CE65:CL65"/>
    <mergeCell ref="CM65:CU65"/>
    <mergeCell ref="CV65:DC65"/>
    <mergeCell ref="CE64:CL64"/>
    <mergeCell ref="CM64:CU64"/>
    <mergeCell ref="CV64:DC64"/>
    <mergeCell ref="DD64:DM64"/>
    <mergeCell ref="A65:O65"/>
    <mergeCell ref="P65:AC65"/>
    <mergeCell ref="AD65:AF65"/>
    <mergeCell ref="AG65:AJ65"/>
    <mergeCell ref="AK65:AP65"/>
    <mergeCell ref="AQ65:AX65"/>
    <mergeCell ref="A64:O64"/>
    <mergeCell ref="P64:AC64"/>
    <mergeCell ref="AD64:AF64"/>
    <mergeCell ref="AG64:AJ64"/>
    <mergeCell ref="AK64:AP64"/>
    <mergeCell ref="AQ64:AX64"/>
    <mergeCell ref="BG64:BN64"/>
    <mergeCell ref="BO64:BV64"/>
    <mergeCell ref="BW64:CD64"/>
    <mergeCell ref="CE62:CL62"/>
    <mergeCell ref="CM62:CU62"/>
    <mergeCell ref="CV62:DC62"/>
    <mergeCell ref="DD62:DM62"/>
    <mergeCell ref="A63:O63"/>
    <mergeCell ref="P63:AC63"/>
    <mergeCell ref="AD63:AF63"/>
    <mergeCell ref="AG63:AJ63"/>
    <mergeCell ref="AK63:AP63"/>
    <mergeCell ref="AQ63:AX63"/>
    <mergeCell ref="A62:O62"/>
    <mergeCell ref="P62:AC62"/>
    <mergeCell ref="AD62:AF62"/>
    <mergeCell ref="AG62:AJ62"/>
    <mergeCell ref="AK62:AP62"/>
    <mergeCell ref="AQ62:AX62"/>
    <mergeCell ref="BG62:BN62"/>
    <mergeCell ref="BO62:BV62"/>
    <mergeCell ref="BW62:CD62"/>
    <mergeCell ref="DD63:DM63"/>
    <mergeCell ref="BG63:BN63"/>
    <mergeCell ref="BO63:BV63"/>
    <mergeCell ref="BW63:CD63"/>
    <mergeCell ref="CE63:CL63"/>
    <mergeCell ref="DD59:DM59"/>
    <mergeCell ref="A60:O60"/>
    <mergeCell ref="P60:AC60"/>
    <mergeCell ref="AD60:AF60"/>
    <mergeCell ref="AG60:AJ60"/>
    <mergeCell ref="AK60:AP60"/>
    <mergeCell ref="AQ60:AX60"/>
    <mergeCell ref="BG60:BN60"/>
    <mergeCell ref="BO60:BV60"/>
    <mergeCell ref="BW60:CD60"/>
    <mergeCell ref="BG59:BN59"/>
    <mergeCell ref="BO59:BV59"/>
    <mergeCell ref="BW59:CD59"/>
    <mergeCell ref="CE59:CL59"/>
    <mergeCell ref="CM59:CU59"/>
    <mergeCell ref="CV59:DC59"/>
    <mergeCell ref="CE60:CL60"/>
    <mergeCell ref="CM60:CU60"/>
    <mergeCell ref="CV60:DC60"/>
    <mergeCell ref="DD60:DM60"/>
    <mergeCell ref="A61:O61"/>
    <mergeCell ref="P61:AC61"/>
    <mergeCell ref="AD61:AF61"/>
    <mergeCell ref="AG61:AJ61"/>
    <mergeCell ref="AK61:AP61"/>
    <mergeCell ref="AQ61:AX61"/>
    <mergeCell ref="DD61:DM61"/>
    <mergeCell ref="BG61:BN61"/>
    <mergeCell ref="BO61:BV61"/>
    <mergeCell ref="BW61:CD61"/>
    <mergeCell ref="CE61:CL61"/>
    <mergeCell ref="CM61:CU61"/>
    <mergeCell ref="CV61:DC61"/>
    <mergeCell ref="CM55:CU55"/>
    <mergeCell ref="CV55:DC55"/>
    <mergeCell ref="CE58:CL58"/>
    <mergeCell ref="CM58:CU58"/>
    <mergeCell ref="CV58:DC58"/>
    <mergeCell ref="DD58:DM58"/>
    <mergeCell ref="A59:O59"/>
    <mergeCell ref="P59:AC59"/>
    <mergeCell ref="AD59:AF59"/>
    <mergeCell ref="AG59:AJ59"/>
    <mergeCell ref="AK59:AP59"/>
    <mergeCell ref="AQ59:AX59"/>
    <mergeCell ref="DD57:DM57"/>
    <mergeCell ref="A58:O58"/>
    <mergeCell ref="P58:AC58"/>
    <mergeCell ref="AD58:AF58"/>
    <mergeCell ref="AG58:AJ58"/>
    <mergeCell ref="AK58:AP58"/>
    <mergeCell ref="AQ58:AX58"/>
    <mergeCell ref="BG58:BN58"/>
    <mergeCell ref="BO58:BV58"/>
    <mergeCell ref="BW58:CD58"/>
    <mergeCell ref="BG57:BN57"/>
    <mergeCell ref="BO57:BV57"/>
    <mergeCell ref="CE56:CL56"/>
    <mergeCell ref="CM56:CU56"/>
    <mergeCell ref="CV56:DC56"/>
    <mergeCell ref="DD56:DM56"/>
    <mergeCell ref="A57:O57"/>
    <mergeCell ref="P57:AC57"/>
    <mergeCell ref="AD57:AF57"/>
    <mergeCell ref="AG57:AJ57"/>
    <mergeCell ref="AK57:AP57"/>
    <mergeCell ref="AQ57:AX57"/>
    <mergeCell ref="A56:O56"/>
    <mergeCell ref="P56:AC56"/>
    <mergeCell ref="AD56:AF56"/>
    <mergeCell ref="AG56:AJ56"/>
    <mergeCell ref="AK56:AP56"/>
    <mergeCell ref="AQ56:AX56"/>
    <mergeCell ref="BG56:BN56"/>
    <mergeCell ref="BO56:BV56"/>
    <mergeCell ref="BW56:CD56"/>
    <mergeCell ref="BW57:CD57"/>
    <mergeCell ref="CE57:CL57"/>
    <mergeCell ref="CM57:CU57"/>
    <mergeCell ref="CV57:DC57"/>
    <mergeCell ref="CE54:CL54"/>
    <mergeCell ref="CM54:CU54"/>
    <mergeCell ref="CV54:DC54"/>
    <mergeCell ref="DD54:DM54"/>
    <mergeCell ref="A55:O55"/>
    <mergeCell ref="P55:AC55"/>
    <mergeCell ref="AD55:AF55"/>
    <mergeCell ref="AG55:AJ55"/>
    <mergeCell ref="AK55:AP55"/>
    <mergeCell ref="AQ55:AX55"/>
    <mergeCell ref="A54:O54"/>
    <mergeCell ref="P54:AC54"/>
    <mergeCell ref="AD54:AF54"/>
    <mergeCell ref="AG54:AJ54"/>
    <mergeCell ref="AK54:AP54"/>
    <mergeCell ref="AQ54:AX54"/>
    <mergeCell ref="BG54:BN54"/>
    <mergeCell ref="BO54:BV54"/>
    <mergeCell ref="BW54:CD54"/>
    <mergeCell ref="DD55:DM55"/>
    <mergeCell ref="BG55:BN55"/>
    <mergeCell ref="BO55:BV55"/>
    <mergeCell ref="BW55:CD55"/>
    <mergeCell ref="CE55:CL55"/>
    <mergeCell ref="AQ51:AX51"/>
    <mergeCell ref="BG51:BN51"/>
    <mergeCell ref="BO51:BV51"/>
    <mergeCell ref="BW51:CD51"/>
    <mergeCell ref="BG50:BN50"/>
    <mergeCell ref="BO50:BV50"/>
    <mergeCell ref="BW50:CD50"/>
    <mergeCell ref="AK50:AP50"/>
    <mergeCell ref="AQ50:AX50"/>
    <mergeCell ref="A50:O50"/>
    <mergeCell ref="P50:AC50"/>
    <mergeCell ref="AD50:AF50"/>
    <mergeCell ref="AG50:AJ50"/>
    <mergeCell ref="A51:O51"/>
    <mergeCell ref="P51:AC51"/>
    <mergeCell ref="AD51:AF51"/>
    <mergeCell ref="AG51:AJ51"/>
    <mergeCell ref="AK51:AP51"/>
    <mergeCell ref="A52:O52"/>
    <mergeCell ref="P52:AC52"/>
    <mergeCell ref="AD52:AF52"/>
    <mergeCell ref="AG52:AJ52"/>
    <mergeCell ref="AK52:AP52"/>
    <mergeCell ref="AQ52:AX52"/>
    <mergeCell ref="A53:O53"/>
    <mergeCell ref="P53:AC53"/>
    <mergeCell ref="AD53:AF53"/>
    <mergeCell ref="CE48:CL48"/>
    <mergeCell ref="CM48:CU48"/>
    <mergeCell ref="CV48:DC48"/>
    <mergeCell ref="CE49:CL49"/>
    <mergeCell ref="CM49:CU49"/>
    <mergeCell ref="CV49:DC49"/>
    <mergeCell ref="DD49:DM49"/>
    <mergeCell ref="DD53:DM53"/>
    <mergeCell ref="DD50:DM50"/>
    <mergeCell ref="CE50:CL50"/>
    <mergeCell ref="CM50:CU50"/>
    <mergeCell ref="CV50:DC50"/>
    <mergeCell ref="CE51:CL51"/>
    <mergeCell ref="CM51:CU51"/>
    <mergeCell ref="CV51:DC51"/>
    <mergeCell ref="DD51:DM51"/>
    <mergeCell ref="A49:O49"/>
    <mergeCell ref="P49:AC49"/>
    <mergeCell ref="AD49:AF49"/>
    <mergeCell ref="AG49:AJ49"/>
    <mergeCell ref="AK49:AP49"/>
    <mergeCell ref="AQ49:AX49"/>
    <mergeCell ref="BG49:BN49"/>
    <mergeCell ref="BO49:BV49"/>
    <mergeCell ref="BW49:CD49"/>
    <mergeCell ref="DD44:DM44"/>
    <mergeCell ref="CE46:CL46"/>
    <mergeCell ref="CM46:CU46"/>
    <mergeCell ref="CV46:DC46"/>
    <mergeCell ref="DD46:DM46"/>
    <mergeCell ref="A48:O48"/>
    <mergeCell ref="P48:AC48"/>
    <mergeCell ref="AD48:AF48"/>
    <mergeCell ref="AG48:AJ48"/>
    <mergeCell ref="AK48:AP48"/>
    <mergeCell ref="AQ48:AX48"/>
    <mergeCell ref="A46:O46"/>
    <mergeCell ref="P46:AC46"/>
    <mergeCell ref="AD46:AF46"/>
    <mergeCell ref="AG46:AJ46"/>
    <mergeCell ref="AK46:AP46"/>
    <mergeCell ref="AQ46:AX46"/>
    <mergeCell ref="BG46:BN46"/>
    <mergeCell ref="BO46:BV46"/>
    <mergeCell ref="BW46:CD46"/>
    <mergeCell ref="DD47:DM47"/>
    <mergeCell ref="DD48:DM48"/>
    <mergeCell ref="BG48:BN48"/>
    <mergeCell ref="BO48:BV48"/>
    <mergeCell ref="DD45:DM45"/>
    <mergeCell ref="BG45:BN45"/>
    <mergeCell ref="BO45:BV45"/>
    <mergeCell ref="BW45:CD45"/>
    <mergeCell ref="CE45:CL45"/>
    <mergeCell ref="CM45:CU45"/>
    <mergeCell ref="CV45:DC45"/>
    <mergeCell ref="DD43:DM43"/>
    <mergeCell ref="A44:O44"/>
    <mergeCell ref="P44:AC44"/>
    <mergeCell ref="AD44:AF44"/>
    <mergeCell ref="AG44:AJ44"/>
    <mergeCell ref="AK44:AP44"/>
    <mergeCell ref="AQ44:AX44"/>
    <mergeCell ref="BG44:BN44"/>
    <mergeCell ref="BO44:BV44"/>
    <mergeCell ref="BW44:CD44"/>
    <mergeCell ref="BG43:BN43"/>
    <mergeCell ref="BO43:BV43"/>
    <mergeCell ref="BW43:CD43"/>
    <mergeCell ref="CE43:CL43"/>
    <mergeCell ref="CM43:CU43"/>
    <mergeCell ref="CV43:DC43"/>
    <mergeCell ref="CE44:CL44"/>
    <mergeCell ref="CM37:CU37"/>
    <mergeCell ref="CV37:DC37"/>
    <mergeCell ref="CE41:CL41"/>
    <mergeCell ref="CM41:CU41"/>
    <mergeCell ref="CV41:DC41"/>
    <mergeCell ref="CE40:CL40"/>
    <mergeCell ref="CM40:CU40"/>
    <mergeCell ref="CV40:DC40"/>
    <mergeCell ref="CE38:CL38"/>
    <mergeCell ref="CM38:CU38"/>
    <mergeCell ref="CV38:DC38"/>
    <mergeCell ref="DD38:DM38"/>
    <mergeCell ref="A40:O40"/>
    <mergeCell ref="P40:AC40"/>
    <mergeCell ref="AD40:AF40"/>
    <mergeCell ref="AG40:AJ40"/>
    <mergeCell ref="AK40:AP40"/>
    <mergeCell ref="AQ40:AX40"/>
    <mergeCell ref="A38:O38"/>
    <mergeCell ref="P38:AC38"/>
    <mergeCell ref="AD38:AF38"/>
    <mergeCell ref="AG38:AJ38"/>
    <mergeCell ref="AK38:AP38"/>
    <mergeCell ref="AQ38:AX38"/>
    <mergeCell ref="BG38:BN38"/>
    <mergeCell ref="BO38:BV38"/>
    <mergeCell ref="BW38:CD38"/>
    <mergeCell ref="DD40:DM40"/>
    <mergeCell ref="CE39:CL39"/>
    <mergeCell ref="CM39:CU39"/>
    <mergeCell ref="CV39:DC39"/>
    <mergeCell ref="DD39:DM39"/>
    <mergeCell ref="A39:O39"/>
    <mergeCell ref="P39:AC39"/>
    <mergeCell ref="AD39:AF39"/>
    <mergeCell ref="CE36:CL36"/>
    <mergeCell ref="CM36:CU36"/>
    <mergeCell ref="CV36:DC36"/>
    <mergeCell ref="DD36:DM36"/>
    <mergeCell ref="A37:O37"/>
    <mergeCell ref="P37:AC37"/>
    <mergeCell ref="AD37:AF37"/>
    <mergeCell ref="AG37:AJ37"/>
    <mergeCell ref="AK37:AP37"/>
    <mergeCell ref="AQ37:AX37"/>
    <mergeCell ref="A36:O36"/>
    <mergeCell ref="P36:AC36"/>
    <mergeCell ref="AD36:AF36"/>
    <mergeCell ref="AG36:AJ36"/>
    <mergeCell ref="AK36:AP36"/>
    <mergeCell ref="AQ36:AX36"/>
    <mergeCell ref="BG36:BN36"/>
    <mergeCell ref="BO36:BV36"/>
    <mergeCell ref="BW36:CD36"/>
    <mergeCell ref="DD37:DM37"/>
    <mergeCell ref="BG37:BN37"/>
    <mergeCell ref="BO37:BV37"/>
    <mergeCell ref="BW37:CD37"/>
    <mergeCell ref="CE37:CL37"/>
    <mergeCell ref="DD33:DM33"/>
    <mergeCell ref="A34:O34"/>
    <mergeCell ref="P34:AC34"/>
    <mergeCell ref="AD34:AF34"/>
    <mergeCell ref="AG34:AJ34"/>
    <mergeCell ref="AK34:AP34"/>
    <mergeCell ref="AQ34:AX34"/>
    <mergeCell ref="BG34:BN34"/>
    <mergeCell ref="BO34:BV34"/>
    <mergeCell ref="BW34:CD34"/>
    <mergeCell ref="BG33:BN33"/>
    <mergeCell ref="BO33:BV33"/>
    <mergeCell ref="BW33:CD33"/>
    <mergeCell ref="CE33:CL33"/>
    <mergeCell ref="CM33:CU33"/>
    <mergeCell ref="CV33:DC33"/>
    <mergeCell ref="CE34:CL34"/>
    <mergeCell ref="CM34:CU34"/>
    <mergeCell ref="CV34:DC34"/>
    <mergeCell ref="DD34:DM34"/>
    <mergeCell ref="AY33:BF33"/>
    <mergeCell ref="AY34:BF34"/>
    <mergeCell ref="A35:O35"/>
    <mergeCell ref="P35:AC35"/>
    <mergeCell ref="AD35:AF35"/>
    <mergeCell ref="AG35:AJ35"/>
    <mergeCell ref="AK35:AP35"/>
    <mergeCell ref="AQ35:AX35"/>
    <mergeCell ref="DD35:DM35"/>
    <mergeCell ref="BG35:BN35"/>
    <mergeCell ref="BO35:BV35"/>
    <mergeCell ref="BW35:CD35"/>
    <mergeCell ref="CE35:CL35"/>
    <mergeCell ref="CM35:CU35"/>
    <mergeCell ref="CV35:DC35"/>
    <mergeCell ref="AY35:BF35"/>
    <mergeCell ref="CV31:DC31"/>
    <mergeCell ref="DD31:DM31"/>
    <mergeCell ref="A33:O33"/>
    <mergeCell ref="P33:AC33"/>
    <mergeCell ref="AD33:AF33"/>
    <mergeCell ref="AG33:AJ33"/>
    <mergeCell ref="AK33:AP33"/>
    <mergeCell ref="AQ33:AX33"/>
    <mergeCell ref="DD30:DM30"/>
    <mergeCell ref="A31:O31"/>
    <mergeCell ref="P31:AC31"/>
    <mergeCell ref="AD31:AF31"/>
    <mergeCell ref="AG31:AJ31"/>
    <mergeCell ref="AK31:AP31"/>
    <mergeCell ref="AQ31:AX31"/>
    <mergeCell ref="BG31:BN31"/>
    <mergeCell ref="BO31:BV31"/>
    <mergeCell ref="BW31:CD31"/>
    <mergeCell ref="BG30:BN30"/>
    <mergeCell ref="BO30:BV30"/>
    <mergeCell ref="BW30:CD30"/>
    <mergeCell ref="CE30:CL30"/>
    <mergeCell ref="CM30:CU30"/>
    <mergeCell ref="CV30:DC30"/>
    <mergeCell ref="CM24:CU24"/>
    <mergeCell ref="CV24:DC24"/>
    <mergeCell ref="CE29:CL29"/>
    <mergeCell ref="CM29:CU29"/>
    <mergeCell ref="CV29:DC29"/>
    <mergeCell ref="DD29:DM29"/>
    <mergeCell ref="A30:O30"/>
    <mergeCell ref="P30:AC30"/>
    <mergeCell ref="AD30:AF30"/>
    <mergeCell ref="AG30:AJ30"/>
    <mergeCell ref="AK30:AP30"/>
    <mergeCell ref="AQ30:AX30"/>
    <mergeCell ref="DD27:DM27"/>
    <mergeCell ref="A29:O29"/>
    <mergeCell ref="P29:AC29"/>
    <mergeCell ref="AD29:AF29"/>
    <mergeCell ref="AG29:AJ29"/>
    <mergeCell ref="AK29:AP29"/>
    <mergeCell ref="AQ29:AX29"/>
    <mergeCell ref="BG29:BN29"/>
    <mergeCell ref="BO29:BV29"/>
    <mergeCell ref="BW29:CD29"/>
    <mergeCell ref="BG27:BN27"/>
    <mergeCell ref="BO27:BV27"/>
    <mergeCell ref="CE25:CL25"/>
    <mergeCell ref="CM25:CU25"/>
    <mergeCell ref="CV25:DC25"/>
    <mergeCell ref="DD25:DM25"/>
    <mergeCell ref="A27:O27"/>
    <mergeCell ref="P27:AC27"/>
    <mergeCell ref="AD27:AF27"/>
    <mergeCell ref="AG27:AJ27"/>
    <mergeCell ref="AK27:AP27"/>
    <mergeCell ref="AQ27:AX27"/>
    <mergeCell ref="A25:O25"/>
    <mergeCell ref="P25:AC25"/>
    <mergeCell ref="AD25:AF25"/>
    <mergeCell ref="AG25:AJ25"/>
    <mergeCell ref="AK25:AP25"/>
    <mergeCell ref="AQ25:AX25"/>
    <mergeCell ref="BG25:BN25"/>
    <mergeCell ref="BO25:BV25"/>
    <mergeCell ref="BW25:CD25"/>
    <mergeCell ref="BW27:CD27"/>
    <mergeCell ref="CE27:CL27"/>
    <mergeCell ref="CM27:CU27"/>
    <mergeCell ref="CV27:DC27"/>
    <mergeCell ref="A26:O26"/>
    <mergeCell ref="CE23:CL23"/>
    <mergeCell ref="CM23:CU23"/>
    <mergeCell ref="CV23:DC23"/>
    <mergeCell ref="DD23:DM23"/>
    <mergeCell ref="A24:O24"/>
    <mergeCell ref="P24:AC24"/>
    <mergeCell ref="AD24:AF24"/>
    <mergeCell ref="AG24:AJ24"/>
    <mergeCell ref="AK24:AP24"/>
    <mergeCell ref="AQ24:AX24"/>
    <mergeCell ref="A23:O23"/>
    <mergeCell ref="P23:AC23"/>
    <mergeCell ref="AD23:AF23"/>
    <mergeCell ref="AG23:AJ23"/>
    <mergeCell ref="AK23:AP23"/>
    <mergeCell ref="AQ23:AX23"/>
    <mergeCell ref="BG23:BN23"/>
    <mergeCell ref="BO23:BV23"/>
    <mergeCell ref="BW23:CD23"/>
    <mergeCell ref="DD24:DM24"/>
    <mergeCell ref="BG24:BN24"/>
    <mergeCell ref="BO24:BV24"/>
    <mergeCell ref="BW24:CD24"/>
    <mergeCell ref="CE24:CL24"/>
    <mergeCell ref="DD19:DM19"/>
    <mergeCell ref="A20:O20"/>
    <mergeCell ref="P20:AC20"/>
    <mergeCell ref="AD20:AF20"/>
    <mergeCell ref="AG20:AJ20"/>
    <mergeCell ref="AK20:AP20"/>
    <mergeCell ref="AQ20:AX20"/>
    <mergeCell ref="BG20:BN20"/>
    <mergeCell ref="BO20:BV20"/>
    <mergeCell ref="BW20:CD20"/>
    <mergeCell ref="BG19:BN19"/>
    <mergeCell ref="BO19:BV19"/>
    <mergeCell ref="BW19:CD19"/>
    <mergeCell ref="CE19:CL19"/>
    <mergeCell ref="CM19:CU19"/>
    <mergeCell ref="CV19:DC19"/>
    <mergeCell ref="CE20:CL20"/>
    <mergeCell ref="CM20:CU20"/>
    <mergeCell ref="CV20:DC20"/>
    <mergeCell ref="DD20:DM20"/>
    <mergeCell ref="A22:O22"/>
    <mergeCell ref="P22:AC22"/>
    <mergeCell ref="AD22:AF22"/>
    <mergeCell ref="AG22:AJ22"/>
    <mergeCell ref="AK22:AP22"/>
    <mergeCell ref="AQ22:AX22"/>
    <mergeCell ref="DD22:DM22"/>
    <mergeCell ref="BG22:BN22"/>
    <mergeCell ref="BO22:BV22"/>
    <mergeCell ref="BW22:CD22"/>
    <mergeCell ref="CE22:CL22"/>
    <mergeCell ref="CM22:CU22"/>
    <mergeCell ref="CV22:DC22"/>
    <mergeCell ref="CM15:CU15"/>
    <mergeCell ref="CV15:DC15"/>
    <mergeCell ref="CE18:CL18"/>
    <mergeCell ref="CM18:CU18"/>
    <mergeCell ref="CV18:DC18"/>
    <mergeCell ref="DD18:DM18"/>
    <mergeCell ref="A19:O19"/>
    <mergeCell ref="P19:AC19"/>
    <mergeCell ref="AD19:AF19"/>
    <mergeCell ref="AG19:AJ19"/>
    <mergeCell ref="AK19:AP19"/>
    <mergeCell ref="AQ19:AX19"/>
    <mergeCell ref="DD17:DM17"/>
    <mergeCell ref="A18:O18"/>
    <mergeCell ref="P18:AC18"/>
    <mergeCell ref="AD18:AF18"/>
    <mergeCell ref="AG18:AJ18"/>
    <mergeCell ref="AK18:AP18"/>
    <mergeCell ref="AQ18:AX18"/>
    <mergeCell ref="BG18:BN18"/>
    <mergeCell ref="BO18:BV18"/>
    <mergeCell ref="BW18:CD18"/>
    <mergeCell ref="BG17:BN17"/>
    <mergeCell ref="BO17:BV17"/>
    <mergeCell ref="CE16:CL16"/>
    <mergeCell ref="CM16:CU16"/>
    <mergeCell ref="CV16:DC16"/>
    <mergeCell ref="DD16:DM16"/>
    <mergeCell ref="A17:O17"/>
    <mergeCell ref="P17:AC17"/>
    <mergeCell ref="AD17:AF17"/>
    <mergeCell ref="AG17:AJ17"/>
    <mergeCell ref="AK17:AP17"/>
    <mergeCell ref="AQ17:AX17"/>
    <mergeCell ref="A16:O16"/>
    <mergeCell ref="P16:AC16"/>
    <mergeCell ref="AD16:AF16"/>
    <mergeCell ref="AG16:AJ16"/>
    <mergeCell ref="AK16:AP16"/>
    <mergeCell ref="AQ16:AX16"/>
    <mergeCell ref="BG16:BN16"/>
    <mergeCell ref="BO16:BV16"/>
    <mergeCell ref="BW16:CD16"/>
    <mergeCell ref="BW17:CD17"/>
    <mergeCell ref="CE17:CL17"/>
    <mergeCell ref="CM17:CU17"/>
    <mergeCell ref="CV17:DC17"/>
    <mergeCell ref="BG13:BN13"/>
    <mergeCell ref="BO13:BV13"/>
    <mergeCell ref="BW13:CD13"/>
    <mergeCell ref="CE13:CL13"/>
    <mergeCell ref="CM13:CU13"/>
    <mergeCell ref="CV13:DC13"/>
    <mergeCell ref="CE12:CL12"/>
    <mergeCell ref="CM12:CU12"/>
    <mergeCell ref="CV12:DC12"/>
    <mergeCell ref="CE14:CL14"/>
    <mergeCell ref="CM14:CU14"/>
    <mergeCell ref="CV14:DC14"/>
    <mergeCell ref="DD14:DM14"/>
    <mergeCell ref="A15:O15"/>
    <mergeCell ref="P15:AC15"/>
    <mergeCell ref="AD15:AF15"/>
    <mergeCell ref="AG15:AJ15"/>
    <mergeCell ref="AK15:AP15"/>
    <mergeCell ref="AQ15:AX15"/>
    <mergeCell ref="A14:O14"/>
    <mergeCell ref="P14:AC14"/>
    <mergeCell ref="AD14:AF14"/>
    <mergeCell ref="AG14:AJ14"/>
    <mergeCell ref="AK14:AP14"/>
    <mergeCell ref="AQ14:AX14"/>
    <mergeCell ref="BG14:BN14"/>
    <mergeCell ref="BO14:BV14"/>
    <mergeCell ref="BW14:CD14"/>
    <mergeCell ref="DD15:DM15"/>
    <mergeCell ref="BG15:BN15"/>
    <mergeCell ref="BO15:BV15"/>
    <mergeCell ref="BW15:CD15"/>
    <mergeCell ref="CE15:CL15"/>
    <mergeCell ref="A11:O11"/>
    <mergeCell ref="P11:AC11"/>
    <mergeCell ref="AD11:AF11"/>
    <mergeCell ref="AG11:AJ11"/>
    <mergeCell ref="AK11:AP11"/>
    <mergeCell ref="AQ11:AX11"/>
    <mergeCell ref="BW11:CD11"/>
    <mergeCell ref="DD12:DM12"/>
    <mergeCell ref="A13:O13"/>
    <mergeCell ref="P13:AC13"/>
    <mergeCell ref="AD13:AF13"/>
    <mergeCell ref="AG13:AJ13"/>
    <mergeCell ref="AK13:AP13"/>
    <mergeCell ref="AQ13:AX13"/>
    <mergeCell ref="A12:O12"/>
    <mergeCell ref="P12:AC12"/>
    <mergeCell ref="AD12:AF12"/>
    <mergeCell ref="AG12:AJ12"/>
    <mergeCell ref="AK12:AP12"/>
    <mergeCell ref="AQ12:AX12"/>
    <mergeCell ref="BG12:BN12"/>
    <mergeCell ref="BO12:BV12"/>
    <mergeCell ref="BW12:CD12"/>
    <mergeCell ref="DD13:DM13"/>
    <mergeCell ref="A8:O8"/>
    <mergeCell ref="P8:AC8"/>
    <mergeCell ref="AD8:AF8"/>
    <mergeCell ref="AG8:AJ8"/>
    <mergeCell ref="AK8:AP8"/>
    <mergeCell ref="AQ8:AX8"/>
    <mergeCell ref="CM9:CU9"/>
    <mergeCell ref="CV9:DC9"/>
    <mergeCell ref="DD10:DM10"/>
    <mergeCell ref="A10:O10"/>
    <mergeCell ref="P10:AC10"/>
    <mergeCell ref="AD10:AF10"/>
    <mergeCell ref="AG10:AJ10"/>
    <mergeCell ref="AK10:AP10"/>
    <mergeCell ref="BG9:BN9"/>
    <mergeCell ref="A9:O9"/>
    <mergeCell ref="P9:AC9"/>
    <mergeCell ref="AD9:AF9"/>
    <mergeCell ref="AG9:AJ9"/>
    <mergeCell ref="BO10:BV10"/>
    <mergeCell ref="BW10:CD10"/>
    <mergeCell ref="CE10:CL10"/>
    <mergeCell ref="CM10:CU10"/>
    <mergeCell ref="CV11:DC11"/>
    <mergeCell ref="DD11:DM11"/>
    <mergeCell ref="DD9:DM9"/>
    <mergeCell ref="BO9:BV9"/>
    <mergeCell ref="CV10:DC10"/>
    <mergeCell ref="CE9:CL9"/>
    <mergeCell ref="AK9:AP9"/>
    <mergeCell ref="AQ9:AX9"/>
    <mergeCell ref="AK7:AP7"/>
    <mergeCell ref="AQ7:AX7"/>
    <mergeCell ref="BG11:BN11"/>
    <mergeCell ref="BO11:BV11"/>
    <mergeCell ref="CE11:CL11"/>
    <mergeCell ref="CM11:CU11"/>
    <mergeCell ref="BW9:CD9"/>
    <mergeCell ref="BO8:BV8"/>
    <mergeCell ref="BW8:CD8"/>
    <mergeCell ref="CE8:CL8"/>
    <mergeCell ref="CM8:CU8"/>
    <mergeCell ref="AQ10:AX10"/>
    <mergeCell ref="DD8:DM8"/>
    <mergeCell ref="CV8:DC8"/>
    <mergeCell ref="BG8:BN8"/>
    <mergeCell ref="BG10:BN10"/>
    <mergeCell ref="A1:DM1"/>
    <mergeCell ref="A4:O6"/>
    <mergeCell ref="P4:AC6"/>
    <mergeCell ref="AD4:AF6"/>
    <mergeCell ref="AG4:AJ6"/>
    <mergeCell ref="AK4:AX4"/>
    <mergeCell ref="BG4:BN4"/>
    <mergeCell ref="BO4:BV4"/>
    <mergeCell ref="BW4:CD4"/>
    <mergeCell ref="CV4:DC6"/>
    <mergeCell ref="DD4:DM6"/>
    <mergeCell ref="BW5:CD6"/>
    <mergeCell ref="A2:DM2"/>
    <mergeCell ref="CE4:CL4"/>
    <mergeCell ref="CM4:CU4"/>
    <mergeCell ref="AK5:AX5"/>
    <mergeCell ref="BG5:BN5"/>
    <mergeCell ref="CM5:CU6"/>
    <mergeCell ref="AK6:AP6"/>
    <mergeCell ref="AQ6:AX6"/>
    <mergeCell ref="BG6:BN6"/>
    <mergeCell ref="BO5:BV6"/>
    <mergeCell ref="CE5:CL6"/>
    <mergeCell ref="AY4:BF4"/>
    <mergeCell ref="DD70:DM70"/>
    <mergeCell ref="BG70:BN70"/>
    <mergeCell ref="BO70:BV70"/>
    <mergeCell ref="BW70:CD70"/>
    <mergeCell ref="CE70:CL70"/>
    <mergeCell ref="CM70:CU70"/>
    <mergeCell ref="AY70:BF70"/>
    <mergeCell ref="CM73:CU73"/>
    <mergeCell ref="CV73:DC73"/>
    <mergeCell ref="BO73:BV73"/>
    <mergeCell ref="DD71:DM71"/>
    <mergeCell ref="BG72:BN72"/>
    <mergeCell ref="BO72:BV72"/>
    <mergeCell ref="BW72:CD72"/>
    <mergeCell ref="CE72:CL72"/>
    <mergeCell ref="CM72:CU72"/>
    <mergeCell ref="CV72:DC72"/>
    <mergeCell ref="DD73:DM73"/>
    <mergeCell ref="DD72:DM72"/>
    <mergeCell ref="CV71:DC71"/>
    <mergeCell ref="BW71:CD71"/>
    <mergeCell ref="CE71:CL71"/>
    <mergeCell ref="CV70:DC70"/>
    <mergeCell ref="A28:O28"/>
    <mergeCell ref="P28:AC28"/>
    <mergeCell ref="AD28:AF28"/>
    <mergeCell ref="AG28:AJ28"/>
    <mergeCell ref="BW74:CD74"/>
    <mergeCell ref="A70:O70"/>
    <mergeCell ref="P70:AC70"/>
    <mergeCell ref="AD70:AF70"/>
    <mergeCell ref="AG70:AJ70"/>
    <mergeCell ref="AK70:AP70"/>
    <mergeCell ref="AQ70:AX70"/>
    <mergeCell ref="AK28:AP28"/>
    <mergeCell ref="AQ28:AX28"/>
    <mergeCell ref="P41:AC41"/>
    <mergeCell ref="AD41:AF41"/>
    <mergeCell ref="AG41:AJ41"/>
    <mergeCell ref="AK41:AP41"/>
    <mergeCell ref="AQ41:AX41"/>
    <mergeCell ref="BG41:BN41"/>
    <mergeCell ref="BO41:BV41"/>
    <mergeCell ref="BW41:CD41"/>
    <mergeCell ref="BG40:BN40"/>
    <mergeCell ref="BO40:BV40"/>
    <mergeCell ref="BW40:CD40"/>
    <mergeCell ref="A32:O32"/>
    <mergeCell ref="P32:AC32"/>
    <mergeCell ref="AD32:AF32"/>
    <mergeCell ref="AG32:AJ32"/>
    <mergeCell ref="AK32:AP32"/>
    <mergeCell ref="AQ32:AX32"/>
    <mergeCell ref="BG32:BN32"/>
    <mergeCell ref="BO32:BV32"/>
    <mergeCell ref="BW32:CD32"/>
    <mergeCell ref="A43:O43"/>
    <mergeCell ref="P43:AC43"/>
    <mergeCell ref="AD43:AF43"/>
    <mergeCell ref="AG43:AJ43"/>
    <mergeCell ref="AK43:AP43"/>
    <mergeCell ref="AQ43:AX43"/>
    <mergeCell ref="A41:O41"/>
    <mergeCell ref="A47:O47"/>
    <mergeCell ref="P47:AC47"/>
    <mergeCell ref="AD47:AF47"/>
    <mergeCell ref="AG47:AJ47"/>
    <mergeCell ref="AK47:AP47"/>
    <mergeCell ref="AQ47:AX47"/>
    <mergeCell ref="A45:O45"/>
    <mergeCell ref="P45:AC45"/>
    <mergeCell ref="AD45:AF45"/>
    <mergeCell ref="AG45:AJ45"/>
    <mergeCell ref="AK45:AP45"/>
    <mergeCell ref="AQ45:AX45"/>
    <mergeCell ref="AG39:AJ39"/>
    <mergeCell ref="AK39:AP39"/>
    <mergeCell ref="AQ39:AX39"/>
    <mergeCell ref="BG39:BN39"/>
    <mergeCell ref="BO39:BV39"/>
    <mergeCell ref="BW39:CD39"/>
    <mergeCell ref="CE53:CL53"/>
    <mergeCell ref="CM53:CU53"/>
    <mergeCell ref="CV53:DC53"/>
    <mergeCell ref="AG53:AJ53"/>
    <mergeCell ref="AK53:AP53"/>
    <mergeCell ref="AQ53:AX53"/>
    <mergeCell ref="BG53:BN53"/>
    <mergeCell ref="BO53:BV53"/>
    <mergeCell ref="BW53:CD53"/>
    <mergeCell ref="CE47:CL47"/>
    <mergeCell ref="CM47:CU47"/>
    <mergeCell ref="CV47:DC47"/>
    <mergeCell ref="BG47:BN47"/>
    <mergeCell ref="BO47:BV47"/>
    <mergeCell ref="BW47:CD47"/>
    <mergeCell ref="CM44:CU44"/>
    <mergeCell ref="CV44:DC44"/>
    <mergeCell ref="BW48:CD48"/>
    <mergeCell ref="P26:AC26"/>
    <mergeCell ref="AD26:AF26"/>
    <mergeCell ref="AG26:AJ26"/>
    <mergeCell ref="AK26:AP26"/>
    <mergeCell ref="AQ26:AX26"/>
    <mergeCell ref="BG26:BN26"/>
    <mergeCell ref="BO26:BV26"/>
    <mergeCell ref="BW26:CD26"/>
    <mergeCell ref="CE26:CL26"/>
    <mergeCell ref="CM26:CU26"/>
    <mergeCell ref="CV26:DC26"/>
    <mergeCell ref="DD26:DM26"/>
    <mergeCell ref="BG52:BN52"/>
    <mergeCell ref="BO52:BV52"/>
    <mergeCell ref="BW52:CD52"/>
    <mergeCell ref="CE52:CL52"/>
    <mergeCell ref="CM52:CU52"/>
    <mergeCell ref="CV52:DC52"/>
    <mergeCell ref="DD52:DM52"/>
    <mergeCell ref="DD41:DM41"/>
    <mergeCell ref="BG28:BN28"/>
    <mergeCell ref="BO28:BV28"/>
    <mergeCell ref="BW28:CD28"/>
    <mergeCell ref="CE28:CL28"/>
    <mergeCell ref="CM28:CU28"/>
    <mergeCell ref="CV28:DC28"/>
    <mergeCell ref="DD28:DM28"/>
    <mergeCell ref="CE32:CL32"/>
    <mergeCell ref="CM32:CU32"/>
    <mergeCell ref="CV32:DC32"/>
    <mergeCell ref="DD32:DM32"/>
    <mergeCell ref="CE31:CL31"/>
    <mergeCell ref="CM31:CU31"/>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16.xml><?xml version="1.0" encoding="utf-8"?>
<worksheet xmlns="http://schemas.openxmlformats.org/spreadsheetml/2006/main" xmlns:r="http://schemas.openxmlformats.org/officeDocument/2006/relationships">
  <sheetPr>
    <tabColor theme="9" tint="-0.499984740745262"/>
  </sheetPr>
  <dimension ref="A1:E132"/>
  <sheetViews>
    <sheetView topLeftCell="A48" zoomScale="110" zoomScaleNormal="110" workbookViewId="0">
      <selection activeCell="E63" sqref="E63"/>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921" t="s">
        <v>847</v>
      </c>
      <c r="B1" s="922"/>
      <c r="C1" s="922"/>
      <c r="D1" s="922"/>
      <c r="E1" s="923"/>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xl/worksheets/sheet2.xml><?xml version="1.0" encoding="utf-8"?>
<worksheet xmlns="http://schemas.openxmlformats.org/spreadsheetml/2006/main" xmlns:r="http://schemas.openxmlformats.org/officeDocument/2006/relationships">
  <sheetPr>
    <tabColor rgb="FFFFFF00"/>
  </sheetPr>
  <dimension ref="B1:C15"/>
  <sheetViews>
    <sheetView workbookViewId="0">
      <selection activeCell="E27" sqref="E27"/>
    </sheetView>
  </sheetViews>
  <sheetFormatPr baseColWidth="10" defaultRowHeight="15"/>
  <cols>
    <col min="1" max="1" width="3.140625" customWidth="1"/>
    <col min="2" max="2" width="7.28515625" customWidth="1"/>
    <col min="3" max="3" width="104.85546875" customWidth="1"/>
    <col min="257" max="257" width="3.140625" customWidth="1"/>
    <col min="258" max="258" width="7.28515625" customWidth="1"/>
    <col min="259" max="259" width="104.85546875" customWidth="1"/>
    <col min="513" max="513" width="3.140625" customWidth="1"/>
    <col min="514" max="514" width="7.28515625" customWidth="1"/>
    <col min="515" max="515" width="104.85546875" customWidth="1"/>
    <col min="769" max="769" width="3.140625" customWidth="1"/>
    <col min="770" max="770" width="7.28515625" customWidth="1"/>
    <col min="771" max="771" width="104.85546875" customWidth="1"/>
    <col min="1025" max="1025" width="3.140625" customWidth="1"/>
    <col min="1026" max="1026" width="7.28515625" customWidth="1"/>
    <col min="1027" max="1027" width="104.85546875" customWidth="1"/>
    <col min="1281" max="1281" width="3.140625" customWidth="1"/>
    <col min="1282" max="1282" width="7.28515625" customWidth="1"/>
    <col min="1283" max="1283" width="104.85546875" customWidth="1"/>
    <col min="1537" max="1537" width="3.140625" customWidth="1"/>
    <col min="1538" max="1538" width="7.28515625" customWidth="1"/>
    <col min="1539" max="1539" width="104.85546875" customWidth="1"/>
    <col min="1793" max="1793" width="3.140625" customWidth="1"/>
    <col min="1794" max="1794" width="7.28515625" customWidth="1"/>
    <col min="1795" max="1795" width="104.85546875" customWidth="1"/>
    <col min="2049" max="2049" width="3.140625" customWidth="1"/>
    <col min="2050" max="2050" width="7.28515625" customWidth="1"/>
    <col min="2051" max="2051" width="104.85546875" customWidth="1"/>
    <col min="2305" max="2305" width="3.140625" customWidth="1"/>
    <col min="2306" max="2306" width="7.28515625" customWidth="1"/>
    <col min="2307" max="2307" width="104.85546875" customWidth="1"/>
    <col min="2561" max="2561" width="3.140625" customWidth="1"/>
    <col min="2562" max="2562" width="7.28515625" customWidth="1"/>
    <col min="2563" max="2563" width="104.85546875" customWidth="1"/>
    <col min="2817" max="2817" width="3.140625" customWidth="1"/>
    <col min="2818" max="2818" width="7.28515625" customWidth="1"/>
    <col min="2819" max="2819" width="104.85546875" customWidth="1"/>
    <col min="3073" max="3073" width="3.140625" customWidth="1"/>
    <col min="3074" max="3074" width="7.28515625" customWidth="1"/>
    <col min="3075" max="3075" width="104.85546875" customWidth="1"/>
    <col min="3329" max="3329" width="3.140625" customWidth="1"/>
    <col min="3330" max="3330" width="7.28515625" customWidth="1"/>
    <col min="3331" max="3331" width="104.85546875" customWidth="1"/>
    <col min="3585" max="3585" width="3.140625" customWidth="1"/>
    <col min="3586" max="3586" width="7.28515625" customWidth="1"/>
    <col min="3587" max="3587" width="104.85546875" customWidth="1"/>
    <col min="3841" max="3841" width="3.140625" customWidth="1"/>
    <col min="3842" max="3842" width="7.28515625" customWidth="1"/>
    <col min="3843" max="3843" width="104.85546875" customWidth="1"/>
    <col min="4097" max="4097" width="3.140625" customWidth="1"/>
    <col min="4098" max="4098" width="7.28515625" customWidth="1"/>
    <col min="4099" max="4099" width="104.85546875" customWidth="1"/>
    <col min="4353" max="4353" width="3.140625" customWidth="1"/>
    <col min="4354" max="4354" width="7.28515625" customWidth="1"/>
    <col min="4355" max="4355" width="104.85546875" customWidth="1"/>
    <col min="4609" max="4609" width="3.140625" customWidth="1"/>
    <col min="4610" max="4610" width="7.28515625" customWidth="1"/>
    <col min="4611" max="4611" width="104.85546875" customWidth="1"/>
    <col min="4865" max="4865" width="3.140625" customWidth="1"/>
    <col min="4866" max="4866" width="7.28515625" customWidth="1"/>
    <col min="4867" max="4867" width="104.85546875" customWidth="1"/>
    <col min="5121" max="5121" width="3.140625" customWidth="1"/>
    <col min="5122" max="5122" width="7.28515625" customWidth="1"/>
    <col min="5123" max="5123" width="104.85546875" customWidth="1"/>
    <col min="5377" max="5377" width="3.140625" customWidth="1"/>
    <col min="5378" max="5378" width="7.28515625" customWidth="1"/>
    <col min="5379" max="5379" width="104.85546875" customWidth="1"/>
    <col min="5633" max="5633" width="3.140625" customWidth="1"/>
    <col min="5634" max="5634" width="7.28515625" customWidth="1"/>
    <col min="5635" max="5635" width="104.85546875" customWidth="1"/>
    <col min="5889" max="5889" width="3.140625" customWidth="1"/>
    <col min="5890" max="5890" width="7.28515625" customWidth="1"/>
    <col min="5891" max="5891" width="104.85546875" customWidth="1"/>
    <col min="6145" max="6145" width="3.140625" customWidth="1"/>
    <col min="6146" max="6146" width="7.28515625" customWidth="1"/>
    <col min="6147" max="6147" width="104.85546875" customWidth="1"/>
    <col min="6401" max="6401" width="3.140625" customWidth="1"/>
    <col min="6402" max="6402" width="7.28515625" customWidth="1"/>
    <col min="6403" max="6403" width="104.85546875" customWidth="1"/>
    <col min="6657" max="6657" width="3.140625" customWidth="1"/>
    <col min="6658" max="6658" width="7.28515625" customWidth="1"/>
    <col min="6659" max="6659" width="104.85546875" customWidth="1"/>
    <col min="6913" max="6913" width="3.140625" customWidth="1"/>
    <col min="6914" max="6914" width="7.28515625" customWidth="1"/>
    <col min="6915" max="6915" width="104.85546875" customWidth="1"/>
    <col min="7169" max="7169" width="3.140625" customWidth="1"/>
    <col min="7170" max="7170" width="7.28515625" customWidth="1"/>
    <col min="7171" max="7171" width="104.85546875" customWidth="1"/>
    <col min="7425" max="7425" width="3.140625" customWidth="1"/>
    <col min="7426" max="7426" width="7.28515625" customWidth="1"/>
    <col min="7427" max="7427" width="104.85546875" customWidth="1"/>
    <col min="7681" max="7681" width="3.140625" customWidth="1"/>
    <col min="7682" max="7682" width="7.28515625" customWidth="1"/>
    <col min="7683" max="7683" width="104.85546875" customWidth="1"/>
    <col min="7937" max="7937" width="3.140625" customWidth="1"/>
    <col min="7938" max="7938" width="7.28515625" customWidth="1"/>
    <col min="7939" max="7939" width="104.85546875" customWidth="1"/>
    <col min="8193" max="8193" width="3.140625" customWidth="1"/>
    <col min="8194" max="8194" width="7.28515625" customWidth="1"/>
    <col min="8195" max="8195" width="104.85546875" customWidth="1"/>
    <col min="8449" max="8449" width="3.140625" customWidth="1"/>
    <col min="8450" max="8450" width="7.28515625" customWidth="1"/>
    <col min="8451" max="8451" width="104.85546875" customWidth="1"/>
    <col min="8705" max="8705" width="3.140625" customWidth="1"/>
    <col min="8706" max="8706" width="7.28515625" customWidth="1"/>
    <col min="8707" max="8707" width="104.85546875" customWidth="1"/>
    <col min="8961" max="8961" width="3.140625" customWidth="1"/>
    <col min="8962" max="8962" width="7.28515625" customWidth="1"/>
    <col min="8963" max="8963" width="104.85546875" customWidth="1"/>
    <col min="9217" max="9217" width="3.140625" customWidth="1"/>
    <col min="9218" max="9218" width="7.28515625" customWidth="1"/>
    <col min="9219" max="9219" width="104.85546875" customWidth="1"/>
    <col min="9473" max="9473" width="3.140625" customWidth="1"/>
    <col min="9474" max="9474" width="7.28515625" customWidth="1"/>
    <col min="9475" max="9475" width="104.85546875" customWidth="1"/>
    <col min="9729" max="9729" width="3.140625" customWidth="1"/>
    <col min="9730" max="9730" width="7.28515625" customWidth="1"/>
    <col min="9731" max="9731" width="104.85546875" customWidth="1"/>
    <col min="9985" max="9985" width="3.140625" customWidth="1"/>
    <col min="9986" max="9986" width="7.28515625" customWidth="1"/>
    <col min="9987" max="9987" width="104.85546875" customWidth="1"/>
    <col min="10241" max="10241" width="3.140625" customWidth="1"/>
    <col min="10242" max="10242" width="7.28515625" customWidth="1"/>
    <col min="10243" max="10243" width="104.85546875" customWidth="1"/>
    <col min="10497" max="10497" width="3.140625" customWidth="1"/>
    <col min="10498" max="10498" width="7.28515625" customWidth="1"/>
    <col min="10499" max="10499" width="104.85546875" customWidth="1"/>
    <col min="10753" max="10753" width="3.140625" customWidth="1"/>
    <col min="10754" max="10754" width="7.28515625" customWidth="1"/>
    <col min="10755" max="10755" width="104.85546875" customWidth="1"/>
    <col min="11009" max="11009" width="3.140625" customWidth="1"/>
    <col min="11010" max="11010" width="7.28515625" customWidth="1"/>
    <col min="11011" max="11011" width="104.85546875" customWidth="1"/>
    <col min="11265" max="11265" width="3.140625" customWidth="1"/>
    <col min="11266" max="11266" width="7.28515625" customWidth="1"/>
    <col min="11267" max="11267" width="104.85546875" customWidth="1"/>
    <col min="11521" max="11521" width="3.140625" customWidth="1"/>
    <col min="11522" max="11522" width="7.28515625" customWidth="1"/>
    <col min="11523" max="11523" width="104.85546875" customWidth="1"/>
    <col min="11777" max="11777" width="3.140625" customWidth="1"/>
    <col min="11778" max="11778" width="7.28515625" customWidth="1"/>
    <col min="11779" max="11779" width="104.85546875" customWidth="1"/>
    <col min="12033" max="12033" width="3.140625" customWidth="1"/>
    <col min="12034" max="12034" width="7.28515625" customWidth="1"/>
    <col min="12035" max="12035" width="104.85546875" customWidth="1"/>
    <col min="12289" max="12289" width="3.140625" customWidth="1"/>
    <col min="12290" max="12290" width="7.28515625" customWidth="1"/>
    <col min="12291" max="12291" width="104.85546875" customWidth="1"/>
    <col min="12545" max="12545" width="3.140625" customWidth="1"/>
    <col min="12546" max="12546" width="7.28515625" customWidth="1"/>
    <col min="12547" max="12547" width="104.85546875" customWidth="1"/>
    <col min="12801" max="12801" width="3.140625" customWidth="1"/>
    <col min="12802" max="12802" width="7.28515625" customWidth="1"/>
    <col min="12803" max="12803" width="104.85546875" customWidth="1"/>
    <col min="13057" max="13057" width="3.140625" customWidth="1"/>
    <col min="13058" max="13058" width="7.28515625" customWidth="1"/>
    <col min="13059" max="13059" width="104.85546875" customWidth="1"/>
    <col min="13313" max="13313" width="3.140625" customWidth="1"/>
    <col min="13314" max="13314" width="7.28515625" customWidth="1"/>
    <col min="13315" max="13315" width="104.85546875" customWidth="1"/>
    <col min="13569" max="13569" width="3.140625" customWidth="1"/>
    <col min="13570" max="13570" width="7.28515625" customWidth="1"/>
    <col min="13571" max="13571" width="104.85546875" customWidth="1"/>
    <col min="13825" max="13825" width="3.140625" customWidth="1"/>
    <col min="13826" max="13826" width="7.28515625" customWidth="1"/>
    <col min="13827" max="13827" width="104.85546875" customWidth="1"/>
    <col min="14081" max="14081" width="3.140625" customWidth="1"/>
    <col min="14082" max="14082" width="7.28515625" customWidth="1"/>
    <col min="14083" max="14083" width="104.85546875" customWidth="1"/>
    <col min="14337" max="14337" width="3.140625" customWidth="1"/>
    <col min="14338" max="14338" width="7.28515625" customWidth="1"/>
    <col min="14339" max="14339" width="104.85546875" customWidth="1"/>
    <col min="14593" max="14593" width="3.140625" customWidth="1"/>
    <col min="14594" max="14594" width="7.28515625" customWidth="1"/>
    <col min="14595" max="14595" width="104.85546875" customWidth="1"/>
    <col min="14849" max="14849" width="3.140625" customWidth="1"/>
    <col min="14850" max="14850" width="7.28515625" customWidth="1"/>
    <col min="14851" max="14851" width="104.85546875" customWidth="1"/>
    <col min="15105" max="15105" width="3.140625" customWidth="1"/>
    <col min="15106" max="15106" width="7.28515625" customWidth="1"/>
    <col min="15107" max="15107" width="104.85546875" customWidth="1"/>
    <col min="15361" max="15361" width="3.140625" customWidth="1"/>
    <col min="15362" max="15362" width="7.28515625" customWidth="1"/>
    <col min="15363" max="15363" width="104.85546875" customWidth="1"/>
    <col min="15617" max="15617" width="3.140625" customWidth="1"/>
    <col min="15618" max="15618" width="7.28515625" customWidth="1"/>
    <col min="15619" max="15619" width="104.85546875" customWidth="1"/>
    <col min="15873" max="15873" width="3.140625" customWidth="1"/>
    <col min="15874" max="15874" width="7.28515625" customWidth="1"/>
    <col min="15875" max="15875" width="104.85546875" customWidth="1"/>
    <col min="16129" max="16129" width="3.140625" customWidth="1"/>
    <col min="16130" max="16130" width="7.28515625" customWidth="1"/>
    <col min="16131" max="16131" width="104.85546875" customWidth="1"/>
  </cols>
  <sheetData>
    <row r="1" spans="2:3" ht="23.25" customHeight="1">
      <c r="B1" s="505" t="s">
        <v>1239</v>
      </c>
      <c r="C1" s="506"/>
    </row>
    <row r="2" spans="2:3" ht="18" customHeight="1">
      <c r="B2" s="507"/>
      <c r="C2" s="508"/>
    </row>
    <row r="3" spans="2:3" ht="21">
      <c r="B3" s="425"/>
      <c r="C3" s="415" t="str">
        <f>'[1]Objetivos PMD'!$B$3</f>
        <v>Municipio:  Techaluta de Montenegro, Jalisco</v>
      </c>
    </row>
    <row r="4" spans="2:3" ht="21">
      <c r="B4" s="426" t="s">
        <v>1232</v>
      </c>
      <c r="C4" s="417" t="s">
        <v>3</v>
      </c>
    </row>
    <row r="5" spans="2:3" ht="34.5" customHeight="1">
      <c r="B5" s="427">
        <v>1</v>
      </c>
      <c r="C5" s="428" t="s">
        <v>1348</v>
      </c>
    </row>
    <row r="6" spans="2:3" ht="34.5" customHeight="1">
      <c r="B6" s="427">
        <v>2</v>
      </c>
      <c r="C6" s="429" t="s">
        <v>1240</v>
      </c>
    </row>
    <row r="7" spans="2:3" ht="34.5" customHeight="1">
      <c r="B7" s="427">
        <v>3</v>
      </c>
      <c r="C7" s="429" t="s">
        <v>1241</v>
      </c>
    </row>
    <row r="8" spans="2:3" ht="34.5" customHeight="1">
      <c r="B8" s="427">
        <v>4</v>
      </c>
      <c r="C8" s="429" t="s">
        <v>1242</v>
      </c>
    </row>
    <row r="9" spans="2:3" ht="34.5" customHeight="1">
      <c r="B9" s="427">
        <v>5</v>
      </c>
      <c r="C9" s="428" t="s">
        <v>1243</v>
      </c>
    </row>
    <row r="10" spans="2:3" ht="34.5" customHeight="1">
      <c r="B10" s="427">
        <v>6</v>
      </c>
      <c r="C10" s="429" t="s">
        <v>1244</v>
      </c>
    </row>
    <row r="11" spans="2:3" ht="34.5" customHeight="1">
      <c r="B11" s="427">
        <v>7</v>
      </c>
      <c r="C11" s="428" t="s">
        <v>1245</v>
      </c>
    </row>
    <row r="12" spans="2:3" ht="34.5" customHeight="1">
      <c r="B12" s="427">
        <v>8</v>
      </c>
      <c r="C12" s="423"/>
    </row>
    <row r="13" spans="2:3" ht="34.5" customHeight="1">
      <c r="B13" s="427">
        <v>9</v>
      </c>
      <c r="C13" s="423"/>
    </row>
    <row r="14" spans="2:3" ht="34.5" customHeight="1">
      <c r="B14" s="427">
        <v>10</v>
      </c>
      <c r="C14" s="423"/>
    </row>
    <row r="15" spans="2:3" ht="34.5" customHeight="1">
      <c r="B15" s="427">
        <v>11</v>
      </c>
      <c r="C15" s="423"/>
    </row>
  </sheetData>
  <mergeCells count="1">
    <mergeCell ref="B1:C2"/>
  </mergeCells>
  <pageMargins left="0.7" right="0.7" top="0.75" bottom="0.75" header="0.3" footer="0.3"/>
  <pageSetup orientation="landscape" verticalDpi="0" r:id="rId1"/>
  <legacyDrawing r:id="rId2"/>
</worksheet>
</file>

<file path=xl/worksheets/sheet3.xml><?xml version="1.0" encoding="utf-8"?>
<worksheet xmlns="http://schemas.openxmlformats.org/spreadsheetml/2006/main" xmlns:r="http://schemas.openxmlformats.org/officeDocument/2006/relationships">
  <sheetPr>
    <tabColor rgb="FFFFFF00"/>
  </sheetPr>
  <dimension ref="B1:CE28"/>
  <sheetViews>
    <sheetView workbookViewId="0">
      <selection activeCell="B13" sqref="B13:V14"/>
    </sheetView>
  </sheetViews>
  <sheetFormatPr baseColWidth="10" defaultRowHeight="15"/>
  <cols>
    <col min="1" max="1" width="1.42578125" customWidth="1"/>
    <col min="2" max="21" width="1.7109375" customWidth="1"/>
    <col min="22" max="22" width="0.140625" customWidth="1"/>
    <col min="23" max="28" width="1.7109375" customWidth="1"/>
    <col min="29" max="29" width="1.42578125" customWidth="1"/>
    <col min="30" max="45" width="1.7109375" customWidth="1"/>
    <col min="46" max="46" width="3" customWidth="1"/>
    <col min="47" max="94" width="1.7109375" customWidth="1"/>
    <col min="257" max="257" width="1.42578125" customWidth="1"/>
    <col min="258" max="284" width="1.7109375" customWidth="1"/>
    <col min="285" max="285" width="1.42578125" customWidth="1"/>
    <col min="286" max="301" width="1.7109375" customWidth="1"/>
    <col min="302" max="302" width="3" customWidth="1"/>
    <col min="303" max="350" width="1.7109375" customWidth="1"/>
    <col min="513" max="513" width="1.42578125" customWidth="1"/>
    <col min="514" max="540" width="1.7109375" customWidth="1"/>
    <col min="541" max="541" width="1.42578125" customWidth="1"/>
    <col min="542" max="557" width="1.7109375" customWidth="1"/>
    <col min="558" max="558" width="3" customWidth="1"/>
    <col min="559" max="606" width="1.7109375" customWidth="1"/>
    <col min="769" max="769" width="1.42578125" customWidth="1"/>
    <col min="770" max="796" width="1.7109375" customWidth="1"/>
    <col min="797" max="797" width="1.42578125" customWidth="1"/>
    <col min="798" max="813" width="1.7109375" customWidth="1"/>
    <col min="814" max="814" width="3" customWidth="1"/>
    <col min="815" max="862" width="1.7109375" customWidth="1"/>
    <col min="1025" max="1025" width="1.42578125" customWidth="1"/>
    <col min="1026" max="1052" width="1.7109375" customWidth="1"/>
    <col min="1053" max="1053" width="1.42578125" customWidth="1"/>
    <col min="1054" max="1069" width="1.7109375" customWidth="1"/>
    <col min="1070" max="1070" width="3" customWidth="1"/>
    <col min="1071" max="1118" width="1.7109375" customWidth="1"/>
    <col min="1281" max="1281" width="1.42578125" customWidth="1"/>
    <col min="1282" max="1308" width="1.7109375" customWidth="1"/>
    <col min="1309" max="1309" width="1.42578125" customWidth="1"/>
    <col min="1310" max="1325" width="1.7109375" customWidth="1"/>
    <col min="1326" max="1326" width="3" customWidth="1"/>
    <col min="1327" max="1374" width="1.7109375" customWidth="1"/>
    <col min="1537" max="1537" width="1.42578125" customWidth="1"/>
    <col min="1538" max="1564" width="1.7109375" customWidth="1"/>
    <col min="1565" max="1565" width="1.42578125" customWidth="1"/>
    <col min="1566" max="1581" width="1.7109375" customWidth="1"/>
    <col min="1582" max="1582" width="3" customWidth="1"/>
    <col min="1583" max="1630" width="1.7109375" customWidth="1"/>
    <col min="1793" max="1793" width="1.42578125" customWidth="1"/>
    <col min="1794" max="1820" width="1.7109375" customWidth="1"/>
    <col min="1821" max="1821" width="1.42578125" customWidth="1"/>
    <col min="1822" max="1837" width="1.7109375" customWidth="1"/>
    <col min="1838" max="1838" width="3" customWidth="1"/>
    <col min="1839" max="1886" width="1.7109375" customWidth="1"/>
    <col min="2049" max="2049" width="1.42578125" customWidth="1"/>
    <col min="2050" max="2076" width="1.7109375" customWidth="1"/>
    <col min="2077" max="2077" width="1.42578125" customWidth="1"/>
    <col min="2078" max="2093" width="1.7109375" customWidth="1"/>
    <col min="2094" max="2094" width="3" customWidth="1"/>
    <col min="2095" max="2142" width="1.7109375" customWidth="1"/>
    <col min="2305" max="2305" width="1.42578125" customWidth="1"/>
    <col min="2306" max="2332" width="1.7109375" customWidth="1"/>
    <col min="2333" max="2333" width="1.42578125" customWidth="1"/>
    <col min="2334" max="2349" width="1.7109375" customWidth="1"/>
    <col min="2350" max="2350" width="3" customWidth="1"/>
    <col min="2351" max="2398" width="1.7109375" customWidth="1"/>
    <col min="2561" max="2561" width="1.42578125" customWidth="1"/>
    <col min="2562" max="2588" width="1.7109375" customWidth="1"/>
    <col min="2589" max="2589" width="1.42578125" customWidth="1"/>
    <col min="2590" max="2605" width="1.7109375" customWidth="1"/>
    <col min="2606" max="2606" width="3" customWidth="1"/>
    <col min="2607" max="2654" width="1.7109375" customWidth="1"/>
    <col min="2817" max="2817" width="1.42578125" customWidth="1"/>
    <col min="2818" max="2844" width="1.7109375" customWidth="1"/>
    <col min="2845" max="2845" width="1.42578125" customWidth="1"/>
    <col min="2846" max="2861" width="1.7109375" customWidth="1"/>
    <col min="2862" max="2862" width="3" customWidth="1"/>
    <col min="2863" max="2910" width="1.7109375" customWidth="1"/>
    <col min="3073" max="3073" width="1.42578125" customWidth="1"/>
    <col min="3074" max="3100" width="1.7109375" customWidth="1"/>
    <col min="3101" max="3101" width="1.42578125" customWidth="1"/>
    <col min="3102" max="3117" width="1.7109375" customWidth="1"/>
    <col min="3118" max="3118" width="3" customWidth="1"/>
    <col min="3119" max="3166" width="1.7109375" customWidth="1"/>
    <col min="3329" max="3329" width="1.42578125" customWidth="1"/>
    <col min="3330" max="3356" width="1.7109375" customWidth="1"/>
    <col min="3357" max="3357" width="1.42578125" customWidth="1"/>
    <col min="3358" max="3373" width="1.7109375" customWidth="1"/>
    <col min="3374" max="3374" width="3" customWidth="1"/>
    <col min="3375" max="3422" width="1.7109375" customWidth="1"/>
    <col min="3585" max="3585" width="1.42578125" customWidth="1"/>
    <col min="3586" max="3612" width="1.7109375" customWidth="1"/>
    <col min="3613" max="3613" width="1.42578125" customWidth="1"/>
    <col min="3614" max="3629" width="1.7109375" customWidth="1"/>
    <col min="3630" max="3630" width="3" customWidth="1"/>
    <col min="3631" max="3678" width="1.7109375" customWidth="1"/>
    <col min="3841" max="3841" width="1.42578125" customWidth="1"/>
    <col min="3842" max="3868" width="1.7109375" customWidth="1"/>
    <col min="3869" max="3869" width="1.42578125" customWidth="1"/>
    <col min="3870" max="3885" width="1.7109375" customWidth="1"/>
    <col min="3886" max="3886" width="3" customWidth="1"/>
    <col min="3887" max="3934" width="1.7109375" customWidth="1"/>
    <col min="4097" max="4097" width="1.42578125" customWidth="1"/>
    <col min="4098" max="4124" width="1.7109375" customWidth="1"/>
    <col min="4125" max="4125" width="1.42578125" customWidth="1"/>
    <col min="4126" max="4141" width="1.7109375" customWidth="1"/>
    <col min="4142" max="4142" width="3" customWidth="1"/>
    <col min="4143" max="4190" width="1.7109375" customWidth="1"/>
    <col min="4353" max="4353" width="1.42578125" customWidth="1"/>
    <col min="4354" max="4380" width="1.7109375" customWidth="1"/>
    <col min="4381" max="4381" width="1.42578125" customWidth="1"/>
    <col min="4382" max="4397" width="1.7109375" customWidth="1"/>
    <col min="4398" max="4398" width="3" customWidth="1"/>
    <col min="4399" max="4446" width="1.7109375" customWidth="1"/>
    <col min="4609" max="4609" width="1.42578125" customWidth="1"/>
    <col min="4610" max="4636" width="1.7109375" customWidth="1"/>
    <col min="4637" max="4637" width="1.42578125" customWidth="1"/>
    <col min="4638" max="4653" width="1.7109375" customWidth="1"/>
    <col min="4654" max="4654" width="3" customWidth="1"/>
    <col min="4655" max="4702" width="1.7109375" customWidth="1"/>
    <col min="4865" max="4865" width="1.42578125" customWidth="1"/>
    <col min="4866" max="4892" width="1.7109375" customWidth="1"/>
    <col min="4893" max="4893" width="1.42578125" customWidth="1"/>
    <col min="4894" max="4909" width="1.7109375" customWidth="1"/>
    <col min="4910" max="4910" width="3" customWidth="1"/>
    <col min="4911" max="4958" width="1.7109375" customWidth="1"/>
    <col min="5121" max="5121" width="1.42578125" customWidth="1"/>
    <col min="5122" max="5148" width="1.7109375" customWidth="1"/>
    <col min="5149" max="5149" width="1.42578125" customWidth="1"/>
    <col min="5150" max="5165" width="1.7109375" customWidth="1"/>
    <col min="5166" max="5166" width="3" customWidth="1"/>
    <col min="5167" max="5214" width="1.7109375" customWidth="1"/>
    <col min="5377" max="5377" width="1.42578125" customWidth="1"/>
    <col min="5378" max="5404" width="1.7109375" customWidth="1"/>
    <col min="5405" max="5405" width="1.42578125" customWidth="1"/>
    <col min="5406" max="5421" width="1.7109375" customWidth="1"/>
    <col min="5422" max="5422" width="3" customWidth="1"/>
    <col min="5423" max="5470" width="1.7109375" customWidth="1"/>
    <col min="5633" max="5633" width="1.42578125" customWidth="1"/>
    <col min="5634" max="5660" width="1.7109375" customWidth="1"/>
    <col min="5661" max="5661" width="1.42578125" customWidth="1"/>
    <col min="5662" max="5677" width="1.7109375" customWidth="1"/>
    <col min="5678" max="5678" width="3" customWidth="1"/>
    <col min="5679" max="5726" width="1.7109375" customWidth="1"/>
    <col min="5889" max="5889" width="1.42578125" customWidth="1"/>
    <col min="5890" max="5916" width="1.7109375" customWidth="1"/>
    <col min="5917" max="5917" width="1.42578125" customWidth="1"/>
    <col min="5918" max="5933" width="1.7109375" customWidth="1"/>
    <col min="5934" max="5934" width="3" customWidth="1"/>
    <col min="5935" max="5982" width="1.7109375" customWidth="1"/>
    <col min="6145" max="6145" width="1.42578125" customWidth="1"/>
    <col min="6146" max="6172" width="1.7109375" customWidth="1"/>
    <col min="6173" max="6173" width="1.42578125" customWidth="1"/>
    <col min="6174" max="6189" width="1.7109375" customWidth="1"/>
    <col min="6190" max="6190" width="3" customWidth="1"/>
    <col min="6191" max="6238" width="1.7109375" customWidth="1"/>
    <col min="6401" max="6401" width="1.42578125" customWidth="1"/>
    <col min="6402" max="6428" width="1.7109375" customWidth="1"/>
    <col min="6429" max="6429" width="1.42578125" customWidth="1"/>
    <col min="6430" max="6445" width="1.7109375" customWidth="1"/>
    <col min="6446" max="6446" width="3" customWidth="1"/>
    <col min="6447" max="6494" width="1.7109375" customWidth="1"/>
    <col min="6657" max="6657" width="1.42578125" customWidth="1"/>
    <col min="6658" max="6684" width="1.7109375" customWidth="1"/>
    <col min="6685" max="6685" width="1.42578125" customWidth="1"/>
    <col min="6686" max="6701" width="1.7109375" customWidth="1"/>
    <col min="6702" max="6702" width="3" customWidth="1"/>
    <col min="6703" max="6750" width="1.7109375" customWidth="1"/>
    <col min="6913" max="6913" width="1.42578125" customWidth="1"/>
    <col min="6914" max="6940" width="1.7109375" customWidth="1"/>
    <col min="6941" max="6941" width="1.42578125" customWidth="1"/>
    <col min="6942" max="6957" width="1.7109375" customWidth="1"/>
    <col min="6958" max="6958" width="3" customWidth="1"/>
    <col min="6959" max="7006" width="1.7109375" customWidth="1"/>
    <col min="7169" max="7169" width="1.42578125" customWidth="1"/>
    <col min="7170" max="7196" width="1.7109375" customWidth="1"/>
    <col min="7197" max="7197" width="1.42578125" customWidth="1"/>
    <col min="7198" max="7213" width="1.7109375" customWidth="1"/>
    <col min="7214" max="7214" width="3" customWidth="1"/>
    <col min="7215" max="7262" width="1.7109375" customWidth="1"/>
    <col min="7425" max="7425" width="1.42578125" customWidth="1"/>
    <col min="7426" max="7452" width="1.7109375" customWidth="1"/>
    <col min="7453" max="7453" width="1.42578125" customWidth="1"/>
    <col min="7454" max="7469" width="1.7109375" customWidth="1"/>
    <col min="7470" max="7470" width="3" customWidth="1"/>
    <col min="7471" max="7518" width="1.7109375" customWidth="1"/>
    <col min="7681" max="7681" width="1.42578125" customWidth="1"/>
    <col min="7682" max="7708" width="1.7109375" customWidth="1"/>
    <col min="7709" max="7709" width="1.42578125" customWidth="1"/>
    <col min="7710" max="7725" width="1.7109375" customWidth="1"/>
    <col min="7726" max="7726" width="3" customWidth="1"/>
    <col min="7727" max="7774" width="1.7109375" customWidth="1"/>
    <col min="7937" max="7937" width="1.42578125" customWidth="1"/>
    <col min="7938" max="7964" width="1.7109375" customWidth="1"/>
    <col min="7965" max="7965" width="1.42578125" customWidth="1"/>
    <col min="7966" max="7981" width="1.7109375" customWidth="1"/>
    <col min="7982" max="7982" width="3" customWidth="1"/>
    <col min="7983" max="8030" width="1.7109375" customWidth="1"/>
    <col min="8193" max="8193" width="1.42578125" customWidth="1"/>
    <col min="8194" max="8220" width="1.7109375" customWidth="1"/>
    <col min="8221" max="8221" width="1.42578125" customWidth="1"/>
    <col min="8222" max="8237" width="1.7109375" customWidth="1"/>
    <col min="8238" max="8238" width="3" customWidth="1"/>
    <col min="8239" max="8286" width="1.7109375" customWidth="1"/>
    <col min="8449" max="8449" width="1.42578125" customWidth="1"/>
    <col min="8450" max="8476" width="1.7109375" customWidth="1"/>
    <col min="8477" max="8477" width="1.42578125" customWidth="1"/>
    <col min="8478" max="8493" width="1.7109375" customWidth="1"/>
    <col min="8494" max="8494" width="3" customWidth="1"/>
    <col min="8495" max="8542" width="1.7109375" customWidth="1"/>
    <col min="8705" max="8705" width="1.42578125" customWidth="1"/>
    <col min="8706" max="8732" width="1.7109375" customWidth="1"/>
    <col min="8733" max="8733" width="1.42578125" customWidth="1"/>
    <col min="8734" max="8749" width="1.7109375" customWidth="1"/>
    <col min="8750" max="8750" width="3" customWidth="1"/>
    <col min="8751" max="8798" width="1.7109375" customWidth="1"/>
    <col min="8961" max="8961" width="1.42578125" customWidth="1"/>
    <col min="8962" max="8988" width="1.7109375" customWidth="1"/>
    <col min="8989" max="8989" width="1.42578125" customWidth="1"/>
    <col min="8990" max="9005" width="1.7109375" customWidth="1"/>
    <col min="9006" max="9006" width="3" customWidth="1"/>
    <col min="9007" max="9054" width="1.7109375" customWidth="1"/>
    <col min="9217" max="9217" width="1.42578125" customWidth="1"/>
    <col min="9218" max="9244" width="1.7109375" customWidth="1"/>
    <col min="9245" max="9245" width="1.42578125" customWidth="1"/>
    <col min="9246" max="9261" width="1.7109375" customWidth="1"/>
    <col min="9262" max="9262" width="3" customWidth="1"/>
    <col min="9263" max="9310" width="1.7109375" customWidth="1"/>
    <col min="9473" max="9473" width="1.42578125" customWidth="1"/>
    <col min="9474" max="9500" width="1.7109375" customWidth="1"/>
    <col min="9501" max="9501" width="1.42578125" customWidth="1"/>
    <col min="9502" max="9517" width="1.7109375" customWidth="1"/>
    <col min="9518" max="9518" width="3" customWidth="1"/>
    <col min="9519" max="9566" width="1.7109375" customWidth="1"/>
    <col min="9729" max="9729" width="1.42578125" customWidth="1"/>
    <col min="9730" max="9756" width="1.7109375" customWidth="1"/>
    <col min="9757" max="9757" width="1.42578125" customWidth="1"/>
    <col min="9758" max="9773" width="1.7109375" customWidth="1"/>
    <col min="9774" max="9774" width="3" customWidth="1"/>
    <col min="9775" max="9822" width="1.7109375" customWidth="1"/>
    <col min="9985" max="9985" width="1.42578125" customWidth="1"/>
    <col min="9986" max="10012" width="1.7109375" customWidth="1"/>
    <col min="10013" max="10013" width="1.42578125" customWidth="1"/>
    <col min="10014" max="10029" width="1.7109375" customWidth="1"/>
    <col min="10030" max="10030" width="3" customWidth="1"/>
    <col min="10031" max="10078" width="1.7109375" customWidth="1"/>
    <col min="10241" max="10241" width="1.42578125" customWidth="1"/>
    <col min="10242" max="10268" width="1.7109375" customWidth="1"/>
    <col min="10269" max="10269" width="1.42578125" customWidth="1"/>
    <col min="10270" max="10285" width="1.7109375" customWidth="1"/>
    <col min="10286" max="10286" width="3" customWidth="1"/>
    <col min="10287" max="10334" width="1.7109375" customWidth="1"/>
    <col min="10497" max="10497" width="1.42578125" customWidth="1"/>
    <col min="10498" max="10524" width="1.7109375" customWidth="1"/>
    <col min="10525" max="10525" width="1.42578125" customWidth="1"/>
    <col min="10526" max="10541" width="1.7109375" customWidth="1"/>
    <col min="10542" max="10542" width="3" customWidth="1"/>
    <col min="10543" max="10590" width="1.7109375" customWidth="1"/>
    <col min="10753" max="10753" width="1.42578125" customWidth="1"/>
    <col min="10754" max="10780" width="1.7109375" customWidth="1"/>
    <col min="10781" max="10781" width="1.42578125" customWidth="1"/>
    <col min="10782" max="10797" width="1.7109375" customWidth="1"/>
    <col min="10798" max="10798" width="3" customWidth="1"/>
    <col min="10799" max="10846" width="1.7109375" customWidth="1"/>
    <col min="11009" max="11009" width="1.42578125" customWidth="1"/>
    <col min="11010" max="11036" width="1.7109375" customWidth="1"/>
    <col min="11037" max="11037" width="1.42578125" customWidth="1"/>
    <col min="11038" max="11053" width="1.7109375" customWidth="1"/>
    <col min="11054" max="11054" width="3" customWidth="1"/>
    <col min="11055" max="11102" width="1.7109375" customWidth="1"/>
    <col min="11265" max="11265" width="1.42578125" customWidth="1"/>
    <col min="11266" max="11292" width="1.7109375" customWidth="1"/>
    <col min="11293" max="11293" width="1.42578125" customWidth="1"/>
    <col min="11294" max="11309" width="1.7109375" customWidth="1"/>
    <col min="11310" max="11310" width="3" customWidth="1"/>
    <col min="11311" max="11358" width="1.7109375" customWidth="1"/>
    <col min="11521" max="11521" width="1.42578125" customWidth="1"/>
    <col min="11522" max="11548" width="1.7109375" customWidth="1"/>
    <col min="11549" max="11549" width="1.42578125" customWidth="1"/>
    <col min="11550" max="11565" width="1.7109375" customWidth="1"/>
    <col min="11566" max="11566" width="3" customWidth="1"/>
    <col min="11567" max="11614" width="1.7109375" customWidth="1"/>
    <col min="11777" max="11777" width="1.42578125" customWidth="1"/>
    <col min="11778" max="11804" width="1.7109375" customWidth="1"/>
    <col min="11805" max="11805" width="1.42578125" customWidth="1"/>
    <col min="11806" max="11821" width="1.7109375" customWidth="1"/>
    <col min="11822" max="11822" width="3" customWidth="1"/>
    <col min="11823" max="11870" width="1.7109375" customWidth="1"/>
    <col min="12033" max="12033" width="1.42578125" customWidth="1"/>
    <col min="12034" max="12060" width="1.7109375" customWidth="1"/>
    <col min="12061" max="12061" width="1.42578125" customWidth="1"/>
    <col min="12062" max="12077" width="1.7109375" customWidth="1"/>
    <col min="12078" max="12078" width="3" customWidth="1"/>
    <col min="12079" max="12126" width="1.7109375" customWidth="1"/>
    <col min="12289" max="12289" width="1.42578125" customWidth="1"/>
    <col min="12290" max="12316" width="1.7109375" customWidth="1"/>
    <col min="12317" max="12317" width="1.42578125" customWidth="1"/>
    <col min="12318" max="12333" width="1.7109375" customWidth="1"/>
    <col min="12334" max="12334" width="3" customWidth="1"/>
    <col min="12335" max="12382" width="1.7109375" customWidth="1"/>
    <col min="12545" max="12545" width="1.42578125" customWidth="1"/>
    <col min="12546" max="12572" width="1.7109375" customWidth="1"/>
    <col min="12573" max="12573" width="1.42578125" customWidth="1"/>
    <col min="12574" max="12589" width="1.7109375" customWidth="1"/>
    <col min="12590" max="12590" width="3" customWidth="1"/>
    <col min="12591" max="12638" width="1.7109375" customWidth="1"/>
    <col min="12801" max="12801" width="1.42578125" customWidth="1"/>
    <col min="12802" max="12828" width="1.7109375" customWidth="1"/>
    <col min="12829" max="12829" width="1.42578125" customWidth="1"/>
    <col min="12830" max="12845" width="1.7109375" customWidth="1"/>
    <col min="12846" max="12846" width="3" customWidth="1"/>
    <col min="12847" max="12894" width="1.7109375" customWidth="1"/>
    <col min="13057" max="13057" width="1.42578125" customWidth="1"/>
    <col min="13058" max="13084" width="1.7109375" customWidth="1"/>
    <col min="13085" max="13085" width="1.42578125" customWidth="1"/>
    <col min="13086" max="13101" width="1.7109375" customWidth="1"/>
    <col min="13102" max="13102" width="3" customWidth="1"/>
    <col min="13103" max="13150" width="1.7109375" customWidth="1"/>
    <col min="13313" max="13313" width="1.42578125" customWidth="1"/>
    <col min="13314" max="13340" width="1.7109375" customWidth="1"/>
    <col min="13341" max="13341" width="1.42578125" customWidth="1"/>
    <col min="13342" max="13357" width="1.7109375" customWidth="1"/>
    <col min="13358" max="13358" width="3" customWidth="1"/>
    <col min="13359" max="13406" width="1.7109375" customWidth="1"/>
    <col min="13569" max="13569" width="1.42578125" customWidth="1"/>
    <col min="13570" max="13596" width="1.7109375" customWidth="1"/>
    <col min="13597" max="13597" width="1.42578125" customWidth="1"/>
    <col min="13598" max="13613" width="1.7109375" customWidth="1"/>
    <col min="13614" max="13614" width="3" customWidth="1"/>
    <col min="13615" max="13662" width="1.7109375" customWidth="1"/>
    <col min="13825" max="13825" width="1.42578125" customWidth="1"/>
    <col min="13826" max="13852" width="1.7109375" customWidth="1"/>
    <col min="13853" max="13853" width="1.42578125" customWidth="1"/>
    <col min="13854" max="13869" width="1.7109375" customWidth="1"/>
    <col min="13870" max="13870" width="3" customWidth="1"/>
    <col min="13871" max="13918" width="1.7109375" customWidth="1"/>
    <col min="14081" max="14081" width="1.42578125" customWidth="1"/>
    <col min="14082" max="14108" width="1.7109375" customWidth="1"/>
    <col min="14109" max="14109" width="1.42578125" customWidth="1"/>
    <col min="14110" max="14125" width="1.7109375" customWidth="1"/>
    <col min="14126" max="14126" width="3" customWidth="1"/>
    <col min="14127" max="14174" width="1.7109375" customWidth="1"/>
    <col min="14337" max="14337" width="1.42578125" customWidth="1"/>
    <col min="14338" max="14364" width="1.7109375" customWidth="1"/>
    <col min="14365" max="14365" width="1.42578125" customWidth="1"/>
    <col min="14366" max="14381" width="1.7109375" customWidth="1"/>
    <col min="14382" max="14382" width="3" customWidth="1"/>
    <col min="14383" max="14430" width="1.7109375" customWidth="1"/>
    <col min="14593" max="14593" width="1.42578125" customWidth="1"/>
    <col min="14594" max="14620" width="1.7109375" customWidth="1"/>
    <col min="14621" max="14621" width="1.42578125" customWidth="1"/>
    <col min="14622" max="14637" width="1.7109375" customWidth="1"/>
    <col min="14638" max="14638" width="3" customWidth="1"/>
    <col min="14639" max="14686" width="1.7109375" customWidth="1"/>
    <col min="14849" max="14849" width="1.42578125" customWidth="1"/>
    <col min="14850" max="14876" width="1.7109375" customWidth="1"/>
    <col min="14877" max="14877" width="1.42578125" customWidth="1"/>
    <col min="14878" max="14893" width="1.7109375" customWidth="1"/>
    <col min="14894" max="14894" width="3" customWidth="1"/>
    <col min="14895" max="14942" width="1.7109375" customWidth="1"/>
    <col min="15105" max="15105" width="1.42578125" customWidth="1"/>
    <col min="15106" max="15132" width="1.7109375" customWidth="1"/>
    <col min="15133" max="15133" width="1.42578125" customWidth="1"/>
    <col min="15134" max="15149" width="1.7109375" customWidth="1"/>
    <col min="15150" max="15150" width="3" customWidth="1"/>
    <col min="15151" max="15198" width="1.7109375" customWidth="1"/>
    <col min="15361" max="15361" width="1.42578125" customWidth="1"/>
    <col min="15362" max="15388" width="1.7109375" customWidth="1"/>
    <col min="15389" max="15389" width="1.42578125" customWidth="1"/>
    <col min="15390" max="15405" width="1.7109375" customWidth="1"/>
    <col min="15406" max="15406" width="3" customWidth="1"/>
    <col min="15407" max="15454" width="1.7109375" customWidth="1"/>
    <col min="15617" max="15617" width="1.42578125" customWidth="1"/>
    <col min="15618" max="15644" width="1.7109375" customWidth="1"/>
    <col min="15645" max="15645" width="1.42578125" customWidth="1"/>
    <col min="15646" max="15661" width="1.7109375" customWidth="1"/>
    <col min="15662" max="15662" width="3" customWidth="1"/>
    <col min="15663" max="15710" width="1.7109375" customWidth="1"/>
    <col min="15873" max="15873" width="1.42578125" customWidth="1"/>
    <col min="15874" max="15900" width="1.7109375" customWidth="1"/>
    <col min="15901" max="15901" width="1.42578125" customWidth="1"/>
    <col min="15902" max="15917" width="1.7109375" customWidth="1"/>
    <col min="15918" max="15918" width="3" customWidth="1"/>
    <col min="15919" max="15966" width="1.7109375" customWidth="1"/>
    <col min="16129" max="16129" width="1.42578125" customWidth="1"/>
    <col min="16130" max="16156" width="1.7109375" customWidth="1"/>
    <col min="16157" max="16157" width="1.42578125" customWidth="1"/>
    <col min="16158" max="16173" width="1.7109375" customWidth="1"/>
    <col min="16174" max="16174" width="3" customWidth="1"/>
    <col min="16175" max="16222" width="1.7109375" customWidth="1"/>
  </cols>
  <sheetData>
    <row r="1" spans="2:83" ht="15" customHeight="1">
      <c r="B1" s="545" t="s">
        <v>1246</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c r="BW1" s="546"/>
      <c r="BX1" s="546"/>
      <c r="BY1" s="546"/>
      <c r="BZ1" s="546"/>
      <c r="CA1" s="546"/>
      <c r="CB1" s="546"/>
      <c r="CC1" s="546"/>
      <c r="CD1" s="546"/>
      <c r="CE1" s="547"/>
    </row>
    <row r="2" spans="2:83" ht="9" customHeight="1">
      <c r="B2" s="548"/>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49"/>
      <c r="BM2" s="549"/>
      <c r="BN2" s="549"/>
      <c r="BO2" s="549"/>
      <c r="BP2" s="549"/>
      <c r="BQ2" s="549"/>
      <c r="BR2" s="549"/>
      <c r="BS2" s="549"/>
      <c r="BT2" s="549"/>
      <c r="BU2" s="549"/>
      <c r="BV2" s="549"/>
      <c r="BW2" s="549"/>
      <c r="BX2" s="549"/>
      <c r="BY2" s="549"/>
      <c r="BZ2" s="549"/>
      <c r="CA2" s="549"/>
      <c r="CB2" s="549"/>
      <c r="CC2" s="549"/>
      <c r="CD2" s="549"/>
      <c r="CE2" s="550"/>
    </row>
    <row r="3" spans="2:83" ht="15" customHeight="1">
      <c r="B3" s="551" t="str">
        <f>'[1]Objetivos PMD'!$B$3</f>
        <v>Municipio:  Techaluta de Montenegro, Jalisco</v>
      </c>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2"/>
      <c r="BW3" s="552"/>
      <c r="BX3" s="552"/>
      <c r="BY3" s="552"/>
      <c r="BZ3" s="552"/>
      <c r="CA3" s="552"/>
      <c r="CB3" s="552"/>
      <c r="CC3" s="552"/>
      <c r="CD3" s="552"/>
      <c r="CE3" s="553"/>
    </row>
    <row r="4" spans="2:83" s="1" customFormat="1" ht="5.25" customHeight="1">
      <c r="B4" s="430"/>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431"/>
      <c r="BN4" s="431"/>
      <c r="BO4" s="431"/>
      <c r="BP4" s="431"/>
      <c r="BQ4" s="431"/>
      <c r="BR4" s="431"/>
      <c r="BS4" s="431"/>
      <c r="BT4" s="431"/>
      <c r="BU4" s="431"/>
      <c r="BV4" s="431"/>
      <c r="BW4" s="431"/>
      <c r="BX4" s="431"/>
      <c r="BY4" s="431"/>
      <c r="BZ4" s="431"/>
      <c r="CA4" s="431"/>
      <c r="CB4" s="431"/>
      <c r="CC4" s="431"/>
      <c r="CD4" s="29"/>
      <c r="CE4" s="432"/>
    </row>
    <row r="5" spans="2:83" ht="22.5" customHeight="1">
      <c r="B5" s="554" t="s">
        <v>1247</v>
      </c>
      <c r="C5" s="554"/>
      <c r="D5" s="554"/>
      <c r="E5" s="554"/>
      <c r="F5" s="554"/>
      <c r="G5" s="554"/>
      <c r="H5" s="554"/>
      <c r="I5" s="554"/>
      <c r="J5" s="554"/>
      <c r="K5" s="554"/>
      <c r="L5" s="554"/>
      <c r="M5" s="554"/>
      <c r="N5" s="554"/>
      <c r="O5" s="554"/>
      <c r="P5" s="554"/>
      <c r="Q5" s="554"/>
      <c r="R5" s="554"/>
      <c r="S5" s="554"/>
      <c r="T5" s="554"/>
      <c r="U5" s="554"/>
      <c r="V5" s="554"/>
      <c r="W5" s="554" t="s">
        <v>1248</v>
      </c>
      <c r="X5" s="554"/>
      <c r="Y5" s="554"/>
      <c r="Z5" s="554"/>
      <c r="AA5" s="554"/>
      <c r="AB5" s="554"/>
      <c r="AC5" s="554"/>
      <c r="AD5" s="554" t="s">
        <v>1249</v>
      </c>
      <c r="AE5" s="554"/>
      <c r="AF5" s="554"/>
      <c r="AG5" s="554"/>
      <c r="AH5" s="554"/>
      <c r="AI5" s="554"/>
      <c r="AJ5" s="554"/>
      <c r="AK5" s="554" t="s">
        <v>1250</v>
      </c>
      <c r="AL5" s="554"/>
      <c r="AM5" s="554"/>
      <c r="AN5" s="554"/>
      <c r="AO5" s="554"/>
      <c r="AP5" s="554"/>
      <c r="AQ5" s="554"/>
      <c r="AR5" s="554"/>
      <c r="AS5" s="554"/>
      <c r="AT5" s="554"/>
      <c r="AU5" s="554"/>
      <c r="AV5" s="554" t="s">
        <v>1251</v>
      </c>
      <c r="AW5" s="554"/>
      <c r="AX5" s="554"/>
      <c r="AY5" s="554"/>
      <c r="AZ5" s="554"/>
      <c r="BA5" s="554"/>
      <c r="BB5" s="554"/>
      <c r="BC5" s="555" t="s">
        <v>1252</v>
      </c>
      <c r="BD5" s="556"/>
      <c r="BE5" s="556"/>
      <c r="BF5" s="556"/>
      <c r="BG5" s="556"/>
      <c r="BH5" s="556"/>
      <c r="BI5" s="556"/>
      <c r="BJ5" s="556"/>
      <c r="BK5" s="556"/>
      <c r="BL5" s="556"/>
      <c r="BM5" s="557"/>
      <c r="BN5" s="561" t="s">
        <v>1253</v>
      </c>
      <c r="BO5" s="561"/>
      <c r="BP5" s="561"/>
      <c r="BQ5" s="561"/>
      <c r="BR5" s="561"/>
      <c r="BS5" s="561"/>
      <c r="BT5" s="561"/>
      <c r="BU5" s="561"/>
      <c r="BV5" s="561"/>
      <c r="BW5" s="561"/>
      <c r="BX5" s="561"/>
      <c r="BY5" s="561"/>
      <c r="BZ5" s="561"/>
      <c r="CA5" s="561"/>
      <c r="CB5" s="561"/>
      <c r="CC5" s="561"/>
      <c r="CD5" s="561"/>
      <c r="CE5" s="561"/>
    </row>
    <row r="6" spans="2:83" ht="21.75" customHeight="1">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54"/>
      <c r="AO6" s="554"/>
      <c r="AP6" s="554"/>
      <c r="AQ6" s="554"/>
      <c r="AR6" s="554"/>
      <c r="AS6" s="554"/>
      <c r="AT6" s="554"/>
      <c r="AU6" s="554"/>
      <c r="AV6" s="554"/>
      <c r="AW6" s="554"/>
      <c r="AX6" s="554"/>
      <c r="AY6" s="554"/>
      <c r="AZ6" s="554"/>
      <c r="BA6" s="554"/>
      <c r="BB6" s="554"/>
      <c r="BC6" s="558"/>
      <c r="BD6" s="559"/>
      <c r="BE6" s="559"/>
      <c r="BF6" s="559"/>
      <c r="BG6" s="559"/>
      <c r="BH6" s="559"/>
      <c r="BI6" s="559"/>
      <c r="BJ6" s="559"/>
      <c r="BK6" s="559"/>
      <c r="BL6" s="559"/>
      <c r="BM6" s="560"/>
      <c r="BN6" s="561" t="s">
        <v>1254</v>
      </c>
      <c r="BO6" s="561"/>
      <c r="BP6" s="561"/>
      <c r="BQ6" s="561"/>
      <c r="BR6" s="561"/>
      <c r="BS6" s="561"/>
      <c r="BT6" s="561" t="s">
        <v>1255</v>
      </c>
      <c r="BU6" s="561"/>
      <c r="BV6" s="561"/>
      <c r="BW6" s="561"/>
      <c r="BX6" s="561"/>
      <c r="BY6" s="561"/>
      <c r="BZ6" s="561" t="s">
        <v>1256</v>
      </c>
      <c r="CA6" s="561"/>
      <c r="CB6" s="561"/>
      <c r="CC6" s="561"/>
      <c r="CD6" s="561"/>
      <c r="CE6" s="561"/>
    </row>
    <row r="7" spans="2:83" ht="57.95" customHeight="1">
      <c r="B7" s="525" t="s">
        <v>1257</v>
      </c>
      <c r="C7" s="526"/>
      <c r="D7" s="526"/>
      <c r="E7" s="526"/>
      <c r="F7" s="526"/>
      <c r="G7" s="526"/>
      <c r="H7" s="526"/>
      <c r="I7" s="526"/>
      <c r="J7" s="526"/>
      <c r="K7" s="526"/>
      <c r="L7" s="526"/>
      <c r="M7" s="526"/>
      <c r="N7" s="526"/>
      <c r="O7" s="526"/>
      <c r="P7" s="526"/>
      <c r="Q7" s="510"/>
      <c r="R7" s="510"/>
      <c r="S7" s="510"/>
      <c r="T7" s="510"/>
      <c r="U7" s="510"/>
      <c r="V7" s="511"/>
      <c r="W7" s="525" t="s">
        <v>1258</v>
      </c>
      <c r="X7" s="510"/>
      <c r="Y7" s="510"/>
      <c r="Z7" s="510"/>
      <c r="AA7" s="510"/>
      <c r="AB7" s="510"/>
      <c r="AC7" s="511"/>
      <c r="AD7" s="519" t="s">
        <v>1259</v>
      </c>
      <c r="AE7" s="520"/>
      <c r="AF7" s="520"/>
      <c r="AG7" s="520"/>
      <c r="AH7" s="520"/>
      <c r="AI7" s="520"/>
      <c r="AJ7" s="521"/>
      <c r="AK7" s="539" t="s">
        <v>1260</v>
      </c>
      <c r="AL7" s="540"/>
      <c r="AM7" s="540"/>
      <c r="AN7" s="540"/>
      <c r="AO7" s="540"/>
      <c r="AP7" s="540"/>
      <c r="AQ7" s="540"/>
      <c r="AR7" s="540"/>
      <c r="AS7" s="540"/>
      <c r="AT7" s="540"/>
      <c r="AU7" s="541"/>
      <c r="AV7" s="525" t="s">
        <v>1261</v>
      </c>
      <c r="AW7" s="510"/>
      <c r="AX7" s="510"/>
      <c r="AY7" s="510"/>
      <c r="AZ7" s="510"/>
      <c r="BA7" s="510"/>
      <c r="BB7" s="511"/>
      <c r="BC7" s="527" t="s">
        <v>1262</v>
      </c>
      <c r="BD7" s="510"/>
      <c r="BE7" s="510"/>
      <c r="BF7" s="510"/>
      <c r="BG7" s="510"/>
      <c r="BH7" s="510"/>
      <c r="BI7" s="510"/>
      <c r="BJ7" s="510"/>
      <c r="BK7" s="510"/>
      <c r="BL7" s="510"/>
      <c r="BM7" s="511"/>
      <c r="BN7" s="528" t="s">
        <v>1263</v>
      </c>
      <c r="BO7" s="529"/>
      <c r="BP7" s="529"/>
      <c r="BQ7" s="529"/>
      <c r="BR7" s="529"/>
      <c r="BS7" s="530"/>
      <c r="BT7" s="534"/>
      <c r="BU7" s="526"/>
      <c r="BV7" s="526"/>
      <c r="BW7" s="526"/>
      <c r="BX7" s="526"/>
      <c r="BY7" s="535"/>
      <c r="BZ7" s="534"/>
      <c r="CA7" s="526"/>
      <c r="CB7" s="526"/>
      <c r="CC7" s="526"/>
      <c r="CD7" s="526"/>
      <c r="CE7" s="535"/>
    </row>
    <row r="8" spans="2:83">
      <c r="B8" s="512"/>
      <c r="C8" s="513"/>
      <c r="D8" s="513"/>
      <c r="E8" s="513"/>
      <c r="F8" s="513"/>
      <c r="G8" s="513"/>
      <c r="H8" s="513"/>
      <c r="I8" s="513"/>
      <c r="J8" s="513"/>
      <c r="K8" s="513"/>
      <c r="L8" s="513"/>
      <c r="M8" s="513"/>
      <c r="N8" s="513"/>
      <c r="O8" s="513"/>
      <c r="P8" s="513"/>
      <c r="Q8" s="513"/>
      <c r="R8" s="513"/>
      <c r="S8" s="513"/>
      <c r="T8" s="513"/>
      <c r="U8" s="513"/>
      <c r="V8" s="514"/>
      <c r="W8" s="512"/>
      <c r="X8" s="513"/>
      <c r="Y8" s="513"/>
      <c r="Z8" s="513"/>
      <c r="AA8" s="513"/>
      <c r="AB8" s="513"/>
      <c r="AC8" s="514"/>
      <c r="AD8" s="522"/>
      <c r="AE8" s="523"/>
      <c r="AF8" s="523"/>
      <c r="AG8" s="523"/>
      <c r="AH8" s="523"/>
      <c r="AI8" s="523"/>
      <c r="AJ8" s="524"/>
      <c r="AK8" s="542"/>
      <c r="AL8" s="543"/>
      <c r="AM8" s="543"/>
      <c r="AN8" s="543"/>
      <c r="AO8" s="543"/>
      <c r="AP8" s="543"/>
      <c r="AQ8" s="543"/>
      <c r="AR8" s="543"/>
      <c r="AS8" s="543"/>
      <c r="AT8" s="543"/>
      <c r="AU8" s="544"/>
      <c r="AV8" s="512"/>
      <c r="AW8" s="513"/>
      <c r="AX8" s="513"/>
      <c r="AY8" s="513"/>
      <c r="AZ8" s="513"/>
      <c r="BA8" s="513"/>
      <c r="BB8" s="514"/>
      <c r="BC8" s="512"/>
      <c r="BD8" s="513"/>
      <c r="BE8" s="513"/>
      <c r="BF8" s="513"/>
      <c r="BG8" s="513"/>
      <c r="BH8" s="513"/>
      <c r="BI8" s="513"/>
      <c r="BJ8" s="513"/>
      <c r="BK8" s="513"/>
      <c r="BL8" s="513"/>
      <c r="BM8" s="514"/>
      <c r="BN8" s="531"/>
      <c r="BO8" s="532"/>
      <c r="BP8" s="532"/>
      <c r="BQ8" s="532"/>
      <c r="BR8" s="532"/>
      <c r="BS8" s="533"/>
      <c r="BT8" s="536"/>
      <c r="BU8" s="537"/>
      <c r="BV8" s="537"/>
      <c r="BW8" s="537"/>
      <c r="BX8" s="537"/>
      <c r="BY8" s="538"/>
      <c r="BZ8" s="536"/>
      <c r="CA8" s="537"/>
      <c r="CB8" s="537"/>
      <c r="CC8" s="537"/>
      <c r="CD8" s="537"/>
      <c r="CE8" s="538"/>
    </row>
    <row r="9" spans="2:83" ht="57.95" customHeight="1">
      <c r="B9" s="525" t="s">
        <v>1264</v>
      </c>
      <c r="C9" s="510"/>
      <c r="D9" s="510"/>
      <c r="E9" s="510"/>
      <c r="F9" s="510"/>
      <c r="G9" s="510"/>
      <c r="H9" s="510"/>
      <c r="I9" s="510"/>
      <c r="J9" s="510"/>
      <c r="K9" s="510"/>
      <c r="L9" s="510"/>
      <c r="M9" s="510"/>
      <c r="N9" s="510"/>
      <c r="O9" s="510"/>
      <c r="P9" s="510"/>
      <c r="Q9" s="510"/>
      <c r="R9" s="510"/>
      <c r="S9" s="510"/>
      <c r="T9" s="510"/>
      <c r="U9" s="510"/>
      <c r="V9" s="511"/>
      <c r="W9" s="525" t="s">
        <v>1265</v>
      </c>
      <c r="X9" s="510"/>
      <c r="Y9" s="510"/>
      <c r="Z9" s="510"/>
      <c r="AA9" s="510"/>
      <c r="AB9" s="510"/>
      <c r="AC9" s="511"/>
      <c r="AD9" s="519" t="s">
        <v>1266</v>
      </c>
      <c r="AE9" s="520"/>
      <c r="AF9" s="520"/>
      <c r="AG9" s="520"/>
      <c r="AH9" s="520"/>
      <c r="AI9" s="520"/>
      <c r="AJ9" s="521"/>
      <c r="AK9" s="525" t="s">
        <v>1267</v>
      </c>
      <c r="AL9" s="526"/>
      <c r="AM9" s="526"/>
      <c r="AN9" s="526"/>
      <c r="AO9" s="526"/>
      <c r="AP9" s="510"/>
      <c r="AQ9" s="510"/>
      <c r="AR9" s="510"/>
      <c r="AS9" s="510"/>
      <c r="AT9" s="510"/>
      <c r="AU9" s="511"/>
      <c r="AV9" s="525" t="s">
        <v>1268</v>
      </c>
      <c r="AW9" s="510"/>
      <c r="AX9" s="510"/>
      <c r="AY9" s="510"/>
      <c r="AZ9" s="510"/>
      <c r="BA9" s="510"/>
      <c r="BB9" s="511"/>
      <c r="BC9" s="527" t="s">
        <v>1269</v>
      </c>
      <c r="BD9" s="510"/>
      <c r="BE9" s="510"/>
      <c r="BF9" s="510"/>
      <c r="BG9" s="510"/>
      <c r="BH9" s="510"/>
      <c r="BI9" s="510"/>
      <c r="BJ9" s="510"/>
      <c r="BK9" s="510"/>
      <c r="BL9" s="510"/>
      <c r="BM9" s="511"/>
      <c r="BN9" s="528" t="s">
        <v>1263</v>
      </c>
      <c r="BO9" s="529"/>
      <c r="BP9" s="529"/>
      <c r="BQ9" s="529"/>
      <c r="BR9" s="529"/>
      <c r="BS9" s="530"/>
      <c r="BT9" s="534"/>
      <c r="BU9" s="510"/>
      <c r="BV9" s="510"/>
      <c r="BW9" s="510"/>
      <c r="BX9" s="510"/>
      <c r="BY9" s="511"/>
      <c r="BZ9" s="534"/>
      <c r="CA9" s="510"/>
      <c r="CB9" s="510"/>
      <c r="CC9" s="510"/>
      <c r="CD9" s="510"/>
      <c r="CE9" s="511"/>
    </row>
    <row r="10" spans="2:83">
      <c r="B10" s="512"/>
      <c r="C10" s="513"/>
      <c r="D10" s="513"/>
      <c r="E10" s="513"/>
      <c r="F10" s="513"/>
      <c r="G10" s="513"/>
      <c r="H10" s="513"/>
      <c r="I10" s="513"/>
      <c r="J10" s="513"/>
      <c r="K10" s="513"/>
      <c r="L10" s="513"/>
      <c r="M10" s="513"/>
      <c r="N10" s="513"/>
      <c r="O10" s="513"/>
      <c r="P10" s="513"/>
      <c r="Q10" s="513"/>
      <c r="R10" s="513"/>
      <c r="S10" s="513"/>
      <c r="T10" s="513"/>
      <c r="U10" s="513"/>
      <c r="V10" s="514"/>
      <c r="W10" s="512"/>
      <c r="X10" s="513"/>
      <c r="Y10" s="513"/>
      <c r="Z10" s="513"/>
      <c r="AA10" s="513"/>
      <c r="AB10" s="513"/>
      <c r="AC10" s="514"/>
      <c r="AD10" s="522"/>
      <c r="AE10" s="523"/>
      <c r="AF10" s="523"/>
      <c r="AG10" s="523"/>
      <c r="AH10" s="523"/>
      <c r="AI10" s="523"/>
      <c r="AJ10" s="524"/>
      <c r="AK10" s="512"/>
      <c r="AL10" s="513"/>
      <c r="AM10" s="513"/>
      <c r="AN10" s="513"/>
      <c r="AO10" s="513"/>
      <c r="AP10" s="513"/>
      <c r="AQ10" s="513"/>
      <c r="AR10" s="513"/>
      <c r="AS10" s="513"/>
      <c r="AT10" s="513"/>
      <c r="AU10" s="514"/>
      <c r="AV10" s="512"/>
      <c r="AW10" s="513"/>
      <c r="AX10" s="513"/>
      <c r="AY10" s="513"/>
      <c r="AZ10" s="513"/>
      <c r="BA10" s="513"/>
      <c r="BB10" s="514"/>
      <c r="BC10" s="512"/>
      <c r="BD10" s="513"/>
      <c r="BE10" s="513"/>
      <c r="BF10" s="513"/>
      <c r="BG10" s="513"/>
      <c r="BH10" s="513"/>
      <c r="BI10" s="513"/>
      <c r="BJ10" s="513"/>
      <c r="BK10" s="513"/>
      <c r="BL10" s="513"/>
      <c r="BM10" s="514"/>
      <c r="BN10" s="531"/>
      <c r="BO10" s="532"/>
      <c r="BP10" s="532"/>
      <c r="BQ10" s="532"/>
      <c r="BR10" s="532"/>
      <c r="BS10" s="533"/>
      <c r="BT10" s="512"/>
      <c r="BU10" s="513"/>
      <c r="BV10" s="513"/>
      <c r="BW10" s="513"/>
      <c r="BX10" s="513"/>
      <c r="BY10" s="514"/>
      <c r="BZ10" s="512"/>
      <c r="CA10" s="513"/>
      <c r="CB10" s="513"/>
      <c r="CC10" s="513"/>
      <c r="CD10" s="513"/>
      <c r="CE10" s="514"/>
    </row>
    <row r="11" spans="2:83" ht="57.95" customHeight="1">
      <c r="B11" s="525" t="s">
        <v>1270</v>
      </c>
      <c r="C11" s="510"/>
      <c r="D11" s="510"/>
      <c r="E11" s="510"/>
      <c r="F11" s="510"/>
      <c r="G11" s="510"/>
      <c r="H11" s="510"/>
      <c r="I11" s="510"/>
      <c r="J11" s="510"/>
      <c r="K11" s="510"/>
      <c r="L11" s="510"/>
      <c r="M11" s="510"/>
      <c r="N11" s="510"/>
      <c r="O11" s="510"/>
      <c r="P11" s="510"/>
      <c r="Q11" s="510"/>
      <c r="R11" s="510"/>
      <c r="S11" s="510"/>
      <c r="T11" s="510"/>
      <c r="U11" s="510"/>
      <c r="V11" s="511"/>
      <c r="W11" s="525" t="s">
        <v>1271</v>
      </c>
      <c r="X11" s="510"/>
      <c r="Y11" s="510"/>
      <c r="Z11" s="510"/>
      <c r="AA11" s="510"/>
      <c r="AB11" s="510"/>
      <c r="AC11" s="511"/>
      <c r="AD11" s="519" t="s">
        <v>1272</v>
      </c>
      <c r="AE11" s="520"/>
      <c r="AF11" s="520"/>
      <c r="AG11" s="520"/>
      <c r="AH11" s="520"/>
      <c r="AI11" s="520"/>
      <c r="AJ11" s="521"/>
      <c r="AK11" s="525" t="s">
        <v>1273</v>
      </c>
      <c r="AL11" s="510"/>
      <c r="AM11" s="510"/>
      <c r="AN11" s="510"/>
      <c r="AO11" s="510"/>
      <c r="AP11" s="510"/>
      <c r="AQ11" s="510"/>
      <c r="AR11" s="510"/>
      <c r="AS11" s="510"/>
      <c r="AT11" s="510"/>
      <c r="AU11" s="511"/>
      <c r="AV11" s="525" t="s">
        <v>1261</v>
      </c>
      <c r="AW11" s="510"/>
      <c r="AX11" s="510"/>
      <c r="AY11" s="510"/>
      <c r="AZ11" s="510"/>
      <c r="BA11" s="510"/>
      <c r="BB11" s="511"/>
      <c r="BC11" s="525" t="s">
        <v>1274</v>
      </c>
      <c r="BD11" s="510"/>
      <c r="BE11" s="510"/>
      <c r="BF11" s="510"/>
      <c r="BG11" s="510"/>
      <c r="BH11" s="510"/>
      <c r="BI11" s="510"/>
      <c r="BJ11" s="510"/>
      <c r="BK11" s="510"/>
      <c r="BL11" s="510"/>
      <c r="BM11" s="511"/>
      <c r="BN11" s="519" t="s">
        <v>1263</v>
      </c>
      <c r="BO11" s="520"/>
      <c r="BP11" s="520"/>
      <c r="BQ11" s="520"/>
      <c r="BR11" s="520"/>
      <c r="BS11" s="521"/>
      <c r="BT11" s="509"/>
      <c r="BU11" s="510"/>
      <c r="BV11" s="510"/>
      <c r="BW11" s="510"/>
      <c r="BX11" s="510"/>
      <c r="BY11" s="511"/>
      <c r="BZ11" s="509"/>
      <c r="CA11" s="510"/>
      <c r="CB11" s="510"/>
      <c r="CC11" s="510"/>
      <c r="CD11" s="510"/>
      <c r="CE11" s="511"/>
    </row>
    <row r="12" spans="2:83">
      <c r="B12" s="512"/>
      <c r="C12" s="513"/>
      <c r="D12" s="513"/>
      <c r="E12" s="513"/>
      <c r="F12" s="513"/>
      <c r="G12" s="513"/>
      <c r="H12" s="513"/>
      <c r="I12" s="513"/>
      <c r="J12" s="513"/>
      <c r="K12" s="513"/>
      <c r="L12" s="513"/>
      <c r="M12" s="513"/>
      <c r="N12" s="513"/>
      <c r="O12" s="513"/>
      <c r="P12" s="513"/>
      <c r="Q12" s="513"/>
      <c r="R12" s="513"/>
      <c r="S12" s="513"/>
      <c r="T12" s="513"/>
      <c r="U12" s="513"/>
      <c r="V12" s="514"/>
      <c r="W12" s="512"/>
      <c r="X12" s="513"/>
      <c r="Y12" s="513"/>
      <c r="Z12" s="513"/>
      <c r="AA12" s="513"/>
      <c r="AB12" s="513"/>
      <c r="AC12" s="514"/>
      <c r="AD12" s="522"/>
      <c r="AE12" s="523"/>
      <c r="AF12" s="523"/>
      <c r="AG12" s="523"/>
      <c r="AH12" s="523"/>
      <c r="AI12" s="523"/>
      <c r="AJ12" s="524"/>
      <c r="AK12" s="512"/>
      <c r="AL12" s="513"/>
      <c r="AM12" s="513"/>
      <c r="AN12" s="513"/>
      <c r="AO12" s="513"/>
      <c r="AP12" s="513"/>
      <c r="AQ12" s="513"/>
      <c r="AR12" s="513"/>
      <c r="AS12" s="513"/>
      <c r="AT12" s="513"/>
      <c r="AU12" s="514"/>
      <c r="AV12" s="512"/>
      <c r="AW12" s="513"/>
      <c r="AX12" s="513"/>
      <c r="AY12" s="513"/>
      <c r="AZ12" s="513"/>
      <c r="BA12" s="513"/>
      <c r="BB12" s="514"/>
      <c r="BC12" s="512"/>
      <c r="BD12" s="513"/>
      <c r="BE12" s="513"/>
      <c r="BF12" s="513"/>
      <c r="BG12" s="513"/>
      <c r="BH12" s="513"/>
      <c r="BI12" s="513"/>
      <c r="BJ12" s="513"/>
      <c r="BK12" s="513"/>
      <c r="BL12" s="513"/>
      <c r="BM12" s="514"/>
      <c r="BN12" s="522"/>
      <c r="BO12" s="523"/>
      <c r="BP12" s="523"/>
      <c r="BQ12" s="523"/>
      <c r="BR12" s="523"/>
      <c r="BS12" s="524"/>
      <c r="BT12" s="512"/>
      <c r="BU12" s="513"/>
      <c r="BV12" s="513"/>
      <c r="BW12" s="513"/>
      <c r="BX12" s="513"/>
      <c r="BY12" s="514"/>
      <c r="BZ12" s="512"/>
      <c r="CA12" s="513"/>
      <c r="CB12" s="513"/>
      <c r="CC12" s="513"/>
      <c r="CD12" s="513"/>
      <c r="CE12" s="514"/>
    </row>
    <row r="13" spans="2:83" ht="57.95" customHeight="1">
      <c r="B13" s="525" t="s">
        <v>1345</v>
      </c>
      <c r="C13" s="510"/>
      <c r="D13" s="510"/>
      <c r="E13" s="510"/>
      <c r="F13" s="510"/>
      <c r="G13" s="510"/>
      <c r="H13" s="510"/>
      <c r="I13" s="510"/>
      <c r="J13" s="510"/>
      <c r="K13" s="510"/>
      <c r="L13" s="510"/>
      <c r="M13" s="510"/>
      <c r="N13" s="510"/>
      <c r="O13" s="510"/>
      <c r="P13" s="510"/>
      <c r="Q13" s="510"/>
      <c r="R13" s="510"/>
      <c r="S13" s="510"/>
      <c r="T13" s="510"/>
      <c r="U13" s="510"/>
      <c r="V13" s="511"/>
      <c r="W13" s="525" t="s">
        <v>1275</v>
      </c>
      <c r="X13" s="510"/>
      <c r="Y13" s="510"/>
      <c r="Z13" s="510"/>
      <c r="AA13" s="510"/>
      <c r="AB13" s="510"/>
      <c r="AC13" s="511"/>
      <c r="AD13" s="519" t="s">
        <v>1259</v>
      </c>
      <c r="AE13" s="520"/>
      <c r="AF13" s="520"/>
      <c r="AG13" s="520"/>
      <c r="AH13" s="520"/>
      <c r="AI13" s="520"/>
      <c r="AJ13" s="521"/>
      <c r="AK13" s="525" t="s">
        <v>1347</v>
      </c>
      <c r="AL13" s="510"/>
      <c r="AM13" s="510"/>
      <c r="AN13" s="510"/>
      <c r="AO13" s="510"/>
      <c r="AP13" s="510"/>
      <c r="AQ13" s="510"/>
      <c r="AR13" s="510"/>
      <c r="AS13" s="510"/>
      <c r="AT13" s="510"/>
      <c r="AU13" s="511"/>
      <c r="AV13" s="525" t="s">
        <v>1261</v>
      </c>
      <c r="AW13" s="510"/>
      <c r="AX13" s="510"/>
      <c r="AY13" s="510"/>
      <c r="AZ13" s="510"/>
      <c r="BA13" s="510"/>
      <c r="BB13" s="511"/>
      <c r="BC13" s="525" t="s">
        <v>1274</v>
      </c>
      <c r="BD13" s="510"/>
      <c r="BE13" s="510"/>
      <c r="BF13" s="510"/>
      <c r="BG13" s="510"/>
      <c r="BH13" s="510"/>
      <c r="BI13" s="510"/>
      <c r="BJ13" s="510"/>
      <c r="BK13" s="510"/>
      <c r="BL13" s="510"/>
      <c r="BM13" s="511"/>
      <c r="BN13" s="519" t="s">
        <v>1346</v>
      </c>
      <c r="BO13" s="520"/>
      <c r="BP13" s="520"/>
      <c r="BQ13" s="520"/>
      <c r="BR13" s="520"/>
      <c r="BS13" s="521"/>
      <c r="BT13" s="509"/>
      <c r="BU13" s="510"/>
      <c r="BV13" s="510"/>
      <c r="BW13" s="510"/>
      <c r="BX13" s="510"/>
      <c r="BY13" s="511"/>
      <c r="BZ13" s="509"/>
      <c r="CA13" s="510"/>
      <c r="CB13" s="510"/>
      <c r="CC13" s="510"/>
      <c r="CD13" s="510"/>
      <c r="CE13" s="511"/>
    </row>
    <row r="14" spans="2:83" ht="44.25" customHeight="1">
      <c r="B14" s="512"/>
      <c r="C14" s="513"/>
      <c r="D14" s="513"/>
      <c r="E14" s="513"/>
      <c r="F14" s="513"/>
      <c r="G14" s="513"/>
      <c r="H14" s="513"/>
      <c r="I14" s="513"/>
      <c r="J14" s="513"/>
      <c r="K14" s="513"/>
      <c r="L14" s="513"/>
      <c r="M14" s="513"/>
      <c r="N14" s="513"/>
      <c r="O14" s="513"/>
      <c r="P14" s="513"/>
      <c r="Q14" s="513"/>
      <c r="R14" s="513"/>
      <c r="S14" s="513"/>
      <c r="T14" s="513"/>
      <c r="U14" s="513"/>
      <c r="V14" s="514"/>
      <c r="W14" s="512"/>
      <c r="X14" s="513"/>
      <c r="Y14" s="513"/>
      <c r="Z14" s="513"/>
      <c r="AA14" s="513"/>
      <c r="AB14" s="513"/>
      <c r="AC14" s="514"/>
      <c r="AD14" s="522"/>
      <c r="AE14" s="523"/>
      <c r="AF14" s="523"/>
      <c r="AG14" s="523"/>
      <c r="AH14" s="523"/>
      <c r="AI14" s="523"/>
      <c r="AJ14" s="524"/>
      <c r="AK14" s="512"/>
      <c r="AL14" s="513"/>
      <c r="AM14" s="513"/>
      <c r="AN14" s="513"/>
      <c r="AO14" s="513"/>
      <c r="AP14" s="513"/>
      <c r="AQ14" s="513"/>
      <c r="AR14" s="513"/>
      <c r="AS14" s="513"/>
      <c r="AT14" s="513"/>
      <c r="AU14" s="514"/>
      <c r="AV14" s="512"/>
      <c r="AW14" s="513"/>
      <c r="AX14" s="513"/>
      <c r="AY14" s="513"/>
      <c r="AZ14" s="513"/>
      <c r="BA14" s="513"/>
      <c r="BB14" s="514"/>
      <c r="BC14" s="512"/>
      <c r="BD14" s="513"/>
      <c r="BE14" s="513"/>
      <c r="BF14" s="513"/>
      <c r="BG14" s="513"/>
      <c r="BH14" s="513"/>
      <c r="BI14" s="513"/>
      <c r="BJ14" s="513"/>
      <c r="BK14" s="513"/>
      <c r="BL14" s="513"/>
      <c r="BM14" s="514"/>
      <c r="BN14" s="522"/>
      <c r="BO14" s="523"/>
      <c r="BP14" s="523"/>
      <c r="BQ14" s="523"/>
      <c r="BR14" s="523"/>
      <c r="BS14" s="524"/>
      <c r="BT14" s="512"/>
      <c r="BU14" s="513"/>
      <c r="BV14" s="513"/>
      <c r="BW14" s="513"/>
      <c r="BX14" s="513"/>
      <c r="BY14" s="514"/>
      <c r="BZ14" s="512"/>
      <c r="CA14" s="513"/>
      <c r="CB14" s="513"/>
      <c r="CC14" s="513"/>
      <c r="CD14" s="513"/>
      <c r="CE14" s="514"/>
    </row>
    <row r="15" spans="2:83" s="433" customFormat="1"/>
    <row r="16" spans="2:83" s="433" customFormat="1" ht="15" hidden="1" customHeight="1">
      <c r="B16" s="434"/>
      <c r="C16" s="434"/>
      <c r="D16" s="434"/>
      <c r="E16" s="434"/>
      <c r="F16" s="434"/>
      <c r="G16" s="434"/>
      <c r="H16" s="434"/>
      <c r="I16" s="434"/>
      <c r="J16" s="434"/>
      <c r="K16" s="434"/>
      <c r="L16" s="434"/>
      <c r="M16" s="434"/>
      <c r="N16" s="434"/>
      <c r="O16" s="434"/>
      <c r="P16" s="434"/>
      <c r="Q16" s="435" t="s">
        <v>1266</v>
      </c>
      <c r="R16" s="434"/>
      <c r="S16" s="434"/>
      <c r="T16" s="434"/>
      <c r="U16" s="434"/>
      <c r="V16" s="434"/>
      <c r="W16" s="434"/>
      <c r="X16" s="434"/>
      <c r="Y16" s="434"/>
      <c r="Z16" s="434"/>
      <c r="AA16" s="434"/>
      <c r="AB16" s="434"/>
      <c r="AC16" s="434"/>
      <c r="AD16" s="434"/>
      <c r="AE16" s="434"/>
      <c r="AF16" s="434"/>
      <c r="AG16" s="434" t="s">
        <v>1258</v>
      </c>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4"/>
      <c r="BD16" s="434"/>
      <c r="BE16" s="434"/>
      <c r="BF16" s="434"/>
      <c r="BG16" s="434"/>
      <c r="BH16" s="434"/>
      <c r="BI16" s="434"/>
      <c r="BJ16" s="434"/>
      <c r="BK16" s="434"/>
      <c r="BL16" s="434"/>
      <c r="BM16" s="434"/>
      <c r="BN16" s="434"/>
      <c r="BO16" s="434"/>
      <c r="BP16" s="434"/>
      <c r="BQ16" s="434"/>
      <c r="BR16" s="434"/>
      <c r="BS16" s="434"/>
      <c r="BT16" s="434"/>
      <c r="BU16" s="434"/>
      <c r="BV16" s="434"/>
      <c r="BW16" s="434"/>
    </row>
    <row r="17" spans="2:76" s="433" customFormat="1" ht="15.75" hidden="1" customHeight="1">
      <c r="B17" s="436"/>
      <c r="C17" s="436"/>
      <c r="D17" s="436"/>
      <c r="E17" s="436"/>
      <c r="F17" s="436"/>
      <c r="G17" s="436"/>
      <c r="H17" s="436"/>
      <c r="I17" s="436"/>
      <c r="J17" s="436"/>
      <c r="K17" s="436"/>
      <c r="L17" s="436"/>
      <c r="M17" s="436"/>
      <c r="N17" s="436"/>
      <c r="O17" s="436"/>
      <c r="P17" s="436"/>
      <c r="Q17" s="435" t="s">
        <v>1272</v>
      </c>
      <c r="R17" s="436"/>
      <c r="S17" s="436"/>
      <c r="T17" s="436"/>
      <c r="U17" s="436"/>
      <c r="V17" s="436"/>
      <c r="W17" s="434"/>
      <c r="X17" s="434"/>
      <c r="Y17" s="434"/>
      <c r="Z17" s="434"/>
      <c r="AA17" s="434"/>
      <c r="AB17" s="434"/>
      <c r="AC17" s="434"/>
      <c r="AD17" s="434"/>
      <c r="AE17" s="434"/>
      <c r="AF17" s="434"/>
      <c r="AG17" s="434" t="s">
        <v>1265</v>
      </c>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434"/>
      <c r="BW17" s="434"/>
    </row>
    <row r="18" spans="2:76" s="433" customFormat="1" ht="18" hidden="1" customHeight="1">
      <c r="B18" s="436"/>
      <c r="C18" s="436"/>
      <c r="D18" s="436"/>
      <c r="E18" s="436"/>
      <c r="F18" s="436"/>
      <c r="G18" s="436"/>
      <c r="H18" s="436"/>
      <c r="I18" s="436"/>
      <c r="J18" s="436"/>
      <c r="K18" s="436"/>
      <c r="L18" s="436"/>
      <c r="M18" s="436"/>
      <c r="N18" s="436"/>
      <c r="O18" s="436"/>
      <c r="P18" s="436"/>
      <c r="Q18" s="435" t="s">
        <v>1259</v>
      </c>
      <c r="R18" s="436"/>
      <c r="S18" s="436"/>
      <c r="T18" s="436"/>
      <c r="U18" s="436"/>
      <c r="V18" s="436"/>
      <c r="W18" s="434"/>
      <c r="X18" s="434"/>
      <c r="Y18" s="434"/>
      <c r="Z18" s="434"/>
      <c r="AA18" s="434"/>
      <c r="AB18" s="434"/>
      <c r="AC18" s="434"/>
      <c r="AD18" s="434"/>
      <c r="AE18" s="434"/>
      <c r="AF18" s="434"/>
      <c r="AG18" s="434" t="s">
        <v>1275</v>
      </c>
      <c r="AH18" s="434"/>
      <c r="AI18" s="434"/>
      <c r="AJ18" s="434"/>
      <c r="AK18" s="434"/>
      <c r="AL18" s="434"/>
      <c r="AM18" s="434"/>
      <c r="AN18" s="434"/>
      <c r="AO18" s="434"/>
      <c r="AP18" s="434"/>
      <c r="AQ18" s="434"/>
      <c r="AR18" s="434"/>
      <c r="AS18" s="434"/>
      <c r="AT18" s="434"/>
      <c r="AU18" s="434"/>
      <c r="AV18" s="434"/>
      <c r="AW18" s="434"/>
      <c r="AX18" s="434"/>
      <c r="AY18" s="434"/>
      <c r="AZ18" s="434"/>
      <c r="BA18" s="434"/>
      <c r="BB18" s="434"/>
      <c r="BC18" s="434"/>
      <c r="BD18" s="434"/>
      <c r="BE18" s="434"/>
      <c r="BF18" s="434"/>
      <c r="BG18" s="434"/>
      <c r="BH18" s="434"/>
      <c r="BI18" s="434"/>
      <c r="BJ18" s="434"/>
      <c r="BK18" s="434"/>
      <c r="BL18" s="434"/>
      <c r="BM18" s="434"/>
      <c r="BN18" s="434"/>
      <c r="BO18" s="434"/>
      <c r="BP18" s="434"/>
      <c r="BQ18" s="434"/>
      <c r="BR18" s="434"/>
      <c r="BS18" s="434"/>
      <c r="BT18" s="434"/>
      <c r="BU18" s="434"/>
      <c r="BV18" s="434"/>
      <c r="BW18" s="434"/>
    </row>
    <row r="19" spans="2:76" s="433" customFormat="1" hidden="1">
      <c r="B19" s="436"/>
      <c r="C19" s="436"/>
      <c r="D19" s="436"/>
      <c r="E19" s="436"/>
      <c r="F19" s="436"/>
      <c r="G19" s="436"/>
      <c r="H19" s="436"/>
      <c r="I19" s="436"/>
      <c r="J19" s="436"/>
      <c r="K19" s="436"/>
      <c r="L19" s="436"/>
      <c r="M19" s="436"/>
      <c r="N19" s="436"/>
      <c r="O19" s="436"/>
      <c r="P19" s="436"/>
      <c r="Q19" s="435"/>
      <c r="R19" s="436"/>
      <c r="S19" s="436"/>
      <c r="T19" s="436"/>
      <c r="U19" s="436"/>
      <c r="V19" s="436"/>
      <c r="W19" s="434"/>
      <c r="X19" s="434"/>
      <c r="Y19" s="434"/>
      <c r="Z19" s="434"/>
      <c r="AA19" s="434"/>
      <c r="AB19" s="434"/>
      <c r="AC19" s="434"/>
      <c r="AD19" s="434"/>
      <c r="AE19" s="434"/>
      <c r="AF19" s="434"/>
      <c r="AG19" s="434" t="s">
        <v>1271</v>
      </c>
      <c r="AH19" s="434"/>
      <c r="AI19" s="434"/>
      <c r="AJ19" s="434"/>
      <c r="AK19" s="434"/>
      <c r="AL19" s="434"/>
      <c r="AM19" s="434"/>
      <c r="AN19" s="434"/>
      <c r="AO19" s="434"/>
      <c r="AP19" s="434"/>
      <c r="AQ19" s="434"/>
      <c r="AR19" s="434"/>
      <c r="AS19" s="434"/>
      <c r="AT19" s="434"/>
      <c r="AU19" s="434"/>
      <c r="AV19" s="434"/>
      <c r="AW19" s="434"/>
      <c r="AX19" s="434"/>
      <c r="AY19" s="434"/>
      <c r="AZ19" s="434"/>
      <c r="BA19" s="434"/>
      <c r="BB19" s="434"/>
      <c r="BC19" s="434"/>
      <c r="BD19" s="434"/>
      <c r="BE19" s="434"/>
      <c r="BF19" s="434"/>
      <c r="BG19" s="434"/>
      <c r="BH19" s="434"/>
      <c r="BI19" s="434"/>
      <c r="BJ19" s="434"/>
      <c r="BK19" s="434"/>
      <c r="BL19" s="434"/>
      <c r="BM19" s="434"/>
      <c r="BN19" s="434"/>
      <c r="BO19" s="434"/>
      <c r="BP19" s="434"/>
      <c r="BQ19" s="434"/>
      <c r="BR19" s="434"/>
      <c r="BS19" s="434"/>
      <c r="BT19" s="434"/>
      <c r="BU19" s="434"/>
      <c r="BV19" s="434"/>
      <c r="BW19" s="434"/>
    </row>
    <row r="20" spans="2:76" ht="15" customHeight="1">
      <c r="B20" s="515" t="s">
        <v>1266</v>
      </c>
      <c r="C20" s="515"/>
      <c r="D20" s="515"/>
      <c r="E20" s="515"/>
      <c r="F20" s="515"/>
      <c r="G20" s="515"/>
      <c r="H20" s="515"/>
      <c r="I20" s="515"/>
      <c r="J20" s="515"/>
      <c r="K20" s="515"/>
      <c r="L20" s="515"/>
      <c r="M20" s="437"/>
      <c r="N20" s="437"/>
      <c r="O20" s="437"/>
      <c r="P20" s="437"/>
      <c r="Q20" s="438"/>
      <c r="R20" s="438"/>
      <c r="S20" s="438"/>
      <c r="T20" s="438"/>
      <c r="U20" s="438"/>
      <c r="V20" s="438"/>
      <c r="W20" s="438"/>
      <c r="X20" s="438"/>
      <c r="Y20" s="438"/>
      <c r="Z20" s="438"/>
      <c r="AA20" s="438"/>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c r="AZ20" s="439"/>
      <c r="BA20" s="439"/>
      <c r="BB20" s="439"/>
      <c r="BC20" s="439"/>
      <c r="BD20" s="439"/>
      <c r="BE20" s="439"/>
      <c r="BF20" s="439"/>
      <c r="BG20" s="439"/>
      <c r="BH20" s="439"/>
      <c r="BI20" s="439"/>
      <c r="BJ20" s="439"/>
      <c r="BK20" s="439"/>
      <c r="BL20" s="439"/>
      <c r="BM20" s="439"/>
      <c r="BN20" s="439"/>
      <c r="BO20" s="439"/>
      <c r="BP20" s="439"/>
      <c r="BQ20" s="439"/>
      <c r="BR20" s="439"/>
      <c r="BS20" s="439"/>
      <c r="BT20" s="439"/>
      <c r="BU20" s="439"/>
      <c r="BV20" s="439"/>
      <c r="BW20" s="439"/>
    </row>
    <row r="21" spans="2:76" ht="32.25" customHeight="1">
      <c r="B21" s="516" t="s">
        <v>1276</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c r="BQ21" s="516"/>
      <c r="BR21" s="516"/>
      <c r="BS21" s="516"/>
      <c r="BT21" s="516"/>
      <c r="BU21" s="516"/>
      <c r="BV21" s="516"/>
      <c r="BW21" s="516"/>
      <c r="BX21" s="516"/>
    </row>
    <row r="22" spans="2:76">
      <c r="B22" s="25" t="s">
        <v>1272</v>
      </c>
      <c r="C22" s="25"/>
      <c r="D22" s="25"/>
      <c r="E22" s="25"/>
      <c r="F22" s="25"/>
      <c r="G22" s="25"/>
      <c r="H22" s="25"/>
      <c r="I22" s="25"/>
      <c r="J22" s="25"/>
      <c r="K22" s="25"/>
      <c r="L22" s="25"/>
      <c r="M22" s="25"/>
      <c r="N22" s="25"/>
      <c r="O22" s="25"/>
      <c r="P22" s="25"/>
    </row>
    <row r="23" spans="2:76" ht="28.5" customHeight="1">
      <c r="B23" s="517" t="s">
        <v>1277</v>
      </c>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17"/>
      <c r="BE23" s="517"/>
      <c r="BF23" s="517"/>
      <c r="BG23" s="517"/>
      <c r="BH23" s="517"/>
      <c r="BI23" s="517"/>
      <c r="BJ23" s="517"/>
      <c r="BK23" s="517"/>
      <c r="BL23" s="517"/>
      <c r="BM23" s="517"/>
      <c r="BN23" s="517"/>
      <c r="BO23" s="517"/>
      <c r="BP23" s="517"/>
      <c r="BQ23" s="517"/>
      <c r="BR23" s="517"/>
      <c r="BS23" s="517"/>
      <c r="BT23" s="517"/>
      <c r="BU23" s="517"/>
      <c r="BV23" s="517"/>
      <c r="BW23" s="517"/>
      <c r="BX23" s="517"/>
    </row>
    <row r="24" spans="2:76">
      <c r="B24" s="25" t="s">
        <v>1259</v>
      </c>
      <c r="C24" s="25"/>
      <c r="D24" s="25"/>
      <c r="E24" s="25"/>
      <c r="F24" s="25"/>
      <c r="G24" s="25"/>
      <c r="H24" s="25"/>
      <c r="I24" s="25"/>
      <c r="J24" s="25"/>
      <c r="K24" s="25"/>
      <c r="L24" s="25"/>
      <c r="M24" s="25"/>
      <c r="N24" s="25"/>
      <c r="O24" s="25"/>
      <c r="P24" s="25"/>
    </row>
    <row r="25" spans="2:76">
      <c r="B25" s="518" t="s">
        <v>1278</v>
      </c>
      <c r="C25" s="518"/>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8"/>
      <c r="AK25" s="518"/>
      <c r="AL25" s="518"/>
      <c r="AM25" s="518"/>
      <c r="AN25" s="518"/>
      <c r="AO25" s="518"/>
      <c r="AP25" s="518"/>
      <c r="AQ25" s="518"/>
      <c r="AR25" s="518"/>
      <c r="AS25" s="518"/>
      <c r="AT25" s="518"/>
      <c r="AU25" s="518"/>
      <c r="AV25" s="518"/>
      <c r="AW25" s="518"/>
      <c r="AX25" s="518"/>
      <c r="AY25" s="518"/>
      <c r="AZ25" s="518"/>
      <c r="BA25" s="518"/>
      <c r="BB25" s="518"/>
      <c r="BC25" s="518"/>
      <c r="BD25" s="518"/>
      <c r="BE25" s="518"/>
      <c r="BF25" s="518"/>
      <c r="BG25" s="518"/>
      <c r="BH25" s="518"/>
      <c r="BI25" s="518"/>
      <c r="BJ25" s="518"/>
      <c r="BK25" s="518"/>
      <c r="BL25" s="518"/>
      <c r="BM25" s="518"/>
      <c r="BN25" s="518"/>
      <c r="BO25" s="518"/>
      <c r="BP25" s="518"/>
      <c r="BQ25" s="518"/>
      <c r="BR25" s="518"/>
      <c r="BS25" s="518"/>
      <c r="BT25" s="518"/>
      <c r="BU25" s="518"/>
      <c r="BV25" s="518"/>
      <c r="BW25" s="518"/>
      <c r="BX25" s="518"/>
    </row>
    <row r="26" spans="2:76">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440"/>
      <c r="BH26" s="440"/>
      <c r="BI26" s="440"/>
      <c r="BJ26" s="440"/>
      <c r="BK26" s="440"/>
      <c r="BL26" s="440"/>
      <c r="BM26" s="440"/>
      <c r="BN26" s="440"/>
      <c r="BO26" s="440"/>
      <c r="BP26" s="440"/>
      <c r="BQ26" s="440"/>
      <c r="BR26" s="440"/>
      <c r="BS26" s="440"/>
      <c r="BT26" s="440"/>
      <c r="BU26" s="440"/>
      <c r="BV26" s="440"/>
      <c r="BW26" s="440"/>
      <c r="BX26" s="440"/>
    </row>
    <row r="27" spans="2:76">
      <c r="B27" s="440"/>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row>
    <row r="28" spans="2:76">
      <c r="B28" s="440"/>
      <c r="C28" s="440"/>
      <c r="D28" s="440"/>
      <c r="E28" s="440"/>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c r="BH28" s="440"/>
      <c r="BI28" s="440"/>
      <c r="BJ28" s="440"/>
      <c r="BK28" s="440"/>
      <c r="BL28" s="440"/>
      <c r="BM28" s="440"/>
      <c r="BN28" s="440"/>
      <c r="BO28" s="440"/>
      <c r="BP28" s="440"/>
      <c r="BQ28" s="440"/>
      <c r="BR28" s="440"/>
      <c r="BS28" s="440"/>
      <c r="BT28" s="440"/>
      <c r="BU28" s="440"/>
      <c r="BV28" s="440"/>
      <c r="BW28" s="440"/>
      <c r="BX28" s="440"/>
    </row>
  </sheetData>
  <mergeCells count="52">
    <mergeCell ref="B1:CE2"/>
    <mergeCell ref="B3:CE3"/>
    <mergeCell ref="B5:V6"/>
    <mergeCell ref="W5:AC6"/>
    <mergeCell ref="AD5:AJ6"/>
    <mergeCell ref="AK5:AU6"/>
    <mergeCell ref="AV5:BB6"/>
    <mergeCell ref="BC5:BM6"/>
    <mergeCell ref="BN5:CE5"/>
    <mergeCell ref="BN6:BS6"/>
    <mergeCell ref="BT6:BY6"/>
    <mergeCell ref="BZ6:CE6"/>
    <mergeCell ref="B7:V8"/>
    <mergeCell ref="W7:AC8"/>
    <mergeCell ref="AD7:AJ8"/>
    <mergeCell ref="AK7:AU8"/>
    <mergeCell ref="AV7:BB8"/>
    <mergeCell ref="BC7:BM8"/>
    <mergeCell ref="BN7:BS8"/>
    <mergeCell ref="BT7:BY8"/>
    <mergeCell ref="BC11:BM12"/>
    <mergeCell ref="BZ7:CE8"/>
    <mergeCell ref="BC9:BM10"/>
    <mergeCell ref="BN9:BS10"/>
    <mergeCell ref="BT9:BY10"/>
    <mergeCell ref="BZ9:CE10"/>
    <mergeCell ref="B9:V10"/>
    <mergeCell ref="W9:AC10"/>
    <mergeCell ref="AD9:AJ10"/>
    <mergeCell ref="AK9:AU10"/>
    <mergeCell ref="AV9:BB10"/>
    <mergeCell ref="B25:BX25"/>
    <mergeCell ref="BN11:BS12"/>
    <mergeCell ref="BT11:BY12"/>
    <mergeCell ref="BZ11:CE12"/>
    <mergeCell ref="B13:V14"/>
    <mergeCell ref="W13:AC14"/>
    <mergeCell ref="AD13:AJ14"/>
    <mergeCell ref="AK13:AU14"/>
    <mergeCell ref="AV13:BB14"/>
    <mergeCell ref="BC13:BM14"/>
    <mergeCell ref="BN13:BS14"/>
    <mergeCell ref="B11:V12"/>
    <mergeCell ref="W11:AC12"/>
    <mergeCell ref="AD11:AJ12"/>
    <mergeCell ref="AK11:AU12"/>
    <mergeCell ref="AV11:BB12"/>
    <mergeCell ref="BT13:BY14"/>
    <mergeCell ref="BZ13:CE14"/>
    <mergeCell ref="B20:L20"/>
    <mergeCell ref="B21:BX21"/>
    <mergeCell ref="B23:BX23"/>
  </mergeCells>
  <dataValidations count="4">
    <dataValidation type="list" allowBlank="1" showInputMessage="1" showErrorMessage="1" sqref="AD65542:AJ65547 JZ65542:KF65547 TV65542:UB65547 ADR65542:ADX65547 ANN65542:ANT65547 AXJ65542:AXP65547 BHF65542:BHL65547 BRB65542:BRH65547 CAX65542:CBD65547 CKT65542:CKZ65547 CUP65542:CUV65547 DEL65542:DER65547 DOH65542:DON65547 DYD65542:DYJ65547 EHZ65542:EIF65547 ERV65542:ESB65547 FBR65542:FBX65547 FLN65542:FLT65547 FVJ65542:FVP65547 GFF65542:GFL65547 GPB65542:GPH65547 GYX65542:GZD65547 HIT65542:HIZ65547 HSP65542:HSV65547 ICL65542:ICR65547 IMH65542:IMN65547 IWD65542:IWJ65547 JFZ65542:JGF65547 JPV65542:JQB65547 JZR65542:JZX65547 KJN65542:KJT65547 KTJ65542:KTP65547 LDF65542:LDL65547 LNB65542:LNH65547 LWX65542:LXD65547 MGT65542:MGZ65547 MQP65542:MQV65547 NAL65542:NAR65547 NKH65542:NKN65547 NUD65542:NUJ65547 ODZ65542:OEF65547 ONV65542:OOB65547 OXR65542:OXX65547 PHN65542:PHT65547 PRJ65542:PRP65547 QBF65542:QBL65547 QLB65542:QLH65547 QUX65542:QVD65547 RET65542:REZ65547 ROP65542:ROV65547 RYL65542:RYR65547 SIH65542:SIN65547 SSD65542:SSJ65547 TBZ65542:TCF65547 TLV65542:TMB65547 TVR65542:TVX65547 UFN65542:UFT65547 UPJ65542:UPP65547 UZF65542:UZL65547 VJB65542:VJH65547 VSX65542:VTD65547 WCT65542:WCZ65547 WMP65542:WMV65547 WWL65542:WWR65547 AD131078:AJ131083 JZ131078:KF131083 TV131078:UB131083 ADR131078:ADX131083 ANN131078:ANT131083 AXJ131078:AXP131083 BHF131078:BHL131083 BRB131078:BRH131083 CAX131078:CBD131083 CKT131078:CKZ131083 CUP131078:CUV131083 DEL131078:DER131083 DOH131078:DON131083 DYD131078:DYJ131083 EHZ131078:EIF131083 ERV131078:ESB131083 FBR131078:FBX131083 FLN131078:FLT131083 FVJ131078:FVP131083 GFF131078:GFL131083 GPB131078:GPH131083 GYX131078:GZD131083 HIT131078:HIZ131083 HSP131078:HSV131083 ICL131078:ICR131083 IMH131078:IMN131083 IWD131078:IWJ131083 JFZ131078:JGF131083 JPV131078:JQB131083 JZR131078:JZX131083 KJN131078:KJT131083 KTJ131078:KTP131083 LDF131078:LDL131083 LNB131078:LNH131083 LWX131078:LXD131083 MGT131078:MGZ131083 MQP131078:MQV131083 NAL131078:NAR131083 NKH131078:NKN131083 NUD131078:NUJ131083 ODZ131078:OEF131083 ONV131078:OOB131083 OXR131078:OXX131083 PHN131078:PHT131083 PRJ131078:PRP131083 QBF131078:QBL131083 QLB131078:QLH131083 QUX131078:QVD131083 RET131078:REZ131083 ROP131078:ROV131083 RYL131078:RYR131083 SIH131078:SIN131083 SSD131078:SSJ131083 TBZ131078:TCF131083 TLV131078:TMB131083 TVR131078:TVX131083 UFN131078:UFT131083 UPJ131078:UPP131083 UZF131078:UZL131083 VJB131078:VJH131083 VSX131078:VTD131083 WCT131078:WCZ131083 WMP131078:WMV131083 WWL131078:WWR131083 AD196614:AJ196619 JZ196614:KF196619 TV196614:UB196619 ADR196614:ADX196619 ANN196614:ANT196619 AXJ196614:AXP196619 BHF196614:BHL196619 BRB196614:BRH196619 CAX196614:CBD196619 CKT196614:CKZ196619 CUP196614:CUV196619 DEL196614:DER196619 DOH196614:DON196619 DYD196614:DYJ196619 EHZ196614:EIF196619 ERV196614:ESB196619 FBR196614:FBX196619 FLN196614:FLT196619 FVJ196614:FVP196619 GFF196614:GFL196619 GPB196614:GPH196619 GYX196614:GZD196619 HIT196614:HIZ196619 HSP196614:HSV196619 ICL196614:ICR196619 IMH196614:IMN196619 IWD196614:IWJ196619 JFZ196614:JGF196619 JPV196614:JQB196619 JZR196614:JZX196619 KJN196614:KJT196619 KTJ196614:KTP196619 LDF196614:LDL196619 LNB196614:LNH196619 LWX196614:LXD196619 MGT196614:MGZ196619 MQP196614:MQV196619 NAL196614:NAR196619 NKH196614:NKN196619 NUD196614:NUJ196619 ODZ196614:OEF196619 ONV196614:OOB196619 OXR196614:OXX196619 PHN196614:PHT196619 PRJ196614:PRP196619 QBF196614:QBL196619 QLB196614:QLH196619 QUX196614:QVD196619 RET196614:REZ196619 ROP196614:ROV196619 RYL196614:RYR196619 SIH196614:SIN196619 SSD196614:SSJ196619 TBZ196614:TCF196619 TLV196614:TMB196619 TVR196614:TVX196619 UFN196614:UFT196619 UPJ196614:UPP196619 UZF196614:UZL196619 VJB196614:VJH196619 VSX196614:VTD196619 WCT196614:WCZ196619 WMP196614:WMV196619 WWL196614:WWR196619 AD262150:AJ262155 JZ262150:KF262155 TV262150:UB262155 ADR262150:ADX262155 ANN262150:ANT262155 AXJ262150:AXP262155 BHF262150:BHL262155 BRB262150:BRH262155 CAX262150:CBD262155 CKT262150:CKZ262155 CUP262150:CUV262155 DEL262150:DER262155 DOH262150:DON262155 DYD262150:DYJ262155 EHZ262150:EIF262155 ERV262150:ESB262155 FBR262150:FBX262155 FLN262150:FLT262155 FVJ262150:FVP262155 GFF262150:GFL262155 GPB262150:GPH262155 GYX262150:GZD262155 HIT262150:HIZ262155 HSP262150:HSV262155 ICL262150:ICR262155 IMH262150:IMN262155 IWD262150:IWJ262155 JFZ262150:JGF262155 JPV262150:JQB262155 JZR262150:JZX262155 KJN262150:KJT262155 KTJ262150:KTP262155 LDF262150:LDL262155 LNB262150:LNH262155 LWX262150:LXD262155 MGT262150:MGZ262155 MQP262150:MQV262155 NAL262150:NAR262155 NKH262150:NKN262155 NUD262150:NUJ262155 ODZ262150:OEF262155 ONV262150:OOB262155 OXR262150:OXX262155 PHN262150:PHT262155 PRJ262150:PRP262155 QBF262150:QBL262155 QLB262150:QLH262155 QUX262150:QVD262155 RET262150:REZ262155 ROP262150:ROV262155 RYL262150:RYR262155 SIH262150:SIN262155 SSD262150:SSJ262155 TBZ262150:TCF262155 TLV262150:TMB262155 TVR262150:TVX262155 UFN262150:UFT262155 UPJ262150:UPP262155 UZF262150:UZL262155 VJB262150:VJH262155 VSX262150:VTD262155 WCT262150:WCZ262155 WMP262150:WMV262155 WWL262150:WWR262155 AD327686:AJ327691 JZ327686:KF327691 TV327686:UB327691 ADR327686:ADX327691 ANN327686:ANT327691 AXJ327686:AXP327691 BHF327686:BHL327691 BRB327686:BRH327691 CAX327686:CBD327691 CKT327686:CKZ327691 CUP327686:CUV327691 DEL327686:DER327691 DOH327686:DON327691 DYD327686:DYJ327691 EHZ327686:EIF327691 ERV327686:ESB327691 FBR327686:FBX327691 FLN327686:FLT327691 FVJ327686:FVP327691 GFF327686:GFL327691 GPB327686:GPH327691 GYX327686:GZD327691 HIT327686:HIZ327691 HSP327686:HSV327691 ICL327686:ICR327691 IMH327686:IMN327691 IWD327686:IWJ327691 JFZ327686:JGF327691 JPV327686:JQB327691 JZR327686:JZX327691 KJN327686:KJT327691 KTJ327686:KTP327691 LDF327686:LDL327691 LNB327686:LNH327691 LWX327686:LXD327691 MGT327686:MGZ327691 MQP327686:MQV327691 NAL327686:NAR327691 NKH327686:NKN327691 NUD327686:NUJ327691 ODZ327686:OEF327691 ONV327686:OOB327691 OXR327686:OXX327691 PHN327686:PHT327691 PRJ327686:PRP327691 QBF327686:QBL327691 QLB327686:QLH327691 QUX327686:QVD327691 RET327686:REZ327691 ROP327686:ROV327691 RYL327686:RYR327691 SIH327686:SIN327691 SSD327686:SSJ327691 TBZ327686:TCF327691 TLV327686:TMB327691 TVR327686:TVX327691 UFN327686:UFT327691 UPJ327686:UPP327691 UZF327686:UZL327691 VJB327686:VJH327691 VSX327686:VTD327691 WCT327686:WCZ327691 WMP327686:WMV327691 WWL327686:WWR327691 AD393222:AJ393227 JZ393222:KF393227 TV393222:UB393227 ADR393222:ADX393227 ANN393222:ANT393227 AXJ393222:AXP393227 BHF393222:BHL393227 BRB393222:BRH393227 CAX393222:CBD393227 CKT393222:CKZ393227 CUP393222:CUV393227 DEL393222:DER393227 DOH393222:DON393227 DYD393222:DYJ393227 EHZ393222:EIF393227 ERV393222:ESB393227 FBR393222:FBX393227 FLN393222:FLT393227 FVJ393222:FVP393227 GFF393222:GFL393227 GPB393222:GPH393227 GYX393222:GZD393227 HIT393222:HIZ393227 HSP393222:HSV393227 ICL393222:ICR393227 IMH393222:IMN393227 IWD393222:IWJ393227 JFZ393222:JGF393227 JPV393222:JQB393227 JZR393222:JZX393227 KJN393222:KJT393227 KTJ393222:KTP393227 LDF393222:LDL393227 LNB393222:LNH393227 LWX393222:LXD393227 MGT393222:MGZ393227 MQP393222:MQV393227 NAL393222:NAR393227 NKH393222:NKN393227 NUD393222:NUJ393227 ODZ393222:OEF393227 ONV393222:OOB393227 OXR393222:OXX393227 PHN393222:PHT393227 PRJ393222:PRP393227 QBF393222:QBL393227 QLB393222:QLH393227 QUX393222:QVD393227 RET393222:REZ393227 ROP393222:ROV393227 RYL393222:RYR393227 SIH393222:SIN393227 SSD393222:SSJ393227 TBZ393222:TCF393227 TLV393222:TMB393227 TVR393222:TVX393227 UFN393222:UFT393227 UPJ393222:UPP393227 UZF393222:UZL393227 VJB393222:VJH393227 VSX393222:VTD393227 WCT393222:WCZ393227 WMP393222:WMV393227 WWL393222:WWR393227 AD458758:AJ458763 JZ458758:KF458763 TV458758:UB458763 ADR458758:ADX458763 ANN458758:ANT458763 AXJ458758:AXP458763 BHF458758:BHL458763 BRB458758:BRH458763 CAX458758:CBD458763 CKT458758:CKZ458763 CUP458758:CUV458763 DEL458758:DER458763 DOH458758:DON458763 DYD458758:DYJ458763 EHZ458758:EIF458763 ERV458758:ESB458763 FBR458758:FBX458763 FLN458758:FLT458763 FVJ458758:FVP458763 GFF458758:GFL458763 GPB458758:GPH458763 GYX458758:GZD458763 HIT458758:HIZ458763 HSP458758:HSV458763 ICL458758:ICR458763 IMH458758:IMN458763 IWD458758:IWJ458763 JFZ458758:JGF458763 JPV458758:JQB458763 JZR458758:JZX458763 KJN458758:KJT458763 KTJ458758:KTP458763 LDF458758:LDL458763 LNB458758:LNH458763 LWX458758:LXD458763 MGT458758:MGZ458763 MQP458758:MQV458763 NAL458758:NAR458763 NKH458758:NKN458763 NUD458758:NUJ458763 ODZ458758:OEF458763 ONV458758:OOB458763 OXR458758:OXX458763 PHN458758:PHT458763 PRJ458758:PRP458763 QBF458758:QBL458763 QLB458758:QLH458763 QUX458758:QVD458763 RET458758:REZ458763 ROP458758:ROV458763 RYL458758:RYR458763 SIH458758:SIN458763 SSD458758:SSJ458763 TBZ458758:TCF458763 TLV458758:TMB458763 TVR458758:TVX458763 UFN458758:UFT458763 UPJ458758:UPP458763 UZF458758:UZL458763 VJB458758:VJH458763 VSX458758:VTD458763 WCT458758:WCZ458763 WMP458758:WMV458763 WWL458758:WWR458763 AD524294:AJ524299 JZ524294:KF524299 TV524294:UB524299 ADR524294:ADX524299 ANN524294:ANT524299 AXJ524294:AXP524299 BHF524294:BHL524299 BRB524294:BRH524299 CAX524294:CBD524299 CKT524294:CKZ524299 CUP524294:CUV524299 DEL524294:DER524299 DOH524294:DON524299 DYD524294:DYJ524299 EHZ524294:EIF524299 ERV524294:ESB524299 FBR524294:FBX524299 FLN524294:FLT524299 FVJ524294:FVP524299 GFF524294:GFL524299 GPB524294:GPH524299 GYX524294:GZD524299 HIT524294:HIZ524299 HSP524294:HSV524299 ICL524294:ICR524299 IMH524294:IMN524299 IWD524294:IWJ524299 JFZ524294:JGF524299 JPV524294:JQB524299 JZR524294:JZX524299 KJN524294:KJT524299 KTJ524294:KTP524299 LDF524294:LDL524299 LNB524294:LNH524299 LWX524294:LXD524299 MGT524294:MGZ524299 MQP524294:MQV524299 NAL524294:NAR524299 NKH524294:NKN524299 NUD524294:NUJ524299 ODZ524294:OEF524299 ONV524294:OOB524299 OXR524294:OXX524299 PHN524294:PHT524299 PRJ524294:PRP524299 QBF524294:QBL524299 QLB524294:QLH524299 QUX524294:QVD524299 RET524294:REZ524299 ROP524294:ROV524299 RYL524294:RYR524299 SIH524294:SIN524299 SSD524294:SSJ524299 TBZ524294:TCF524299 TLV524294:TMB524299 TVR524294:TVX524299 UFN524294:UFT524299 UPJ524294:UPP524299 UZF524294:UZL524299 VJB524294:VJH524299 VSX524294:VTD524299 WCT524294:WCZ524299 WMP524294:WMV524299 WWL524294:WWR524299 AD589830:AJ589835 JZ589830:KF589835 TV589830:UB589835 ADR589830:ADX589835 ANN589830:ANT589835 AXJ589830:AXP589835 BHF589830:BHL589835 BRB589830:BRH589835 CAX589830:CBD589835 CKT589830:CKZ589835 CUP589830:CUV589835 DEL589830:DER589835 DOH589830:DON589835 DYD589830:DYJ589835 EHZ589830:EIF589835 ERV589830:ESB589835 FBR589830:FBX589835 FLN589830:FLT589835 FVJ589830:FVP589835 GFF589830:GFL589835 GPB589830:GPH589835 GYX589830:GZD589835 HIT589830:HIZ589835 HSP589830:HSV589835 ICL589830:ICR589835 IMH589830:IMN589835 IWD589830:IWJ589835 JFZ589830:JGF589835 JPV589830:JQB589835 JZR589830:JZX589835 KJN589830:KJT589835 KTJ589830:KTP589835 LDF589830:LDL589835 LNB589830:LNH589835 LWX589830:LXD589835 MGT589830:MGZ589835 MQP589830:MQV589835 NAL589830:NAR589835 NKH589830:NKN589835 NUD589830:NUJ589835 ODZ589830:OEF589835 ONV589830:OOB589835 OXR589830:OXX589835 PHN589830:PHT589835 PRJ589830:PRP589835 QBF589830:QBL589835 QLB589830:QLH589835 QUX589830:QVD589835 RET589830:REZ589835 ROP589830:ROV589835 RYL589830:RYR589835 SIH589830:SIN589835 SSD589830:SSJ589835 TBZ589830:TCF589835 TLV589830:TMB589835 TVR589830:TVX589835 UFN589830:UFT589835 UPJ589830:UPP589835 UZF589830:UZL589835 VJB589830:VJH589835 VSX589830:VTD589835 WCT589830:WCZ589835 WMP589830:WMV589835 WWL589830:WWR589835 AD655366:AJ655371 JZ655366:KF655371 TV655366:UB655371 ADR655366:ADX655371 ANN655366:ANT655371 AXJ655366:AXP655371 BHF655366:BHL655371 BRB655366:BRH655371 CAX655366:CBD655371 CKT655366:CKZ655371 CUP655366:CUV655371 DEL655366:DER655371 DOH655366:DON655371 DYD655366:DYJ655371 EHZ655366:EIF655371 ERV655366:ESB655371 FBR655366:FBX655371 FLN655366:FLT655371 FVJ655366:FVP655371 GFF655366:GFL655371 GPB655366:GPH655371 GYX655366:GZD655371 HIT655366:HIZ655371 HSP655366:HSV655371 ICL655366:ICR655371 IMH655366:IMN655371 IWD655366:IWJ655371 JFZ655366:JGF655371 JPV655366:JQB655371 JZR655366:JZX655371 KJN655366:KJT655371 KTJ655366:KTP655371 LDF655366:LDL655371 LNB655366:LNH655371 LWX655366:LXD655371 MGT655366:MGZ655371 MQP655366:MQV655371 NAL655366:NAR655371 NKH655366:NKN655371 NUD655366:NUJ655371 ODZ655366:OEF655371 ONV655366:OOB655371 OXR655366:OXX655371 PHN655366:PHT655371 PRJ655366:PRP655371 QBF655366:QBL655371 QLB655366:QLH655371 QUX655366:QVD655371 RET655366:REZ655371 ROP655366:ROV655371 RYL655366:RYR655371 SIH655366:SIN655371 SSD655366:SSJ655371 TBZ655366:TCF655371 TLV655366:TMB655371 TVR655366:TVX655371 UFN655366:UFT655371 UPJ655366:UPP655371 UZF655366:UZL655371 VJB655366:VJH655371 VSX655366:VTD655371 WCT655366:WCZ655371 WMP655366:WMV655371 WWL655366:WWR655371 AD720902:AJ720907 JZ720902:KF720907 TV720902:UB720907 ADR720902:ADX720907 ANN720902:ANT720907 AXJ720902:AXP720907 BHF720902:BHL720907 BRB720902:BRH720907 CAX720902:CBD720907 CKT720902:CKZ720907 CUP720902:CUV720907 DEL720902:DER720907 DOH720902:DON720907 DYD720902:DYJ720907 EHZ720902:EIF720907 ERV720902:ESB720907 FBR720902:FBX720907 FLN720902:FLT720907 FVJ720902:FVP720907 GFF720902:GFL720907 GPB720902:GPH720907 GYX720902:GZD720907 HIT720902:HIZ720907 HSP720902:HSV720907 ICL720902:ICR720907 IMH720902:IMN720907 IWD720902:IWJ720907 JFZ720902:JGF720907 JPV720902:JQB720907 JZR720902:JZX720907 KJN720902:KJT720907 KTJ720902:KTP720907 LDF720902:LDL720907 LNB720902:LNH720907 LWX720902:LXD720907 MGT720902:MGZ720907 MQP720902:MQV720907 NAL720902:NAR720907 NKH720902:NKN720907 NUD720902:NUJ720907 ODZ720902:OEF720907 ONV720902:OOB720907 OXR720902:OXX720907 PHN720902:PHT720907 PRJ720902:PRP720907 QBF720902:QBL720907 QLB720902:QLH720907 QUX720902:QVD720907 RET720902:REZ720907 ROP720902:ROV720907 RYL720902:RYR720907 SIH720902:SIN720907 SSD720902:SSJ720907 TBZ720902:TCF720907 TLV720902:TMB720907 TVR720902:TVX720907 UFN720902:UFT720907 UPJ720902:UPP720907 UZF720902:UZL720907 VJB720902:VJH720907 VSX720902:VTD720907 WCT720902:WCZ720907 WMP720902:WMV720907 WWL720902:WWR720907 AD786438:AJ786443 JZ786438:KF786443 TV786438:UB786443 ADR786438:ADX786443 ANN786438:ANT786443 AXJ786438:AXP786443 BHF786438:BHL786443 BRB786438:BRH786443 CAX786438:CBD786443 CKT786438:CKZ786443 CUP786438:CUV786443 DEL786438:DER786443 DOH786438:DON786443 DYD786438:DYJ786443 EHZ786438:EIF786443 ERV786438:ESB786443 FBR786438:FBX786443 FLN786438:FLT786443 FVJ786438:FVP786443 GFF786438:GFL786443 GPB786438:GPH786443 GYX786438:GZD786443 HIT786438:HIZ786443 HSP786438:HSV786443 ICL786438:ICR786443 IMH786438:IMN786443 IWD786438:IWJ786443 JFZ786438:JGF786443 JPV786438:JQB786443 JZR786438:JZX786443 KJN786438:KJT786443 KTJ786438:KTP786443 LDF786438:LDL786443 LNB786438:LNH786443 LWX786438:LXD786443 MGT786438:MGZ786443 MQP786438:MQV786443 NAL786438:NAR786443 NKH786438:NKN786443 NUD786438:NUJ786443 ODZ786438:OEF786443 ONV786438:OOB786443 OXR786438:OXX786443 PHN786438:PHT786443 PRJ786438:PRP786443 QBF786438:QBL786443 QLB786438:QLH786443 QUX786438:QVD786443 RET786438:REZ786443 ROP786438:ROV786443 RYL786438:RYR786443 SIH786438:SIN786443 SSD786438:SSJ786443 TBZ786438:TCF786443 TLV786438:TMB786443 TVR786438:TVX786443 UFN786438:UFT786443 UPJ786438:UPP786443 UZF786438:UZL786443 VJB786438:VJH786443 VSX786438:VTD786443 WCT786438:WCZ786443 WMP786438:WMV786443 WWL786438:WWR786443 AD851974:AJ851979 JZ851974:KF851979 TV851974:UB851979 ADR851974:ADX851979 ANN851974:ANT851979 AXJ851974:AXP851979 BHF851974:BHL851979 BRB851974:BRH851979 CAX851974:CBD851979 CKT851974:CKZ851979 CUP851974:CUV851979 DEL851974:DER851979 DOH851974:DON851979 DYD851974:DYJ851979 EHZ851974:EIF851979 ERV851974:ESB851979 FBR851974:FBX851979 FLN851974:FLT851979 FVJ851974:FVP851979 GFF851974:GFL851979 GPB851974:GPH851979 GYX851974:GZD851979 HIT851974:HIZ851979 HSP851974:HSV851979 ICL851974:ICR851979 IMH851974:IMN851979 IWD851974:IWJ851979 JFZ851974:JGF851979 JPV851974:JQB851979 JZR851974:JZX851979 KJN851974:KJT851979 KTJ851974:KTP851979 LDF851974:LDL851979 LNB851974:LNH851979 LWX851974:LXD851979 MGT851974:MGZ851979 MQP851974:MQV851979 NAL851974:NAR851979 NKH851974:NKN851979 NUD851974:NUJ851979 ODZ851974:OEF851979 ONV851974:OOB851979 OXR851974:OXX851979 PHN851974:PHT851979 PRJ851974:PRP851979 QBF851974:QBL851979 QLB851974:QLH851979 QUX851974:QVD851979 RET851974:REZ851979 ROP851974:ROV851979 RYL851974:RYR851979 SIH851974:SIN851979 SSD851974:SSJ851979 TBZ851974:TCF851979 TLV851974:TMB851979 TVR851974:TVX851979 UFN851974:UFT851979 UPJ851974:UPP851979 UZF851974:UZL851979 VJB851974:VJH851979 VSX851974:VTD851979 WCT851974:WCZ851979 WMP851974:WMV851979 WWL851974:WWR851979 AD917510:AJ917515 JZ917510:KF917515 TV917510:UB917515 ADR917510:ADX917515 ANN917510:ANT917515 AXJ917510:AXP917515 BHF917510:BHL917515 BRB917510:BRH917515 CAX917510:CBD917515 CKT917510:CKZ917515 CUP917510:CUV917515 DEL917510:DER917515 DOH917510:DON917515 DYD917510:DYJ917515 EHZ917510:EIF917515 ERV917510:ESB917515 FBR917510:FBX917515 FLN917510:FLT917515 FVJ917510:FVP917515 GFF917510:GFL917515 GPB917510:GPH917515 GYX917510:GZD917515 HIT917510:HIZ917515 HSP917510:HSV917515 ICL917510:ICR917515 IMH917510:IMN917515 IWD917510:IWJ917515 JFZ917510:JGF917515 JPV917510:JQB917515 JZR917510:JZX917515 KJN917510:KJT917515 KTJ917510:KTP917515 LDF917510:LDL917515 LNB917510:LNH917515 LWX917510:LXD917515 MGT917510:MGZ917515 MQP917510:MQV917515 NAL917510:NAR917515 NKH917510:NKN917515 NUD917510:NUJ917515 ODZ917510:OEF917515 ONV917510:OOB917515 OXR917510:OXX917515 PHN917510:PHT917515 PRJ917510:PRP917515 QBF917510:QBL917515 QLB917510:QLH917515 QUX917510:QVD917515 RET917510:REZ917515 ROP917510:ROV917515 RYL917510:RYR917515 SIH917510:SIN917515 SSD917510:SSJ917515 TBZ917510:TCF917515 TLV917510:TMB917515 TVR917510:TVX917515 UFN917510:UFT917515 UPJ917510:UPP917515 UZF917510:UZL917515 VJB917510:VJH917515 VSX917510:VTD917515 WCT917510:WCZ917515 WMP917510:WMV917515 WWL917510:WWR917515 AD983046:AJ983051 JZ983046:KF983051 TV983046:UB983051 ADR983046:ADX983051 ANN983046:ANT983051 AXJ983046:AXP983051 BHF983046:BHL983051 BRB983046:BRH983051 CAX983046:CBD983051 CKT983046:CKZ983051 CUP983046:CUV983051 DEL983046:DER983051 DOH983046:DON983051 DYD983046:DYJ983051 EHZ983046:EIF983051 ERV983046:ESB983051 FBR983046:FBX983051 FLN983046:FLT983051 FVJ983046:FVP983051 GFF983046:GFL983051 GPB983046:GPH983051 GYX983046:GZD983051 HIT983046:HIZ983051 HSP983046:HSV983051 ICL983046:ICR983051 IMH983046:IMN983051 IWD983046:IWJ983051 JFZ983046:JGF983051 JPV983046:JQB983051 JZR983046:JZX983051 KJN983046:KJT983051 KTJ983046:KTP983051 LDF983046:LDL983051 LNB983046:LNH983051 LWX983046:LXD983051 MGT983046:MGZ983051 MQP983046:MQV983051 NAL983046:NAR983051 NKH983046:NKN983051 NUD983046:NUJ983051 ODZ983046:OEF983051 ONV983046:OOB983051 OXR983046:OXX983051 PHN983046:PHT983051 PRJ983046:PRP983051 QBF983046:QBL983051 QLB983046:QLH983051 QUX983046:QVD983051 RET983046:REZ983051 ROP983046:ROV983051 RYL983046:RYR983051 SIH983046:SIN983051 SSD983046:SSJ983051 TBZ983046:TCF983051 TLV983046:TMB983051 TVR983046:TVX983051 UFN983046:UFT983051 UPJ983046:UPP983051 UZF983046:UZL983051 VJB983046:VJH983051 VSX983046:VTD983051 WCT983046:WCZ983051 WMP983046:WMV983051 WWL983046:WWR983051 WWL7:WWR12 WMP7:WMV12 WCT7:WCZ12 VSX7:VTD12 VJB7:VJH12 UZF7:UZL12 UPJ7:UPP12 UFN7:UFT12 TVR7:TVX12 TLV7:TMB12 TBZ7:TCF12 SSD7:SSJ12 SIH7:SIN12 RYL7:RYR12 ROP7:ROV12 RET7:REZ12 QUX7:QVD12 QLB7:QLH12 QBF7:QBL12 PRJ7:PRP12 PHN7:PHT12 OXR7:OXX12 ONV7:OOB12 ODZ7:OEF12 NUD7:NUJ12 NKH7:NKN12 NAL7:NAR12 MQP7:MQV12 MGT7:MGZ12 LWX7:LXD12 LNB7:LNH12 LDF7:LDL12 KTJ7:KTP12 KJN7:KJT12 JZR7:JZX12 JPV7:JQB12 JFZ7:JGF12 IWD7:IWJ12 IMH7:IMN12 ICL7:ICR12 HSP7:HSV12 HIT7:HIZ12 GYX7:GZD12 GPB7:GPH12 GFF7:GFL12 FVJ7:FVP12 FLN7:FLT12 FBR7:FBX12 ERV7:ESB12 EHZ7:EIF12 DYD7:DYJ12 DOH7:DON12 DEL7:DER12 CUP7:CUV12 CKT7:CKZ12 CAX7:CBD12 BRB7:BRH12 BHF7:BHL12 AXJ7:AXP12 ANN7:ANT12 ADR7:ADX12 TV7:UB12 JZ7:KF12 AD7:AJ12">
      <formula1>$Q$14:$Q$16</formula1>
    </dataValidation>
    <dataValidation type="list" allowBlank="1" showInputMessage="1" showErrorMessage="1" sqref="W65542:AC65547 JS65542:JY65547 TO65542:TU65547 ADK65542:ADQ65547 ANG65542:ANM65547 AXC65542:AXI65547 BGY65542:BHE65547 BQU65542:BRA65547 CAQ65542:CAW65547 CKM65542:CKS65547 CUI65542:CUO65547 DEE65542:DEK65547 DOA65542:DOG65547 DXW65542:DYC65547 EHS65542:EHY65547 ERO65542:ERU65547 FBK65542:FBQ65547 FLG65542:FLM65547 FVC65542:FVI65547 GEY65542:GFE65547 GOU65542:GPA65547 GYQ65542:GYW65547 HIM65542:HIS65547 HSI65542:HSO65547 ICE65542:ICK65547 IMA65542:IMG65547 IVW65542:IWC65547 JFS65542:JFY65547 JPO65542:JPU65547 JZK65542:JZQ65547 KJG65542:KJM65547 KTC65542:KTI65547 LCY65542:LDE65547 LMU65542:LNA65547 LWQ65542:LWW65547 MGM65542:MGS65547 MQI65542:MQO65547 NAE65542:NAK65547 NKA65542:NKG65547 NTW65542:NUC65547 ODS65542:ODY65547 ONO65542:ONU65547 OXK65542:OXQ65547 PHG65542:PHM65547 PRC65542:PRI65547 QAY65542:QBE65547 QKU65542:QLA65547 QUQ65542:QUW65547 REM65542:RES65547 ROI65542:ROO65547 RYE65542:RYK65547 SIA65542:SIG65547 SRW65542:SSC65547 TBS65542:TBY65547 TLO65542:TLU65547 TVK65542:TVQ65547 UFG65542:UFM65547 UPC65542:UPI65547 UYY65542:UZE65547 VIU65542:VJA65547 VSQ65542:VSW65547 WCM65542:WCS65547 WMI65542:WMO65547 WWE65542:WWK65547 W131078:AC131083 JS131078:JY131083 TO131078:TU131083 ADK131078:ADQ131083 ANG131078:ANM131083 AXC131078:AXI131083 BGY131078:BHE131083 BQU131078:BRA131083 CAQ131078:CAW131083 CKM131078:CKS131083 CUI131078:CUO131083 DEE131078:DEK131083 DOA131078:DOG131083 DXW131078:DYC131083 EHS131078:EHY131083 ERO131078:ERU131083 FBK131078:FBQ131083 FLG131078:FLM131083 FVC131078:FVI131083 GEY131078:GFE131083 GOU131078:GPA131083 GYQ131078:GYW131083 HIM131078:HIS131083 HSI131078:HSO131083 ICE131078:ICK131083 IMA131078:IMG131083 IVW131078:IWC131083 JFS131078:JFY131083 JPO131078:JPU131083 JZK131078:JZQ131083 KJG131078:KJM131083 KTC131078:KTI131083 LCY131078:LDE131083 LMU131078:LNA131083 LWQ131078:LWW131083 MGM131078:MGS131083 MQI131078:MQO131083 NAE131078:NAK131083 NKA131078:NKG131083 NTW131078:NUC131083 ODS131078:ODY131083 ONO131078:ONU131083 OXK131078:OXQ131083 PHG131078:PHM131083 PRC131078:PRI131083 QAY131078:QBE131083 QKU131078:QLA131083 QUQ131078:QUW131083 REM131078:RES131083 ROI131078:ROO131083 RYE131078:RYK131083 SIA131078:SIG131083 SRW131078:SSC131083 TBS131078:TBY131083 TLO131078:TLU131083 TVK131078:TVQ131083 UFG131078:UFM131083 UPC131078:UPI131083 UYY131078:UZE131083 VIU131078:VJA131083 VSQ131078:VSW131083 WCM131078:WCS131083 WMI131078:WMO131083 WWE131078:WWK131083 W196614:AC196619 JS196614:JY196619 TO196614:TU196619 ADK196614:ADQ196619 ANG196614:ANM196619 AXC196614:AXI196619 BGY196614:BHE196619 BQU196614:BRA196619 CAQ196614:CAW196619 CKM196614:CKS196619 CUI196614:CUO196619 DEE196614:DEK196619 DOA196614:DOG196619 DXW196614:DYC196619 EHS196614:EHY196619 ERO196614:ERU196619 FBK196614:FBQ196619 FLG196614:FLM196619 FVC196614:FVI196619 GEY196614:GFE196619 GOU196614:GPA196619 GYQ196614:GYW196619 HIM196614:HIS196619 HSI196614:HSO196619 ICE196614:ICK196619 IMA196614:IMG196619 IVW196614:IWC196619 JFS196614:JFY196619 JPO196614:JPU196619 JZK196614:JZQ196619 KJG196614:KJM196619 KTC196614:KTI196619 LCY196614:LDE196619 LMU196614:LNA196619 LWQ196614:LWW196619 MGM196614:MGS196619 MQI196614:MQO196619 NAE196614:NAK196619 NKA196614:NKG196619 NTW196614:NUC196619 ODS196614:ODY196619 ONO196614:ONU196619 OXK196614:OXQ196619 PHG196614:PHM196619 PRC196614:PRI196619 QAY196614:QBE196619 QKU196614:QLA196619 QUQ196614:QUW196619 REM196614:RES196619 ROI196614:ROO196619 RYE196614:RYK196619 SIA196614:SIG196619 SRW196614:SSC196619 TBS196614:TBY196619 TLO196614:TLU196619 TVK196614:TVQ196619 UFG196614:UFM196619 UPC196614:UPI196619 UYY196614:UZE196619 VIU196614:VJA196619 VSQ196614:VSW196619 WCM196614:WCS196619 WMI196614:WMO196619 WWE196614:WWK196619 W262150:AC262155 JS262150:JY262155 TO262150:TU262155 ADK262150:ADQ262155 ANG262150:ANM262155 AXC262150:AXI262155 BGY262150:BHE262155 BQU262150:BRA262155 CAQ262150:CAW262155 CKM262150:CKS262155 CUI262150:CUO262155 DEE262150:DEK262155 DOA262150:DOG262155 DXW262150:DYC262155 EHS262150:EHY262155 ERO262150:ERU262155 FBK262150:FBQ262155 FLG262150:FLM262155 FVC262150:FVI262155 GEY262150:GFE262155 GOU262150:GPA262155 GYQ262150:GYW262155 HIM262150:HIS262155 HSI262150:HSO262155 ICE262150:ICK262155 IMA262150:IMG262155 IVW262150:IWC262155 JFS262150:JFY262155 JPO262150:JPU262155 JZK262150:JZQ262155 KJG262150:KJM262155 KTC262150:KTI262155 LCY262150:LDE262155 LMU262150:LNA262155 LWQ262150:LWW262155 MGM262150:MGS262155 MQI262150:MQO262155 NAE262150:NAK262155 NKA262150:NKG262155 NTW262150:NUC262155 ODS262150:ODY262155 ONO262150:ONU262155 OXK262150:OXQ262155 PHG262150:PHM262155 PRC262150:PRI262155 QAY262150:QBE262155 QKU262150:QLA262155 QUQ262150:QUW262155 REM262150:RES262155 ROI262150:ROO262155 RYE262150:RYK262155 SIA262150:SIG262155 SRW262150:SSC262155 TBS262150:TBY262155 TLO262150:TLU262155 TVK262150:TVQ262155 UFG262150:UFM262155 UPC262150:UPI262155 UYY262150:UZE262155 VIU262150:VJA262155 VSQ262150:VSW262155 WCM262150:WCS262155 WMI262150:WMO262155 WWE262150:WWK262155 W327686:AC327691 JS327686:JY327691 TO327686:TU327691 ADK327686:ADQ327691 ANG327686:ANM327691 AXC327686:AXI327691 BGY327686:BHE327691 BQU327686:BRA327691 CAQ327686:CAW327691 CKM327686:CKS327691 CUI327686:CUO327691 DEE327686:DEK327691 DOA327686:DOG327691 DXW327686:DYC327691 EHS327686:EHY327691 ERO327686:ERU327691 FBK327686:FBQ327691 FLG327686:FLM327691 FVC327686:FVI327691 GEY327686:GFE327691 GOU327686:GPA327691 GYQ327686:GYW327691 HIM327686:HIS327691 HSI327686:HSO327691 ICE327686:ICK327691 IMA327686:IMG327691 IVW327686:IWC327691 JFS327686:JFY327691 JPO327686:JPU327691 JZK327686:JZQ327691 KJG327686:KJM327691 KTC327686:KTI327691 LCY327686:LDE327691 LMU327686:LNA327691 LWQ327686:LWW327691 MGM327686:MGS327691 MQI327686:MQO327691 NAE327686:NAK327691 NKA327686:NKG327691 NTW327686:NUC327691 ODS327686:ODY327691 ONO327686:ONU327691 OXK327686:OXQ327691 PHG327686:PHM327691 PRC327686:PRI327691 QAY327686:QBE327691 QKU327686:QLA327691 QUQ327686:QUW327691 REM327686:RES327691 ROI327686:ROO327691 RYE327686:RYK327691 SIA327686:SIG327691 SRW327686:SSC327691 TBS327686:TBY327691 TLO327686:TLU327691 TVK327686:TVQ327691 UFG327686:UFM327691 UPC327686:UPI327691 UYY327686:UZE327691 VIU327686:VJA327691 VSQ327686:VSW327691 WCM327686:WCS327691 WMI327686:WMO327691 WWE327686:WWK327691 W393222:AC393227 JS393222:JY393227 TO393222:TU393227 ADK393222:ADQ393227 ANG393222:ANM393227 AXC393222:AXI393227 BGY393222:BHE393227 BQU393222:BRA393227 CAQ393222:CAW393227 CKM393222:CKS393227 CUI393222:CUO393227 DEE393222:DEK393227 DOA393222:DOG393227 DXW393222:DYC393227 EHS393222:EHY393227 ERO393222:ERU393227 FBK393222:FBQ393227 FLG393222:FLM393227 FVC393222:FVI393227 GEY393222:GFE393227 GOU393222:GPA393227 GYQ393222:GYW393227 HIM393222:HIS393227 HSI393222:HSO393227 ICE393222:ICK393227 IMA393222:IMG393227 IVW393222:IWC393227 JFS393222:JFY393227 JPO393222:JPU393227 JZK393222:JZQ393227 KJG393222:KJM393227 KTC393222:KTI393227 LCY393222:LDE393227 LMU393222:LNA393227 LWQ393222:LWW393227 MGM393222:MGS393227 MQI393222:MQO393227 NAE393222:NAK393227 NKA393222:NKG393227 NTW393222:NUC393227 ODS393222:ODY393227 ONO393222:ONU393227 OXK393222:OXQ393227 PHG393222:PHM393227 PRC393222:PRI393227 QAY393222:QBE393227 QKU393222:QLA393227 QUQ393222:QUW393227 REM393222:RES393227 ROI393222:ROO393227 RYE393222:RYK393227 SIA393222:SIG393227 SRW393222:SSC393227 TBS393222:TBY393227 TLO393222:TLU393227 TVK393222:TVQ393227 UFG393222:UFM393227 UPC393222:UPI393227 UYY393222:UZE393227 VIU393222:VJA393227 VSQ393222:VSW393227 WCM393222:WCS393227 WMI393222:WMO393227 WWE393222:WWK393227 W458758:AC458763 JS458758:JY458763 TO458758:TU458763 ADK458758:ADQ458763 ANG458758:ANM458763 AXC458758:AXI458763 BGY458758:BHE458763 BQU458758:BRA458763 CAQ458758:CAW458763 CKM458758:CKS458763 CUI458758:CUO458763 DEE458758:DEK458763 DOA458758:DOG458763 DXW458758:DYC458763 EHS458758:EHY458763 ERO458758:ERU458763 FBK458758:FBQ458763 FLG458758:FLM458763 FVC458758:FVI458763 GEY458758:GFE458763 GOU458758:GPA458763 GYQ458758:GYW458763 HIM458758:HIS458763 HSI458758:HSO458763 ICE458758:ICK458763 IMA458758:IMG458763 IVW458758:IWC458763 JFS458758:JFY458763 JPO458758:JPU458763 JZK458758:JZQ458763 KJG458758:KJM458763 KTC458758:KTI458763 LCY458758:LDE458763 LMU458758:LNA458763 LWQ458758:LWW458763 MGM458758:MGS458763 MQI458758:MQO458763 NAE458758:NAK458763 NKA458758:NKG458763 NTW458758:NUC458763 ODS458758:ODY458763 ONO458758:ONU458763 OXK458758:OXQ458763 PHG458758:PHM458763 PRC458758:PRI458763 QAY458758:QBE458763 QKU458758:QLA458763 QUQ458758:QUW458763 REM458758:RES458763 ROI458758:ROO458763 RYE458758:RYK458763 SIA458758:SIG458763 SRW458758:SSC458763 TBS458758:TBY458763 TLO458758:TLU458763 TVK458758:TVQ458763 UFG458758:UFM458763 UPC458758:UPI458763 UYY458758:UZE458763 VIU458758:VJA458763 VSQ458758:VSW458763 WCM458758:WCS458763 WMI458758:WMO458763 WWE458758:WWK458763 W524294:AC524299 JS524294:JY524299 TO524294:TU524299 ADK524294:ADQ524299 ANG524294:ANM524299 AXC524294:AXI524299 BGY524294:BHE524299 BQU524294:BRA524299 CAQ524294:CAW524299 CKM524294:CKS524299 CUI524294:CUO524299 DEE524294:DEK524299 DOA524294:DOG524299 DXW524294:DYC524299 EHS524294:EHY524299 ERO524294:ERU524299 FBK524294:FBQ524299 FLG524294:FLM524299 FVC524294:FVI524299 GEY524294:GFE524299 GOU524294:GPA524299 GYQ524294:GYW524299 HIM524294:HIS524299 HSI524294:HSO524299 ICE524294:ICK524299 IMA524294:IMG524299 IVW524294:IWC524299 JFS524294:JFY524299 JPO524294:JPU524299 JZK524294:JZQ524299 KJG524294:KJM524299 KTC524294:KTI524299 LCY524294:LDE524299 LMU524294:LNA524299 LWQ524294:LWW524299 MGM524294:MGS524299 MQI524294:MQO524299 NAE524294:NAK524299 NKA524294:NKG524299 NTW524294:NUC524299 ODS524294:ODY524299 ONO524294:ONU524299 OXK524294:OXQ524299 PHG524294:PHM524299 PRC524294:PRI524299 QAY524294:QBE524299 QKU524294:QLA524299 QUQ524294:QUW524299 REM524294:RES524299 ROI524294:ROO524299 RYE524294:RYK524299 SIA524294:SIG524299 SRW524294:SSC524299 TBS524294:TBY524299 TLO524294:TLU524299 TVK524294:TVQ524299 UFG524294:UFM524299 UPC524294:UPI524299 UYY524294:UZE524299 VIU524294:VJA524299 VSQ524294:VSW524299 WCM524294:WCS524299 WMI524294:WMO524299 WWE524294:WWK524299 W589830:AC589835 JS589830:JY589835 TO589830:TU589835 ADK589830:ADQ589835 ANG589830:ANM589835 AXC589830:AXI589835 BGY589830:BHE589835 BQU589830:BRA589835 CAQ589830:CAW589835 CKM589830:CKS589835 CUI589830:CUO589835 DEE589830:DEK589835 DOA589830:DOG589835 DXW589830:DYC589835 EHS589830:EHY589835 ERO589830:ERU589835 FBK589830:FBQ589835 FLG589830:FLM589835 FVC589830:FVI589835 GEY589830:GFE589835 GOU589830:GPA589835 GYQ589830:GYW589835 HIM589830:HIS589835 HSI589830:HSO589835 ICE589830:ICK589835 IMA589830:IMG589835 IVW589830:IWC589835 JFS589830:JFY589835 JPO589830:JPU589835 JZK589830:JZQ589835 KJG589830:KJM589835 KTC589830:KTI589835 LCY589830:LDE589835 LMU589830:LNA589835 LWQ589830:LWW589835 MGM589830:MGS589835 MQI589830:MQO589835 NAE589830:NAK589835 NKA589830:NKG589835 NTW589830:NUC589835 ODS589830:ODY589835 ONO589830:ONU589835 OXK589830:OXQ589835 PHG589830:PHM589835 PRC589830:PRI589835 QAY589830:QBE589835 QKU589830:QLA589835 QUQ589830:QUW589835 REM589830:RES589835 ROI589830:ROO589835 RYE589830:RYK589835 SIA589830:SIG589835 SRW589830:SSC589835 TBS589830:TBY589835 TLO589830:TLU589835 TVK589830:TVQ589835 UFG589830:UFM589835 UPC589830:UPI589835 UYY589830:UZE589835 VIU589830:VJA589835 VSQ589830:VSW589835 WCM589830:WCS589835 WMI589830:WMO589835 WWE589830:WWK589835 W655366:AC655371 JS655366:JY655371 TO655366:TU655371 ADK655366:ADQ655371 ANG655366:ANM655371 AXC655366:AXI655371 BGY655366:BHE655371 BQU655366:BRA655371 CAQ655366:CAW655371 CKM655366:CKS655371 CUI655366:CUO655371 DEE655366:DEK655371 DOA655366:DOG655371 DXW655366:DYC655371 EHS655366:EHY655371 ERO655366:ERU655371 FBK655366:FBQ655371 FLG655366:FLM655371 FVC655366:FVI655371 GEY655366:GFE655371 GOU655366:GPA655371 GYQ655366:GYW655371 HIM655366:HIS655371 HSI655366:HSO655371 ICE655366:ICK655371 IMA655366:IMG655371 IVW655366:IWC655371 JFS655366:JFY655371 JPO655366:JPU655371 JZK655366:JZQ655371 KJG655366:KJM655371 KTC655366:KTI655371 LCY655366:LDE655371 LMU655366:LNA655371 LWQ655366:LWW655371 MGM655366:MGS655371 MQI655366:MQO655371 NAE655366:NAK655371 NKA655366:NKG655371 NTW655366:NUC655371 ODS655366:ODY655371 ONO655366:ONU655371 OXK655366:OXQ655371 PHG655366:PHM655371 PRC655366:PRI655371 QAY655366:QBE655371 QKU655366:QLA655371 QUQ655366:QUW655371 REM655366:RES655371 ROI655366:ROO655371 RYE655366:RYK655371 SIA655366:SIG655371 SRW655366:SSC655371 TBS655366:TBY655371 TLO655366:TLU655371 TVK655366:TVQ655371 UFG655366:UFM655371 UPC655366:UPI655371 UYY655366:UZE655371 VIU655366:VJA655371 VSQ655366:VSW655371 WCM655366:WCS655371 WMI655366:WMO655371 WWE655366:WWK655371 W720902:AC720907 JS720902:JY720907 TO720902:TU720907 ADK720902:ADQ720907 ANG720902:ANM720907 AXC720902:AXI720907 BGY720902:BHE720907 BQU720902:BRA720907 CAQ720902:CAW720907 CKM720902:CKS720907 CUI720902:CUO720907 DEE720902:DEK720907 DOA720902:DOG720907 DXW720902:DYC720907 EHS720902:EHY720907 ERO720902:ERU720907 FBK720902:FBQ720907 FLG720902:FLM720907 FVC720902:FVI720907 GEY720902:GFE720907 GOU720902:GPA720907 GYQ720902:GYW720907 HIM720902:HIS720907 HSI720902:HSO720907 ICE720902:ICK720907 IMA720902:IMG720907 IVW720902:IWC720907 JFS720902:JFY720907 JPO720902:JPU720907 JZK720902:JZQ720907 KJG720902:KJM720907 KTC720902:KTI720907 LCY720902:LDE720907 LMU720902:LNA720907 LWQ720902:LWW720907 MGM720902:MGS720907 MQI720902:MQO720907 NAE720902:NAK720907 NKA720902:NKG720907 NTW720902:NUC720907 ODS720902:ODY720907 ONO720902:ONU720907 OXK720902:OXQ720907 PHG720902:PHM720907 PRC720902:PRI720907 QAY720902:QBE720907 QKU720902:QLA720907 QUQ720902:QUW720907 REM720902:RES720907 ROI720902:ROO720907 RYE720902:RYK720907 SIA720902:SIG720907 SRW720902:SSC720907 TBS720902:TBY720907 TLO720902:TLU720907 TVK720902:TVQ720907 UFG720902:UFM720907 UPC720902:UPI720907 UYY720902:UZE720907 VIU720902:VJA720907 VSQ720902:VSW720907 WCM720902:WCS720907 WMI720902:WMO720907 WWE720902:WWK720907 W786438:AC786443 JS786438:JY786443 TO786438:TU786443 ADK786438:ADQ786443 ANG786438:ANM786443 AXC786438:AXI786443 BGY786438:BHE786443 BQU786438:BRA786443 CAQ786438:CAW786443 CKM786438:CKS786443 CUI786438:CUO786443 DEE786438:DEK786443 DOA786438:DOG786443 DXW786438:DYC786443 EHS786438:EHY786443 ERO786438:ERU786443 FBK786438:FBQ786443 FLG786438:FLM786443 FVC786438:FVI786443 GEY786438:GFE786443 GOU786438:GPA786443 GYQ786438:GYW786443 HIM786438:HIS786443 HSI786438:HSO786443 ICE786438:ICK786443 IMA786438:IMG786443 IVW786438:IWC786443 JFS786438:JFY786443 JPO786438:JPU786443 JZK786438:JZQ786443 KJG786438:KJM786443 KTC786438:KTI786443 LCY786438:LDE786443 LMU786438:LNA786443 LWQ786438:LWW786443 MGM786438:MGS786443 MQI786438:MQO786443 NAE786438:NAK786443 NKA786438:NKG786443 NTW786438:NUC786443 ODS786438:ODY786443 ONO786438:ONU786443 OXK786438:OXQ786443 PHG786438:PHM786443 PRC786438:PRI786443 QAY786438:QBE786443 QKU786438:QLA786443 QUQ786438:QUW786443 REM786438:RES786443 ROI786438:ROO786443 RYE786438:RYK786443 SIA786438:SIG786443 SRW786438:SSC786443 TBS786438:TBY786443 TLO786438:TLU786443 TVK786438:TVQ786443 UFG786438:UFM786443 UPC786438:UPI786443 UYY786438:UZE786443 VIU786438:VJA786443 VSQ786438:VSW786443 WCM786438:WCS786443 WMI786438:WMO786443 WWE786438:WWK786443 W851974:AC851979 JS851974:JY851979 TO851974:TU851979 ADK851974:ADQ851979 ANG851974:ANM851979 AXC851974:AXI851979 BGY851974:BHE851979 BQU851974:BRA851979 CAQ851974:CAW851979 CKM851974:CKS851979 CUI851974:CUO851979 DEE851974:DEK851979 DOA851974:DOG851979 DXW851974:DYC851979 EHS851974:EHY851979 ERO851974:ERU851979 FBK851974:FBQ851979 FLG851974:FLM851979 FVC851974:FVI851979 GEY851974:GFE851979 GOU851974:GPA851979 GYQ851974:GYW851979 HIM851974:HIS851979 HSI851974:HSO851979 ICE851974:ICK851979 IMA851974:IMG851979 IVW851974:IWC851979 JFS851974:JFY851979 JPO851974:JPU851979 JZK851974:JZQ851979 KJG851974:KJM851979 KTC851974:KTI851979 LCY851974:LDE851979 LMU851974:LNA851979 LWQ851974:LWW851979 MGM851974:MGS851979 MQI851974:MQO851979 NAE851974:NAK851979 NKA851974:NKG851979 NTW851974:NUC851979 ODS851974:ODY851979 ONO851974:ONU851979 OXK851974:OXQ851979 PHG851974:PHM851979 PRC851974:PRI851979 QAY851974:QBE851979 QKU851974:QLA851979 QUQ851974:QUW851979 REM851974:RES851979 ROI851974:ROO851979 RYE851974:RYK851979 SIA851974:SIG851979 SRW851974:SSC851979 TBS851974:TBY851979 TLO851974:TLU851979 TVK851974:TVQ851979 UFG851974:UFM851979 UPC851974:UPI851979 UYY851974:UZE851979 VIU851974:VJA851979 VSQ851974:VSW851979 WCM851974:WCS851979 WMI851974:WMO851979 WWE851974:WWK851979 W917510:AC917515 JS917510:JY917515 TO917510:TU917515 ADK917510:ADQ917515 ANG917510:ANM917515 AXC917510:AXI917515 BGY917510:BHE917515 BQU917510:BRA917515 CAQ917510:CAW917515 CKM917510:CKS917515 CUI917510:CUO917515 DEE917510:DEK917515 DOA917510:DOG917515 DXW917510:DYC917515 EHS917510:EHY917515 ERO917510:ERU917515 FBK917510:FBQ917515 FLG917510:FLM917515 FVC917510:FVI917515 GEY917510:GFE917515 GOU917510:GPA917515 GYQ917510:GYW917515 HIM917510:HIS917515 HSI917510:HSO917515 ICE917510:ICK917515 IMA917510:IMG917515 IVW917510:IWC917515 JFS917510:JFY917515 JPO917510:JPU917515 JZK917510:JZQ917515 KJG917510:KJM917515 KTC917510:KTI917515 LCY917510:LDE917515 LMU917510:LNA917515 LWQ917510:LWW917515 MGM917510:MGS917515 MQI917510:MQO917515 NAE917510:NAK917515 NKA917510:NKG917515 NTW917510:NUC917515 ODS917510:ODY917515 ONO917510:ONU917515 OXK917510:OXQ917515 PHG917510:PHM917515 PRC917510:PRI917515 QAY917510:QBE917515 QKU917510:QLA917515 QUQ917510:QUW917515 REM917510:RES917515 ROI917510:ROO917515 RYE917510:RYK917515 SIA917510:SIG917515 SRW917510:SSC917515 TBS917510:TBY917515 TLO917510:TLU917515 TVK917510:TVQ917515 UFG917510:UFM917515 UPC917510:UPI917515 UYY917510:UZE917515 VIU917510:VJA917515 VSQ917510:VSW917515 WCM917510:WCS917515 WMI917510:WMO917515 WWE917510:WWK917515 W983046:AC983051 JS983046:JY983051 TO983046:TU983051 ADK983046:ADQ983051 ANG983046:ANM983051 AXC983046:AXI983051 BGY983046:BHE983051 BQU983046:BRA983051 CAQ983046:CAW983051 CKM983046:CKS983051 CUI983046:CUO983051 DEE983046:DEK983051 DOA983046:DOG983051 DXW983046:DYC983051 EHS983046:EHY983051 ERO983046:ERU983051 FBK983046:FBQ983051 FLG983046:FLM983051 FVC983046:FVI983051 GEY983046:GFE983051 GOU983046:GPA983051 GYQ983046:GYW983051 HIM983046:HIS983051 HSI983046:HSO983051 ICE983046:ICK983051 IMA983046:IMG983051 IVW983046:IWC983051 JFS983046:JFY983051 JPO983046:JPU983051 JZK983046:JZQ983051 KJG983046:KJM983051 KTC983046:KTI983051 LCY983046:LDE983051 LMU983046:LNA983051 LWQ983046:LWW983051 MGM983046:MGS983051 MQI983046:MQO983051 NAE983046:NAK983051 NKA983046:NKG983051 NTW983046:NUC983051 ODS983046:ODY983051 ONO983046:ONU983051 OXK983046:OXQ983051 PHG983046:PHM983051 PRC983046:PRI983051 QAY983046:QBE983051 QKU983046:QLA983051 QUQ983046:QUW983051 REM983046:RES983051 ROI983046:ROO983051 RYE983046:RYK983051 SIA983046:SIG983051 SRW983046:SSC983051 TBS983046:TBY983051 TLO983046:TLU983051 TVK983046:TVQ983051 UFG983046:UFM983051 UPC983046:UPI983051 UYY983046:UZE983051 VIU983046:VJA983051 VSQ983046:VSW983051 WCM983046:WCS983051 WMI983046:WMO983051 WWE983046:WWK983051 WWE7:WWK12 WMI7:WMO12 WCM7:WCS12 VSQ7:VSW12 VIU7:VJA12 UYY7:UZE12 UPC7:UPI12 UFG7:UFM12 TVK7:TVQ12 TLO7:TLU12 TBS7:TBY12 SRW7:SSC12 SIA7:SIG12 RYE7:RYK12 ROI7:ROO12 REM7:RES12 QUQ7:QUW12 QKU7:QLA12 QAY7:QBE12 PRC7:PRI12 PHG7:PHM12 OXK7:OXQ12 ONO7:ONU12 ODS7:ODY12 NTW7:NUC12 NKA7:NKG12 NAE7:NAK12 MQI7:MQO12 MGM7:MGS12 LWQ7:LWW12 LMU7:LNA12 LCY7:LDE12 KTC7:KTI12 KJG7:KJM12 JZK7:JZQ12 JPO7:JPU12 JFS7:JFY12 IVW7:IWC12 IMA7:IMG12 ICE7:ICK12 HSI7:HSO12 HIM7:HIS12 GYQ7:GYW12 GOU7:GPA12 GEY7:GFE12 FVC7:FVI12 FLG7:FLM12 FBK7:FBQ12 ERO7:ERU12 EHS7:EHY12 DXW7:DYC12 DOA7:DOG12 DEE7:DEK12 CUI7:CUO12 CKM7:CKS12 CAQ7:CAW12 BQU7:BRA12 BGY7:BHE12 AXC7:AXI12 ANG7:ANM12 ADK7:ADQ12 TO7:TU12 JS7:JY12 W7:AC12">
      <formula1>$AG$14:$AG$17</formula1>
    </dataValidation>
    <dataValidation type="list" allowBlank="1" showInputMessage="1" showErrorMessage="1" sqref="AD65548:AJ65549 JZ65548:KF65549 TV65548:UB65549 ADR65548:ADX65549 ANN65548:ANT65549 AXJ65548:AXP65549 BHF65548:BHL65549 BRB65548:BRH65549 CAX65548:CBD65549 CKT65548:CKZ65549 CUP65548:CUV65549 DEL65548:DER65549 DOH65548:DON65549 DYD65548:DYJ65549 EHZ65548:EIF65549 ERV65548:ESB65549 FBR65548:FBX65549 FLN65548:FLT65549 FVJ65548:FVP65549 GFF65548:GFL65549 GPB65548:GPH65549 GYX65548:GZD65549 HIT65548:HIZ65549 HSP65548:HSV65549 ICL65548:ICR65549 IMH65548:IMN65549 IWD65548:IWJ65549 JFZ65548:JGF65549 JPV65548:JQB65549 JZR65548:JZX65549 KJN65548:KJT65549 KTJ65548:KTP65549 LDF65548:LDL65549 LNB65548:LNH65549 LWX65548:LXD65549 MGT65548:MGZ65549 MQP65548:MQV65549 NAL65548:NAR65549 NKH65548:NKN65549 NUD65548:NUJ65549 ODZ65548:OEF65549 ONV65548:OOB65549 OXR65548:OXX65549 PHN65548:PHT65549 PRJ65548:PRP65549 QBF65548:QBL65549 QLB65548:QLH65549 QUX65548:QVD65549 RET65548:REZ65549 ROP65548:ROV65549 RYL65548:RYR65549 SIH65548:SIN65549 SSD65548:SSJ65549 TBZ65548:TCF65549 TLV65548:TMB65549 TVR65548:TVX65549 UFN65548:UFT65549 UPJ65548:UPP65549 UZF65548:UZL65549 VJB65548:VJH65549 VSX65548:VTD65549 WCT65548:WCZ65549 WMP65548:WMV65549 WWL65548:WWR65549 AD131084:AJ131085 JZ131084:KF131085 TV131084:UB131085 ADR131084:ADX131085 ANN131084:ANT131085 AXJ131084:AXP131085 BHF131084:BHL131085 BRB131084:BRH131085 CAX131084:CBD131085 CKT131084:CKZ131085 CUP131084:CUV131085 DEL131084:DER131085 DOH131084:DON131085 DYD131084:DYJ131085 EHZ131084:EIF131085 ERV131084:ESB131085 FBR131084:FBX131085 FLN131084:FLT131085 FVJ131084:FVP131085 GFF131084:GFL131085 GPB131084:GPH131085 GYX131084:GZD131085 HIT131084:HIZ131085 HSP131084:HSV131085 ICL131084:ICR131085 IMH131084:IMN131085 IWD131084:IWJ131085 JFZ131084:JGF131085 JPV131084:JQB131085 JZR131084:JZX131085 KJN131084:KJT131085 KTJ131084:KTP131085 LDF131084:LDL131085 LNB131084:LNH131085 LWX131084:LXD131085 MGT131084:MGZ131085 MQP131084:MQV131085 NAL131084:NAR131085 NKH131084:NKN131085 NUD131084:NUJ131085 ODZ131084:OEF131085 ONV131084:OOB131085 OXR131084:OXX131085 PHN131084:PHT131085 PRJ131084:PRP131085 QBF131084:QBL131085 QLB131084:QLH131085 QUX131084:QVD131085 RET131084:REZ131085 ROP131084:ROV131085 RYL131084:RYR131085 SIH131084:SIN131085 SSD131084:SSJ131085 TBZ131084:TCF131085 TLV131084:TMB131085 TVR131084:TVX131085 UFN131084:UFT131085 UPJ131084:UPP131085 UZF131084:UZL131085 VJB131084:VJH131085 VSX131084:VTD131085 WCT131084:WCZ131085 WMP131084:WMV131085 WWL131084:WWR131085 AD196620:AJ196621 JZ196620:KF196621 TV196620:UB196621 ADR196620:ADX196621 ANN196620:ANT196621 AXJ196620:AXP196621 BHF196620:BHL196621 BRB196620:BRH196621 CAX196620:CBD196621 CKT196620:CKZ196621 CUP196620:CUV196621 DEL196620:DER196621 DOH196620:DON196621 DYD196620:DYJ196621 EHZ196620:EIF196621 ERV196620:ESB196621 FBR196620:FBX196621 FLN196620:FLT196621 FVJ196620:FVP196621 GFF196620:GFL196621 GPB196620:GPH196621 GYX196620:GZD196621 HIT196620:HIZ196621 HSP196620:HSV196621 ICL196620:ICR196621 IMH196620:IMN196621 IWD196620:IWJ196621 JFZ196620:JGF196621 JPV196620:JQB196621 JZR196620:JZX196621 KJN196620:KJT196621 KTJ196620:KTP196621 LDF196620:LDL196621 LNB196620:LNH196621 LWX196620:LXD196621 MGT196620:MGZ196621 MQP196620:MQV196621 NAL196620:NAR196621 NKH196620:NKN196621 NUD196620:NUJ196621 ODZ196620:OEF196621 ONV196620:OOB196621 OXR196620:OXX196621 PHN196620:PHT196621 PRJ196620:PRP196621 QBF196620:QBL196621 QLB196620:QLH196621 QUX196620:QVD196621 RET196620:REZ196621 ROP196620:ROV196621 RYL196620:RYR196621 SIH196620:SIN196621 SSD196620:SSJ196621 TBZ196620:TCF196621 TLV196620:TMB196621 TVR196620:TVX196621 UFN196620:UFT196621 UPJ196620:UPP196621 UZF196620:UZL196621 VJB196620:VJH196621 VSX196620:VTD196621 WCT196620:WCZ196621 WMP196620:WMV196621 WWL196620:WWR196621 AD262156:AJ262157 JZ262156:KF262157 TV262156:UB262157 ADR262156:ADX262157 ANN262156:ANT262157 AXJ262156:AXP262157 BHF262156:BHL262157 BRB262156:BRH262157 CAX262156:CBD262157 CKT262156:CKZ262157 CUP262156:CUV262157 DEL262156:DER262157 DOH262156:DON262157 DYD262156:DYJ262157 EHZ262156:EIF262157 ERV262156:ESB262157 FBR262156:FBX262157 FLN262156:FLT262157 FVJ262156:FVP262157 GFF262156:GFL262157 GPB262156:GPH262157 GYX262156:GZD262157 HIT262156:HIZ262157 HSP262156:HSV262157 ICL262156:ICR262157 IMH262156:IMN262157 IWD262156:IWJ262157 JFZ262156:JGF262157 JPV262156:JQB262157 JZR262156:JZX262157 KJN262156:KJT262157 KTJ262156:KTP262157 LDF262156:LDL262157 LNB262156:LNH262157 LWX262156:LXD262157 MGT262156:MGZ262157 MQP262156:MQV262157 NAL262156:NAR262157 NKH262156:NKN262157 NUD262156:NUJ262157 ODZ262156:OEF262157 ONV262156:OOB262157 OXR262156:OXX262157 PHN262156:PHT262157 PRJ262156:PRP262157 QBF262156:QBL262157 QLB262156:QLH262157 QUX262156:QVD262157 RET262156:REZ262157 ROP262156:ROV262157 RYL262156:RYR262157 SIH262156:SIN262157 SSD262156:SSJ262157 TBZ262156:TCF262157 TLV262156:TMB262157 TVR262156:TVX262157 UFN262156:UFT262157 UPJ262156:UPP262157 UZF262156:UZL262157 VJB262156:VJH262157 VSX262156:VTD262157 WCT262156:WCZ262157 WMP262156:WMV262157 WWL262156:WWR262157 AD327692:AJ327693 JZ327692:KF327693 TV327692:UB327693 ADR327692:ADX327693 ANN327692:ANT327693 AXJ327692:AXP327693 BHF327692:BHL327693 BRB327692:BRH327693 CAX327692:CBD327693 CKT327692:CKZ327693 CUP327692:CUV327693 DEL327692:DER327693 DOH327692:DON327693 DYD327692:DYJ327693 EHZ327692:EIF327693 ERV327692:ESB327693 FBR327692:FBX327693 FLN327692:FLT327693 FVJ327692:FVP327693 GFF327692:GFL327693 GPB327692:GPH327693 GYX327692:GZD327693 HIT327692:HIZ327693 HSP327692:HSV327693 ICL327692:ICR327693 IMH327692:IMN327693 IWD327692:IWJ327693 JFZ327692:JGF327693 JPV327692:JQB327693 JZR327692:JZX327693 KJN327692:KJT327693 KTJ327692:KTP327693 LDF327692:LDL327693 LNB327692:LNH327693 LWX327692:LXD327693 MGT327692:MGZ327693 MQP327692:MQV327693 NAL327692:NAR327693 NKH327692:NKN327693 NUD327692:NUJ327693 ODZ327692:OEF327693 ONV327692:OOB327693 OXR327692:OXX327693 PHN327692:PHT327693 PRJ327692:PRP327693 QBF327692:QBL327693 QLB327692:QLH327693 QUX327692:QVD327693 RET327692:REZ327693 ROP327692:ROV327693 RYL327692:RYR327693 SIH327692:SIN327693 SSD327692:SSJ327693 TBZ327692:TCF327693 TLV327692:TMB327693 TVR327692:TVX327693 UFN327692:UFT327693 UPJ327692:UPP327693 UZF327692:UZL327693 VJB327692:VJH327693 VSX327692:VTD327693 WCT327692:WCZ327693 WMP327692:WMV327693 WWL327692:WWR327693 AD393228:AJ393229 JZ393228:KF393229 TV393228:UB393229 ADR393228:ADX393229 ANN393228:ANT393229 AXJ393228:AXP393229 BHF393228:BHL393229 BRB393228:BRH393229 CAX393228:CBD393229 CKT393228:CKZ393229 CUP393228:CUV393229 DEL393228:DER393229 DOH393228:DON393229 DYD393228:DYJ393229 EHZ393228:EIF393229 ERV393228:ESB393229 FBR393228:FBX393229 FLN393228:FLT393229 FVJ393228:FVP393229 GFF393228:GFL393229 GPB393228:GPH393229 GYX393228:GZD393229 HIT393228:HIZ393229 HSP393228:HSV393229 ICL393228:ICR393229 IMH393228:IMN393229 IWD393228:IWJ393229 JFZ393228:JGF393229 JPV393228:JQB393229 JZR393228:JZX393229 KJN393228:KJT393229 KTJ393228:KTP393229 LDF393228:LDL393229 LNB393228:LNH393229 LWX393228:LXD393229 MGT393228:MGZ393229 MQP393228:MQV393229 NAL393228:NAR393229 NKH393228:NKN393229 NUD393228:NUJ393229 ODZ393228:OEF393229 ONV393228:OOB393229 OXR393228:OXX393229 PHN393228:PHT393229 PRJ393228:PRP393229 QBF393228:QBL393229 QLB393228:QLH393229 QUX393228:QVD393229 RET393228:REZ393229 ROP393228:ROV393229 RYL393228:RYR393229 SIH393228:SIN393229 SSD393228:SSJ393229 TBZ393228:TCF393229 TLV393228:TMB393229 TVR393228:TVX393229 UFN393228:UFT393229 UPJ393228:UPP393229 UZF393228:UZL393229 VJB393228:VJH393229 VSX393228:VTD393229 WCT393228:WCZ393229 WMP393228:WMV393229 WWL393228:WWR393229 AD458764:AJ458765 JZ458764:KF458765 TV458764:UB458765 ADR458764:ADX458765 ANN458764:ANT458765 AXJ458764:AXP458765 BHF458764:BHL458765 BRB458764:BRH458765 CAX458764:CBD458765 CKT458764:CKZ458765 CUP458764:CUV458765 DEL458764:DER458765 DOH458764:DON458765 DYD458764:DYJ458765 EHZ458764:EIF458765 ERV458764:ESB458765 FBR458764:FBX458765 FLN458764:FLT458765 FVJ458764:FVP458765 GFF458764:GFL458765 GPB458764:GPH458765 GYX458764:GZD458765 HIT458764:HIZ458765 HSP458764:HSV458765 ICL458764:ICR458765 IMH458764:IMN458765 IWD458764:IWJ458765 JFZ458764:JGF458765 JPV458764:JQB458765 JZR458764:JZX458765 KJN458764:KJT458765 KTJ458764:KTP458765 LDF458764:LDL458765 LNB458764:LNH458765 LWX458764:LXD458765 MGT458764:MGZ458765 MQP458764:MQV458765 NAL458764:NAR458765 NKH458764:NKN458765 NUD458764:NUJ458765 ODZ458764:OEF458765 ONV458764:OOB458765 OXR458764:OXX458765 PHN458764:PHT458765 PRJ458764:PRP458765 QBF458764:QBL458765 QLB458764:QLH458765 QUX458764:QVD458765 RET458764:REZ458765 ROP458764:ROV458765 RYL458764:RYR458765 SIH458764:SIN458765 SSD458764:SSJ458765 TBZ458764:TCF458765 TLV458764:TMB458765 TVR458764:TVX458765 UFN458764:UFT458765 UPJ458764:UPP458765 UZF458764:UZL458765 VJB458764:VJH458765 VSX458764:VTD458765 WCT458764:WCZ458765 WMP458764:WMV458765 WWL458764:WWR458765 AD524300:AJ524301 JZ524300:KF524301 TV524300:UB524301 ADR524300:ADX524301 ANN524300:ANT524301 AXJ524300:AXP524301 BHF524300:BHL524301 BRB524300:BRH524301 CAX524300:CBD524301 CKT524300:CKZ524301 CUP524300:CUV524301 DEL524300:DER524301 DOH524300:DON524301 DYD524300:DYJ524301 EHZ524300:EIF524301 ERV524300:ESB524301 FBR524300:FBX524301 FLN524300:FLT524301 FVJ524300:FVP524301 GFF524300:GFL524301 GPB524300:GPH524301 GYX524300:GZD524301 HIT524300:HIZ524301 HSP524300:HSV524301 ICL524300:ICR524301 IMH524300:IMN524301 IWD524300:IWJ524301 JFZ524300:JGF524301 JPV524300:JQB524301 JZR524300:JZX524301 KJN524300:KJT524301 KTJ524300:KTP524301 LDF524300:LDL524301 LNB524300:LNH524301 LWX524300:LXD524301 MGT524300:MGZ524301 MQP524300:MQV524301 NAL524300:NAR524301 NKH524300:NKN524301 NUD524300:NUJ524301 ODZ524300:OEF524301 ONV524300:OOB524301 OXR524300:OXX524301 PHN524300:PHT524301 PRJ524300:PRP524301 QBF524300:QBL524301 QLB524300:QLH524301 QUX524300:QVD524301 RET524300:REZ524301 ROP524300:ROV524301 RYL524300:RYR524301 SIH524300:SIN524301 SSD524300:SSJ524301 TBZ524300:TCF524301 TLV524300:TMB524301 TVR524300:TVX524301 UFN524300:UFT524301 UPJ524300:UPP524301 UZF524300:UZL524301 VJB524300:VJH524301 VSX524300:VTD524301 WCT524300:WCZ524301 WMP524300:WMV524301 WWL524300:WWR524301 AD589836:AJ589837 JZ589836:KF589837 TV589836:UB589837 ADR589836:ADX589837 ANN589836:ANT589837 AXJ589836:AXP589837 BHF589836:BHL589837 BRB589836:BRH589837 CAX589836:CBD589837 CKT589836:CKZ589837 CUP589836:CUV589837 DEL589836:DER589837 DOH589836:DON589837 DYD589836:DYJ589837 EHZ589836:EIF589837 ERV589836:ESB589837 FBR589836:FBX589837 FLN589836:FLT589837 FVJ589836:FVP589837 GFF589836:GFL589837 GPB589836:GPH589837 GYX589836:GZD589837 HIT589836:HIZ589837 HSP589836:HSV589837 ICL589836:ICR589837 IMH589836:IMN589837 IWD589836:IWJ589837 JFZ589836:JGF589837 JPV589836:JQB589837 JZR589836:JZX589837 KJN589836:KJT589837 KTJ589836:KTP589837 LDF589836:LDL589837 LNB589836:LNH589837 LWX589836:LXD589837 MGT589836:MGZ589837 MQP589836:MQV589837 NAL589836:NAR589837 NKH589836:NKN589837 NUD589836:NUJ589837 ODZ589836:OEF589837 ONV589836:OOB589837 OXR589836:OXX589837 PHN589836:PHT589837 PRJ589836:PRP589837 QBF589836:QBL589837 QLB589836:QLH589837 QUX589836:QVD589837 RET589836:REZ589837 ROP589836:ROV589837 RYL589836:RYR589837 SIH589836:SIN589837 SSD589836:SSJ589837 TBZ589836:TCF589837 TLV589836:TMB589837 TVR589836:TVX589837 UFN589836:UFT589837 UPJ589836:UPP589837 UZF589836:UZL589837 VJB589836:VJH589837 VSX589836:VTD589837 WCT589836:WCZ589837 WMP589836:WMV589837 WWL589836:WWR589837 AD655372:AJ655373 JZ655372:KF655373 TV655372:UB655373 ADR655372:ADX655373 ANN655372:ANT655373 AXJ655372:AXP655373 BHF655372:BHL655373 BRB655372:BRH655373 CAX655372:CBD655373 CKT655372:CKZ655373 CUP655372:CUV655373 DEL655372:DER655373 DOH655372:DON655373 DYD655372:DYJ655373 EHZ655372:EIF655373 ERV655372:ESB655373 FBR655372:FBX655373 FLN655372:FLT655373 FVJ655372:FVP655373 GFF655372:GFL655373 GPB655372:GPH655373 GYX655372:GZD655373 HIT655372:HIZ655373 HSP655372:HSV655373 ICL655372:ICR655373 IMH655372:IMN655373 IWD655372:IWJ655373 JFZ655372:JGF655373 JPV655372:JQB655373 JZR655372:JZX655373 KJN655372:KJT655373 KTJ655372:KTP655373 LDF655372:LDL655373 LNB655372:LNH655373 LWX655372:LXD655373 MGT655372:MGZ655373 MQP655372:MQV655373 NAL655372:NAR655373 NKH655372:NKN655373 NUD655372:NUJ655373 ODZ655372:OEF655373 ONV655372:OOB655373 OXR655372:OXX655373 PHN655372:PHT655373 PRJ655372:PRP655373 QBF655372:QBL655373 QLB655372:QLH655373 QUX655372:QVD655373 RET655372:REZ655373 ROP655372:ROV655373 RYL655372:RYR655373 SIH655372:SIN655373 SSD655372:SSJ655373 TBZ655372:TCF655373 TLV655372:TMB655373 TVR655372:TVX655373 UFN655372:UFT655373 UPJ655372:UPP655373 UZF655372:UZL655373 VJB655372:VJH655373 VSX655372:VTD655373 WCT655372:WCZ655373 WMP655372:WMV655373 WWL655372:WWR655373 AD720908:AJ720909 JZ720908:KF720909 TV720908:UB720909 ADR720908:ADX720909 ANN720908:ANT720909 AXJ720908:AXP720909 BHF720908:BHL720909 BRB720908:BRH720909 CAX720908:CBD720909 CKT720908:CKZ720909 CUP720908:CUV720909 DEL720908:DER720909 DOH720908:DON720909 DYD720908:DYJ720909 EHZ720908:EIF720909 ERV720908:ESB720909 FBR720908:FBX720909 FLN720908:FLT720909 FVJ720908:FVP720909 GFF720908:GFL720909 GPB720908:GPH720909 GYX720908:GZD720909 HIT720908:HIZ720909 HSP720908:HSV720909 ICL720908:ICR720909 IMH720908:IMN720909 IWD720908:IWJ720909 JFZ720908:JGF720909 JPV720908:JQB720909 JZR720908:JZX720909 KJN720908:KJT720909 KTJ720908:KTP720909 LDF720908:LDL720909 LNB720908:LNH720909 LWX720908:LXD720909 MGT720908:MGZ720909 MQP720908:MQV720909 NAL720908:NAR720909 NKH720908:NKN720909 NUD720908:NUJ720909 ODZ720908:OEF720909 ONV720908:OOB720909 OXR720908:OXX720909 PHN720908:PHT720909 PRJ720908:PRP720909 QBF720908:QBL720909 QLB720908:QLH720909 QUX720908:QVD720909 RET720908:REZ720909 ROP720908:ROV720909 RYL720908:RYR720909 SIH720908:SIN720909 SSD720908:SSJ720909 TBZ720908:TCF720909 TLV720908:TMB720909 TVR720908:TVX720909 UFN720908:UFT720909 UPJ720908:UPP720909 UZF720908:UZL720909 VJB720908:VJH720909 VSX720908:VTD720909 WCT720908:WCZ720909 WMP720908:WMV720909 WWL720908:WWR720909 AD786444:AJ786445 JZ786444:KF786445 TV786444:UB786445 ADR786444:ADX786445 ANN786444:ANT786445 AXJ786444:AXP786445 BHF786444:BHL786445 BRB786444:BRH786445 CAX786444:CBD786445 CKT786444:CKZ786445 CUP786444:CUV786445 DEL786444:DER786445 DOH786444:DON786445 DYD786444:DYJ786445 EHZ786444:EIF786445 ERV786444:ESB786445 FBR786444:FBX786445 FLN786444:FLT786445 FVJ786444:FVP786445 GFF786444:GFL786445 GPB786444:GPH786445 GYX786444:GZD786445 HIT786444:HIZ786445 HSP786444:HSV786445 ICL786444:ICR786445 IMH786444:IMN786445 IWD786444:IWJ786445 JFZ786444:JGF786445 JPV786444:JQB786445 JZR786444:JZX786445 KJN786444:KJT786445 KTJ786444:KTP786445 LDF786444:LDL786445 LNB786444:LNH786445 LWX786444:LXD786445 MGT786444:MGZ786445 MQP786444:MQV786445 NAL786444:NAR786445 NKH786444:NKN786445 NUD786444:NUJ786445 ODZ786444:OEF786445 ONV786444:OOB786445 OXR786444:OXX786445 PHN786444:PHT786445 PRJ786444:PRP786445 QBF786444:QBL786445 QLB786444:QLH786445 QUX786444:QVD786445 RET786444:REZ786445 ROP786444:ROV786445 RYL786444:RYR786445 SIH786444:SIN786445 SSD786444:SSJ786445 TBZ786444:TCF786445 TLV786444:TMB786445 TVR786444:TVX786445 UFN786444:UFT786445 UPJ786444:UPP786445 UZF786444:UZL786445 VJB786444:VJH786445 VSX786444:VTD786445 WCT786444:WCZ786445 WMP786444:WMV786445 WWL786444:WWR786445 AD851980:AJ851981 JZ851980:KF851981 TV851980:UB851981 ADR851980:ADX851981 ANN851980:ANT851981 AXJ851980:AXP851981 BHF851980:BHL851981 BRB851980:BRH851981 CAX851980:CBD851981 CKT851980:CKZ851981 CUP851980:CUV851981 DEL851980:DER851981 DOH851980:DON851981 DYD851980:DYJ851981 EHZ851980:EIF851981 ERV851980:ESB851981 FBR851980:FBX851981 FLN851980:FLT851981 FVJ851980:FVP851981 GFF851980:GFL851981 GPB851980:GPH851981 GYX851980:GZD851981 HIT851980:HIZ851981 HSP851980:HSV851981 ICL851980:ICR851981 IMH851980:IMN851981 IWD851980:IWJ851981 JFZ851980:JGF851981 JPV851980:JQB851981 JZR851980:JZX851981 KJN851980:KJT851981 KTJ851980:KTP851981 LDF851980:LDL851981 LNB851980:LNH851981 LWX851980:LXD851981 MGT851980:MGZ851981 MQP851980:MQV851981 NAL851980:NAR851981 NKH851980:NKN851981 NUD851980:NUJ851981 ODZ851980:OEF851981 ONV851980:OOB851981 OXR851980:OXX851981 PHN851980:PHT851981 PRJ851980:PRP851981 QBF851980:QBL851981 QLB851980:QLH851981 QUX851980:QVD851981 RET851980:REZ851981 ROP851980:ROV851981 RYL851980:RYR851981 SIH851980:SIN851981 SSD851980:SSJ851981 TBZ851980:TCF851981 TLV851980:TMB851981 TVR851980:TVX851981 UFN851980:UFT851981 UPJ851980:UPP851981 UZF851980:UZL851981 VJB851980:VJH851981 VSX851980:VTD851981 WCT851980:WCZ851981 WMP851980:WMV851981 WWL851980:WWR851981 AD917516:AJ917517 JZ917516:KF917517 TV917516:UB917517 ADR917516:ADX917517 ANN917516:ANT917517 AXJ917516:AXP917517 BHF917516:BHL917517 BRB917516:BRH917517 CAX917516:CBD917517 CKT917516:CKZ917517 CUP917516:CUV917517 DEL917516:DER917517 DOH917516:DON917517 DYD917516:DYJ917517 EHZ917516:EIF917517 ERV917516:ESB917517 FBR917516:FBX917517 FLN917516:FLT917517 FVJ917516:FVP917517 GFF917516:GFL917517 GPB917516:GPH917517 GYX917516:GZD917517 HIT917516:HIZ917517 HSP917516:HSV917517 ICL917516:ICR917517 IMH917516:IMN917517 IWD917516:IWJ917517 JFZ917516:JGF917517 JPV917516:JQB917517 JZR917516:JZX917517 KJN917516:KJT917517 KTJ917516:KTP917517 LDF917516:LDL917517 LNB917516:LNH917517 LWX917516:LXD917517 MGT917516:MGZ917517 MQP917516:MQV917517 NAL917516:NAR917517 NKH917516:NKN917517 NUD917516:NUJ917517 ODZ917516:OEF917517 ONV917516:OOB917517 OXR917516:OXX917517 PHN917516:PHT917517 PRJ917516:PRP917517 QBF917516:QBL917517 QLB917516:QLH917517 QUX917516:QVD917517 RET917516:REZ917517 ROP917516:ROV917517 RYL917516:RYR917517 SIH917516:SIN917517 SSD917516:SSJ917517 TBZ917516:TCF917517 TLV917516:TMB917517 TVR917516:TVX917517 UFN917516:UFT917517 UPJ917516:UPP917517 UZF917516:UZL917517 VJB917516:VJH917517 VSX917516:VTD917517 WCT917516:WCZ917517 WMP917516:WMV917517 WWL917516:WWR917517 AD983052:AJ983053 JZ983052:KF983053 TV983052:UB983053 ADR983052:ADX983053 ANN983052:ANT983053 AXJ983052:AXP983053 BHF983052:BHL983053 BRB983052:BRH983053 CAX983052:CBD983053 CKT983052:CKZ983053 CUP983052:CUV983053 DEL983052:DER983053 DOH983052:DON983053 DYD983052:DYJ983053 EHZ983052:EIF983053 ERV983052:ESB983053 FBR983052:FBX983053 FLN983052:FLT983053 FVJ983052:FVP983053 GFF983052:GFL983053 GPB983052:GPH983053 GYX983052:GZD983053 HIT983052:HIZ983053 HSP983052:HSV983053 ICL983052:ICR983053 IMH983052:IMN983053 IWD983052:IWJ983053 JFZ983052:JGF983053 JPV983052:JQB983053 JZR983052:JZX983053 KJN983052:KJT983053 KTJ983052:KTP983053 LDF983052:LDL983053 LNB983052:LNH983053 LWX983052:LXD983053 MGT983052:MGZ983053 MQP983052:MQV983053 NAL983052:NAR983053 NKH983052:NKN983053 NUD983052:NUJ983053 ODZ983052:OEF983053 ONV983052:OOB983053 OXR983052:OXX983053 PHN983052:PHT983053 PRJ983052:PRP983053 QBF983052:QBL983053 QLB983052:QLH983053 QUX983052:QVD983053 RET983052:REZ983053 ROP983052:ROV983053 RYL983052:RYR983053 SIH983052:SIN983053 SSD983052:SSJ983053 TBZ983052:TCF983053 TLV983052:TMB983053 TVR983052:TVX983053 UFN983052:UFT983053 UPJ983052:UPP983053 UZF983052:UZL983053 VJB983052:VJH983053 VSX983052:VTD983053 WCT983052:WCZ983053 WMP983052:WMV983053 WWL983052:WWR983053 WWL13:WWR14 WMP13:WMV14 WCT13:WCZ14 VSX13:VTD14 VJB13:VJH14 UZF13:UZL14 UPJ13:UPP14 UFN13:UFT14 TVR13:TVX14 TLV13:TMB14 TBZ13:TCF14 SSD13:SSJ14 SIH13:SIN14 RYL13:RYR14 ROP13:ROV14 RET13:REZ14 QUX13:QVD14 QLB13:QLH14 QBF13:QBL14 PRJ13:PRP14 PHN13:PHT14 OXR13:OXX14 ONV13:OOB14 ODZ13:OEF14 NUD13:NUJ14 NKH13:NKN14 NAL13:NAR14 MQP13:MQV14 MGT13:MGZ14 LWX13:LXD14 LNB13:LNH14 LDF13:LDL14 KTJ13:KTP14 KJN13:KJT14 JZR13:JZX14 JPV13:JQB14 JFZ13:JGF14 IWD13:IWJ14 IMH13:IMN14 ICL13:ICR14 HSP13:HSV14 HIT13:HIZ14 GYX13:GZD14 GPB13:GPH14 GFF13:GFL14 FVJ13:FVP14 FLN13:FLT14 FBR13:FBX14 ERV13:ESB14 EHZ13:EIF14 DYD13:DYJ14 DOH13:DON14 DEL13:DER14 CUP13:CUV14 CKT13:CKZ14 CAX13:CBD14 BRB13:BRH14 BHF13:BHL14 AXJ13:AXP14 ANN13:ANT14 ADR13:ADX14 TV13:UB14 JZ13:KF14 AD13:AJ14">
      <formula1>$Q$16:$Q$18</formula1>
    </dataValidation>
    <dataValidation type="list" allowBlank="1" showInputMessage="1" showErrorMessage="1" sqref="W65548:AC65549 JS65548:JY65549 TO65548:TU65549 ADK65548:ADQ65549 ANG65548:ANM65549 AXC65548:AXI65549 BGY65548:BHE65549 BQU65548:BRA65549 CAQ65548:CAW65549 CKM65548:CKS65549 CUI65548:CUO65549 DEE65548:DEK65549 DOA65548:DOG65549 DXW65548:DYC65549 EHS65548:EHY65549 ERO65548:ERU65549 FBK65548:FBQ65549 FLG65548:FLM65549 FVC65548:FVI65549 GEY65548:GFE65549 GOU65548:GPA65549 GYQ65548:GYW65549 HIM65548:HIS65549 HSI65548:HSO65549 ICE65548:ICK65549 IMA65548:IMG65549 IVW65548:IWC65549 JFS65548:JFY65549 JPO65548:JPU65549 JZK65548:JZQ65549 KJG65548:KJM65549 KTC65548:KTI65549 LCY65548:LDE65549 LMU65548:LNA65549 LWQ65548:LWW65549 MGM65548:MGS65549 MQI65548:MQO65549 NAE65548:NAK65549 NKA65548:NKG65549 NTW65548:NUC65549 ODS65548:ODY65549 ONO65548:ONU65549 OXK65548:OXQ65549 PHG65548:PHM65549 PRC65548:PRI65549 QAY65548:QBE65549 QKU65548:QLA65549 QUQ65548:QUW65549 REM65548:RES65549 ROI65548:ROO65549 RYE65548:RYK65549 SIA65548:SIG65549 SRW65548:SSC65549 TBS65548:TBY65549 TLO65548:TLU65549 TVK65548:TVQ65549 UFG65548:UFM65549 UPC65548:UPI65549 UYY65548:UZE65549 VIU65548:VJA65549 VSQ65548:VSW65549 WCM65548:WCS65549 WMI65548:WMO65549 WWE65548:WWK65549 W131084:AC131085 JS131084:JY131085 TO131084:TU131085 ADK131084:ADQ131085 ANG131084:ANM131085 AXC131084:AXI131085 BGY131084:BHE131085 BQU131084:BRA131085 CAQ131084:CAW131085 CKM131084:CKS131085 CUI131084:CUO131085 DEE131084:DEK131085 DOA131084:DOG131085 DXW131084:DYC131085 EHS131084:EHY131085 ERO131084:ERU131085 FBK131084:FBQ131085 FLG131084:FLM131085 FVC131084:FVI131085 GEY131084:GFE131085 GOU131084:GPA131085 GYQ131084:GYW131085 HIM131084:HIS131085 HSI131084:HSO131085 ICE131084:ICK131085 IMA131084:IMG131085 IVW131084:IWC131085 JFS131084:JFY131085 JPO131084:JPU131085 JZK131084:JZQ131085 KJG131084:KJM131085 KTC131084:KTI131085 LCY131084:LDE131085 LMU131084:LNA131085 LWQ131084:LWW131085 MGM131084:MGS131085 MQI131084:MQO131085 NAE131084:NAK131085 NKA131084:NKG131085 NTW131084:NUC131085 ODS131084:ODY131085 ONO131084:ONU131085 OXK131084:OXQ131085 PHG131084:PHM131085 PRC131084:PRI131085 QAY131084:QBE131085 QKU131084:QLA131085 QUQ131084:QUW131085 REM131084:RES131085 ROI131084:ROO131085 RYE131084:RYK131085 SIA131084:SIG131085 SRW131084:SSC131085 TBS131084:TBY131085 TLO131084:TLU131085 TVK131084:TVQ131085 UFG131084:UFM131085 UPC131084:UPI131085 UYY131084:UZE131085 VIU131084:VJA131085 VSQ131084:VSW131085 WCM131084:WCS131085 WMI131084:WMO131085 WWE131084:WWK131085 W196620:AC196621 JS196620:JY196621 TO196620:TU196621 ADK196620:ADQ196621 ANG196620:ANM196621 AXC196620:AXI196621 BGY196620:BHE196621 BQU196620:BRA196621 CAQ196620:CAW196621 CKM196620:CKS196621 CUI196620:CUO196621 DEE196620:DEK196621 DOA196620:DOG196621 DXW196620:DYC196621 EHS196620:EHY196621 ERO196620:ERU196621 FBK196620:FBQ196621 FLG196620:FLM196621 FVC196620:FVI196621 GEY196620:GFE196621 GOU196620:GPA196621 GYQ196620:GYW196621 HIM196620:HIS196621 HSI196620:HSO196621 ICE196620:ICK196621 IMA196620:IMG196621 IVW196620:IWC196621 JFS196620:JFY196621 JPO196620:JPU196621 JZK196620:JZQ196621 KJG196620:KJM196621 KTC196620:KTI196621 LCY196620:LDE196621 LMU196620:LNA196621 LWQ196620:LWW196621 MGM196620:MGS196621 MQI196620:MQO196621 NAE196620:NAK196621 NKA196620:NKG196621 NTW196620:NUC196621 ODS196620:ODY196621 ONO196620:ONU196621 OXK196620:OXQ196621 PHG196620:PHM196621 PRC196620:PRI196621 QAY196620:QBE196621 QKU196620:QLA196621 QUQ196620:QUW196621 REM196620:RES196621 ROI196620:ROO196621 RYE196620:RYK196621 SIA196620:SIG196621 SRW196620:SSC196621 TBS196620:TBY196621 TLO196620:TLU196621 TVK196620:TVQ196621 UFG196620:UFM196621 UPC196620:UPI196621 UYY196620:UZE196621 VIU196620:VJA196621 VSQ196620:VSW196621 WCM196620:WCS196621 WMI196620:WMO196621 WWE196620:WWK196621 W262156:AC262157 JS262156:JY262157 TO262156:TU262157 ADK262156:ADQ262157 ANG262156:ANM262157 AXC262156:AXI262157 BGY262156:BHE262157 BQU262156:BRA262157 CAQ262156:CAW262157 CKM262156:CKS262157 CUI262156:CUO262157 DEE262156:DEK262157 DOA262156:DOG262157 DXW262156:DYC262157 EHS262156:EHY262157 ERO262156:ERU262157 FBK262156:FBQ262157 FLG262156:FLM262157 FVC262156:FVI262157 GEY262156:GFE262157 GOU262156:GPA262157 GYQ262156:GYW262157 HIM262156:HIS262157 HSI262156:HSO262157 ICE262156:ICK262157 IMA262156:IMG262157 IVW262156:IWC262157 JFS262156:JFY262157 JPO262156:JPU262157 JZK262156:JZQ262157 KJG262156:KJM262157 KTC262156:KTI262157 LCY262156:LDE262157 LMU262156:LNA262157 LWQ262156:LWW262157 MGM262156:MGS262157 MQI262156:MQO262157 NAE262156:NAK262157 NKA262156:NKG262157 NTW262156:NUC262157 ODS262156:ODY262157 ONO262156:ONU262157 OXK262156:OXQ262157 PHG262156:PHM262157 PRC262156:PRI262157 QAY262156:QBE262157 QKU262156:QLA262157 QUQ262156:QUW262157 REM262156:RES262157 ROI262156:ROO262157 RYE262156:RYK262157 SIA262156:SIG262157 SRW262156:SSC262157 TBS262156:TBY262157 TLO262156:TLU262157 TVK262156:TVQ262157 UFG262156:UFM262157 UPC262156:UPI262157 UYY262156:UZE262157 VIU262156:VJA262157 VSQ262156:VSW262157 WCM262156:WCS262157 WMI262156:WMO262157 WWE262156:WWK262157 W327692:AC327693 JS327692:JY327693 TO327692:TU327693 ADK327692:ADQ327693 ANG327692:ANM327693 AXC327692:AXI327693 BGY327692:BHE327693 BQU327692:BRA327693 CAQ327692:CAW327693 CKM327692:CKS327693 CUI327692:CUO327693 DEE327692:DEK327693 DOA327692:DOG327693 DXW327692:DYC327693 EHS327692:EHY327693 ERO327692:ERU327693 FBK327692:FBQ327693 FLG327692:FLM327693 FVC327692:FVI327693 GEY327692:GFE327693 GOU327692:GPA327693 GYQ327692:GYW327693 HIM327692:HIS327693 HSI327692:HSO327693 ICE327692:ICK327693 IMA327692:IMG327693 IVW327692:IWC327693 JFS327692:JFY327693 JPO327692:JPU327693 JZK327692:JZQ327693 KJG327692:KJM327693 KTC327692:KTI327693 LCY327692:LDE327693 LMU327692:LNA327693 LWQ327692:LWW327693 MGM327692:MGS327693 MQI327692:MQO327693 NAE327692:NAK327693 NKA327692:NKG327693 NTW327692:NUC327693 ODS327692:ODY327693 ONO327692:ONU327693 OXK327692:OXQ327693 PHG327692:PHM327693 PRC327692:PRI327693 QAY327692:QBE327693 QKU327692:QLA327693 QUQ327692:QUW327693 REM327692:RES327693 ROI327692:ROO327693 RYE327692:RYK327693 SIA327692:SIG327693 SRW327692:SSC327693 TBS327692:TBY327693 TLO327692:TLU327693 TVK327692:TVQ327693 UFG327692:UFM327693 UPC327692:UPI327693 UYY327692:UZE327693 VIU327692:VJA327693 VSQ327692:VSW327693 WCM327692:WCS327693 WMI327692:WMO327693 WWE327692:WWK327693 W393228:AC393229 JS393228:JY393229 TO393228:TU393229 ADK393228:ADQ393229 ANG393228:ANM393229 AXC393228:AXI393229 BGY393228:BHE393229 BQU393228:BRA393229 CAQ393228:CAW393229 CKM393228:CKS393229 CUI393228:CUO393229 DEE393228:DEK393229 DOA393228:DOG393229 DXW393228:DYC393229 EHS393228:EHY393229 ERO393228:ERU393229 FBK393228:FBQ393229 FLG393228:FLM393229 FVC393228:FVI393229 GEY393228:GFE393229 GOU393228:GPA393229 GYQ393228:GYW393229 HIM393228:HIS393229 HSI393228:HSO393229 ICE393228:ICK393229 IMA393228:IMG393229 IVW393228:IWC393229 JFS393228:JFY393229 JPO393228:JPU393229 JZK393228:JZQ393229 KJG393228:KJM393229 KTC393228:KTI393229 LCY393228:LDE393229 LMU393228:LNA393229 LWQ393228:LWW393229 MGM393228:MGS393229 MQI393228:MQO393229 NAE393228:NAK393229 NKA393228:NKG393229 NTW393228:NUC393229 ODS393228:ODY393229 ONO393228:ONU393229 OXK393228:OXQ393229 PHG393228:PHM393229 PRC393228:PRI393229 QAY393228:QBE393229 QKU393228:QLA393229 QUQ393228:QUW393229 REM393228:RES393229 ROI393228:ROO393229 RYE393228:RYK393229 SIA393228:SIG393229 SRW393228:SSC393229 TBS393228:TBY393229 TLO393228:TLU393229 TVK393228:TVQ393229 UFG393228:UFM393229 UPC393228:UPI393229 UYY393228:UZE393229 VIU393228:VJA393229 VSQ393228:VSW393229 WCM393228:WCS393229 WMI393228:WMO393229 WWE393228:WWK393229 W458764:AC458765 JS458764:JY458765 TO458764:TU458765 ADK458764:ADQ458765 ANG458764:ANM458765 AXC458764:AXI458765 BGY458764:BHE458765 BQU458764:BRA458765 CAQ458764:CAW458765 CKM458764:CKS458765 CUI458764:CUO458765 DEE458764:DEK458765 DOA458764:DOG458765 DXW458764:DYC458765 EHS458764:EHY458765 ERO458764:ERU458765 FBK458764:FBQ458765 FLG458764:FLM458765 FVC458764:FVI458765 GEY458764:GFE458765 GOU458764:GPA458765 GYQ458764:GYW458765 HIM458764:HIS458765 HSI458764:HSO458765 ICE458764:ICK458765 IMA458764:IMG458765 IVW458764:IWC458765 JFS458764:JFY458765 JPO458764:JPU458765 JZK458764:JZQ458765 KJG458764:KJM458765 KTC458764:KTI458765 LCY458764:LDE458765 LMU458764:LNA458765 LWQ458764:LWW458765 MGM458764:MGS458765 MQI458764:MQO458765 NAE458764:NAK458765 NKA458764:NKG458765 NTW458764:NUC458765 ODS458764:ODY458765 ONO458764:ONU458765 OXK458764:OXQ458765 PHG458764:PHM458765 PRC458764:PRI458765 QAY458764:QBE458765 QKU458764:QLA458765 QUQ458764:QUW458765 REM458764:RES458765 ROI458764:ROO458765 RYE458764:RYK458765 SIA458764:SIG458765 SRW458764:SSC458765 TBS458764:TBY458765 TLO458764:TLU458765 TVK458764:TVQ458765 UFG458764:UFM458765 UPC458764:UPI458765 UYY458764:UZE458765 VIU458764:VJA458765 VSQ458764:VSW458765 WCM458764:WCS458765 WMI458764:WMO458765 WWE458764:WWK458765 W524300:AC524301 JS524300:JY524301 TO524300:TU524301 ADK524300:ADQ524301 ANG524300:ANM524301 AXC524300:AXI524301 BGY524300:BHE524301 BQU524300:BRA524301 CAQ524300:CAW524301 CKM524300:CKS524301 CUI524300:CUO524301 DEE524300:DEK524301 DOA524300:DOG524301 DXW524300:DYC524301 EHS524300:EHY524301 ERO524300:ERU524301 FBK524300:FBQ524301 FLG524300:FLM524301 FVC524300:FVI524301 GEY524300:GFE524301 GOU524300:GPA524301 GYQ524300:GYW524301 HIM524300:HIS524301 HSI524300:HSO524301 ICE524300:ICK524301 IMA524300:IMG524301 IVW524300:IWC524301 JFS524300:JFY524301 JPO524300:JPU524301 JZK524300:JZQ524301 KJG524300:KJM524301 KTC524300:KTI524301 LCY524300:LDE524301 LMU524300:LNA524301 LWQ524300:LWW524301 MGM524300:MGS524301 MQI524300:MQO524301 NAE524300:NAK524301 NKA524300:NKG524301 NTW524300:NUC524301 ODS524300:ODY524301 ONO524300:ONU524301 OXK524300:OXQ524301 PHG524300:PHM524301 PRC524300:PRI524301 QAY524300:QBE524301 QKU524300:QLA524301 QUQ524300:QUW524301 REM524300:RES524301 ROI524300:ROO524301 RYE524300:RYK524301 SIA524300:SIG524301 SRW524300:SSC524301 TBS524300:TBY524301 TLO524300:TLU524301 TVK524300:TVQ524301 UFG524300:UFM524301 UPC524300:UPI524301 UYY524300:UZE524301 VIU524300:VJA524301 VSQ524300:VSW524301 WCM524300:WCS524301 WMI524300:WMO524301 WWE524300:WWK524301 W589836:AC589837 JS589836:JY589837 TO589836:TU589837 ADK589836:ADQ589837 ANG589836:ANM589837 AXC589836:AXI589837 BGY589836:BHE589837 BQU589836:BRA589837 CAQ589836:CAW589837 CKM589836:CKS589837 CUI589836:CUO589837 DEE589836:DEK589837 DOA589836:DOG589837 DXW589836:DYC589837 EHS589836:EHY589837 ERO589836:ERU589837 FBK589836:FBQ589837 FLG589836:FLM589837 FVC589836:FVI589837 GEY589836:GFE589837 GOU589836:GPA589837 GYQ589836:GYW589837 HIM589836:HIS589837 HSI589836:HSO589837 ICE589836:ICK589837 IMA589836:IMG589837 IVW589836:IWC589837 JFS589836:JFY589837 JPO589836:JPU589837 JZK589836:JZQ589837 KJG589836:KJM589837 KTC589836:KTI589837 LCY589836:LDE589837 LMU589836:LNA589837 LWQ589836:LWW589837 MGM589836:MGS589837 MQI589836:MQO589837 NAE589836:NAK589837 NKA589836:NKG589837 NTW589836:NUC589837 ODS589836:ODY589837 ONO589836:ONU589837 OXK589836:OXQ589837 PHG589836:PHM589837 PRC589836:PRI589837 QAY589836:QBE589837 QKU589836:QLA589837 QUQ589836:QUW589837 REM589836:RES589837 ROI589836:ROO589837 RYE589836:RYK589837 SIA589836:SIG589837 SRW589836:SSC589837 TBS589836:TBY589837 TLO589836:TLU589837 TVK589836:TVQ589837 UFG589836:UFM589837 UPC589836:UPI589837 UYY589836:UZE589837 VIU589836:VJA589837 VSQ589836:VSW589837 WCM589836:WCS589837 WMI589836:WMO589837 WWE589836:WWK589837 W655372:AC655373 JS655372:JY655373 TO655372:TU655373 ADK655372:ADQ655373 ANG655372:ANM655373 AXC655372:AXI655373 BGY655372:BHE655373 BQU655372:BRA655373 CAQ655372:CAW655373 CKM655372:CKS655373 CUI655372:CUO655373 DEE655372:DEK655373 DOA655372:DOG655373 DXW655372:DYC655373 EHS655372:EHY655373 ERO655372:ERU655373 FBK655372:FBQ655373 FLG655372:FLM655373 FVC655372:FVI655373 GEY655372:GFE655373 GOU655372:GPA655373 GYQ655372:GYW655373 HIM655372:HIS655373 HSI655372:HSO655373 ICE655372:ICK655373 IMA655372:IMG655373 IVW655372:IWC655373 JFS655372:JFY655373 JPO655372:JPU655373 JZK655372:JZQ655373 KJG655372:KJM655373 KTC655372:KTI655373 LCY655372:LDE655373 LMU655372:LNA655373 LWQ655372:LWW655373 MGM655372:MGS655373 MQI655372:MQO655373 NAE655372:NAK655373 NKA655372:NKG655373 NTW655372:NUC655373 ODS655372:ODY655373 ONO655372:ONU655373 OXK655372:OXQ655373 PHG655372:PHM655373 PRC655372:PRI655373 QAY655372:QBE655373 QKU655372:QLA655373 QUQ655372:QUW655373 REM655372:RES655373 ROI655372:ROO655373 RYE655372:RYK655373 SIA655372:SIG655373 SRW655372:SSC655373 TBS655372:TBY655373 TLO655372:TLU655373 TVK655372:TVQ655373 UFG655372:UFM655373 UPC655372:UPI655373 UYY655372:UZE655373 VIU655372:VJA655373 VSQ655372:VSW655373 WCM655372:WCS655373 WMI655372:WMO655373 WWE655372:WWK655373 W720908:AC720909 JS720908:JY720909 TO720908:TU720909 ADK720908:ADQ720909 ANG720908:ANM720909 AXC720908:AXI720909 BGY720908:BHE720909 BQU720908:BRA720909 CAQ720908:CAW720909 CKM720908:CKS720909 CUI720908:CUO720909 DEE720908:DEK720909 DOA720908:DOG720909 DXW720908:DYC720909 EHS720908:EHY720909 ERO720908:ERU720909 FBK720908:FBQ720909 FLG720908:FLM720909 FVC720908:FVI720909 GEY720908:GFE720909 GOU720908:GPA720909 GYQ720908:GYW720909 HIM720908:HIS720909 HSI720908:HSO720909 ICE720908:ICK720909 IMA720908:IMG720909 IVW720908:IWC720909 JFS720908:JFY720909 JPO720908:JPU720909 JZK720908:JZQ720909 KJG720908:KJM720909 KTC720908:KTI720909 LCY720908:LDE720909 LMU720908:LNA720909 LWQ720908:LWW720909 MGM720908:MGS720909 MQI720908:MQO720909 NAE720908:NAK720909 NKA720908:NKG720909 NTW720908:NUC720909 ODS720908:ODY720909 ONO720908:ONU720909 OXK720908:OXQ720909 PHG720908:PHM720909 PRC720908:PRI720909 QAY720908:QBE720909 QKU720908:QLA720909 QUQ720908:QUW720909 REM720908:RES720909 ROI720908:ROO720909 RYE720908:RYK720909 SIA720908:SIG720909 SRW720908:SSC720909 TBS720908:TBY720909 TLO720908:TLU720909 TVK720908:TVQ720909 UFG720908:UFM720909 UPC720908:UPI720909 UYY720908:UZE720909 VIU720908:VJA720909 VSQ720908:VSW720909 WCM720908:WCS720909 WMI720908:WMO720909 WWE720908:WWK720909 W786444:AC786445 JS786444:JY786445 TO786444:TU786445 ADK786444:ADQ786445 ANG786444:ANM786445 AXC786444:AXI786445 BGY786444:BHE786445 BQU786444:BRA786445 CAQ786444:CAW786445 CKM786444:CKS786445 CUI786444:CUO786445 DEE786444:DEK786445 DOA786444:DOG786445 DXW786444:DYC786445 EHS786444:EHY786445 ERO786444:ERU786445 FBK786444:FBQ786445 FLG786444:FLM786445 FVC786444:FVI786445 GEY786444:GFE786445 GOU786444:GPA786445 GYQ786444:GYW786445 HIM786444:HIS786445 HSI786444:HSO786445 ICE786444:ICK786445 IMA786444:IMG786445 IVW786444:IWC786445 JFS786444:JFY786445 JPO786444:JPU786445 JZK786444:JZQ786445 KJG786444:KJM786445 KTC786444:KTI786445 LCY786444:LDE786445 LMU786444:LNA786445 LWQ786444:LWW786445 MGM786444:MGS786445 MQI786444:MQO786445 NAE786444:NAK786445 NKA786444:NKG786445 NTW786444:NUC786445 ODS786444:ODY786445 ONO786444:ONU786445 OXK786444:OXQ786445 PHG786444:PHM786445 PRC786444:PRI786445 QAY786444:QBE786445 QKU786444:QLA786445 QUQ786444:QUW786445 REM786444:RES786445 ROI786444:ROO786445 RYE786444:RYK786445 SIA786444:SIG786445 SRW786444:SSC786445 TBS786444:TBY786445 TLO786444:TLU786445 TVK786444:TVQ786445 UFG786444:UFM786445 UPC786444:UPI786445 UYY786444:UZE786445 VIU786444:VJA786445 VSQ786444:VSW786445 WCM786444:WCS786445 WMI786444:WMO786445 WWE786444:WWK786445 W851980:AC851981 JS851980:JY851981 TO851980:TU851981 ADK851980:ADQ851981 ANG851980:ANM851981 AXC851980:AXI851981 BGY851980:BHE851981 BQU851980:BRA851981 CAQ851980:CAW851981 CKM851980:CKS851981 CUI851980:CUO851981 DEE851980:DEK851981 DOA851980:DOG851981 DXW851980:DYC851981 EHS851980:EHY851981 ERO851980:ERU851981 FBK851980:FBQ851981 FLG851980:FLM851981 FVC851980:FVI851981 GEY851980:GFE851981 GOU851980:GPA851981 GYQ851980:GYW851981 HIM851980:HIS851981 HSI851980:HSO851981 ICE851980:ICK851981 IMA851980:IMG851981 IVW851980:IWC851981 JFS851980:JFY851981 JPO851980:JPU851981 JZK851980:JZQ851981 KJG851980:KJM851981 KTC851980:KTI851981 LCY851980:LDE851981 LMU851980:LNA851981 LWQ851980:LWW851981 MGM851980:MGS851981 MQI851980:MQO851981 NAE851980:NAK851981 NKA851980:NKG851981 NTW851980:NUC851981 ODS851980:ODY851981 ONO851980:ONU851981 OXK851980:OXQ851981 PHG851980:PHM851981 PRC851980:PRI851981 QAY851980:QBE851981 QKU851980:QLA851981 QUQ851980:QUW851981 REM851980:RES851981 ROI851980:ROO851981 RYE851980:RYK851981 SIA851980:SIG851981 SRW851980:SSC851981 TBS851980:TBY851981 TLO851980:TLU851981 TVK851980:TVQ851981 UFG851980:UFM851981 UPC851980:UPI851981 UYY851980:UZE851981 VIU851980:VJA851981 VSQ851980:VSW851981 WCM851980:WCS851981 WMI851980:WMO851981 WWE851980:WWK851981 W917516:AC917517 JS917516:JY917517 TO917516:TU917517 ADK917516:ADQ917517 ANG917516:ANM917517 AXC917516:AXI917517 BGY917516:BHE917517 BQU917516:BRA917517 CAQ917516:CAW917517 CKM917516:CKS917517 CUI917516:CUO917517 DEE917516:DEK917517 DOA917516:DOG917517 DXW917516:DYC917517 EHS917516:EHY917517 ERO917516:ERU917517 FBK917516:FBQ917517 FLG917516:FLM917517 FVC917516:FVI917517 GEY917516:GFE917517 GOU917516:GPA917517 GYQ917516:GYW917517 HIM917516:HIS917517 HSI917516:HSO917517 ICE917516:ICK917517 IMA917516:IMG917517 IVW917516:IWC917517 JFS917516:JFY917517 JPO917516:JPU917517 JZK917516:JZQ917517 KJG917516:KJM917517 KTC917516:KTI917517 LCY917516:LDE917517 LMU917516:LNA917517 LWQ917516:LWW917517 MGM917516:MGS917517 MQI917516:MQO917517 NAE917516:NAK917517 NKA917516:NKG917517 NTW917516:NUC917517 ODS917516:ODY917517 ONO917516:ONU917517 OXK917516:OXQ917517 PHG917516:PHM917517 PRC917516:PRI917517 QAY917516:QBE917517 QKU917516:QLA917517 QUQ917516:QUW917517 REM917516:RES917517 ROI917516:ROO917517 RYE917516:RYK917517 SIA917516:SIG917517 SRW917516:SSC917517 TBS917516:TBY917517 TLO917516:TLU917517 TVK917516:TVQ917517 UFG917516:UFM917517 UPC917516:UPI917517 UYY917516:UZE917517 VIU917516:VJA917517 VSQ917516:VSW917517 WCM917516:WCS917517 WMI917516:WMO917517 WWE917516:WWK917517 W983052:AC983053 JS983052:JY983053 TO983052:TU983053 ADK983052:ADQ983053 ANG983052:ANM983053 AXC983052:AXI983053 BGY983052:BHE983053 BQU983052:BRA983053 CAQ983052:CAW983053 CKM983052:CKS983053 CUI983052:CUO983053 DEE983052:DEK983053 DOA983052:DOG983053 DXW983052:DYC983053 EHS983052:EHY983053 ERO983052:ERU983053 FBK983052:FBQ983053 FLG983052:FLM983053 FVC983052:FVI983053 GEY983052:GFE983053 GOU983052:GPA983053 GYQ983052:GYW983053 HIM983052:HIS983053 HSI983052:HSO983053 ICE983052:ICK983053 IMA983052:IMG983053 IVW983052:IWC983053 JFS983052:JFY983053 JPO983052:JPU983053 JZK983052:JZQ983053 KJG983052:KJM983053 KTC983052:KTI983053 LCY983052:LDE983053 LMU983052:LNA983053 LWQ983052:LWW983053 MGM983052:MGS983053 MQI983052:MQO983053 NAE983052:NAK983053 NKA983052:NKG983053 NTW983052:NUC983053 ODS983052:ODY983053 ONO983052:ONU983053 OXK983052:OXQ983053 PHG983052:PHM983053 PRC983052:PRI983053 QAY983052:QBE983053 QKU983052:QLA983053 QUQ983052:QUW983053 REM983052:RES983053 ROI983052:ROO983053 RYE983052:RYK983053 SIA983052:SIG983053 SRW983052:SSC983053 TBS983052:TBY983053 TLO983052:TLU983053 TVK983052:TVQ983053 UFG983052:UFM983053 UPC983052:UPI983053 UYY983052:UZE983053 VIU983052:VJA983053 VSQ983052:VSW983053 WCM983052:WCS983053 WMI983052:WMO983053 WWE983052:WWK983053 WWE13:WWK14 WMI13:WMO14 WCM13:WCS14 VSQ13:VSW14 VIU13:VJA14 UYY13:UZE14 UPC13:UPI14 UFG13:UFM14 TVK13:TVQ14 TLO13:TLU14 TBS13:TBY14 SRW13:SSC14 SIA13:SIG14 RYE13:RYK14 ROI13:ROO14 REM13:RES14 QUQ13:QUW14 QKU13:QLA14 QAY13:QBE14 PRC13:PRI14 PHG13:PHM14 OXK13:OXQ14 ONO13:ONU14 ODS13:ODY14 NTW13:NUC14 NKA13:NKG14 NAE13:NAK14 MQI13:MQO14 MGM13:MGS14 LWQ13:LWW14 LMU13:LNA14 LCY13:LDE14 KTC13:KTI14 KJG13:KJM14 JZK13:JZQ14 JPO13:JPU14 JFS13:JFY14 IVW13:IWC14 IMA13:IMG14 ICE13:ICK14 HSI13:HSO14 HIM13:HIS14 GYQ13:GYW14 GOU13:GPA14 GEY13:GFE14 FVC13:FVI14 FLG13:FLM14 FBK13:FBQ14 ERO13:ERU14 EHS13:EHY14 DXW13:DYC14 DOA13:DOG14 DEE13:DEK14 CUI13:CUO14 CKM13:CKS14 CAQ13:CAW14 BQU13:BRA14 BGY13:BHE14 AXC13:AXI14 ANG13:ANM14 ADK13:ADQ14 TO13:TU14 JS13:JY14 W13:AC14">
      <formula1>$AG$16:$AG$19</formula1>
    </dataValidation>
  </dataValidations>
  <pageMargins left="0.11811023622047245" right="0.11811023622047245" top="0.74803149606299213" bottom="0.74803149606299213" header="0.31496062992125984" footer="0.31496062992125984"/>
  <pageSetup scale="95" orientation="landscape" verticalDpi="0" r:id="rId1"/>
  <legacyDrawing r:id="rId2"/>
</worksheet>
</file>

<file path=xl/worksheets/sheet4.xml><?xml version="1.0" encoding="utf-8"?>
<worksheet xmlns="http://schemas.openxmlformats.org/spreadsheetml/2006/main" xmlns:r="http://schemas.openxmlformats.org/officeDocument/2006/relationships">
  <sheetPr>
    <tabColor rgb="FFFFFF00"/>
  </sheetPr>
  <dimension ref="A1:CD36"/>
  <sheetViews>
    <sheetView topLeftCell="A16" workbookViewId="0">
      <selection activeCell="BP34" sqref="BP34:CC34"/>
    </sheetView>
  </sheetViews>
  <sheetFormatPr baseColWidth="10" defaultRowHeight="1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 min="257" max="258" width="3.28515625" customWidth="1"/>
    <col min="259" max="260" width="1.7109375" customWidth="1"/>
    <col min="261" max="261" width="1.85546875" customWidth="1"/>
    <col min="262" max="267" width="1.7109375" customWidth="1"/>
    <col min="268" max="268" width="2.85546875" customWidth="1"/>
    <col min="269" max="269" width="1.7109375" customWidth="1"/>
    <col min="270" max="270" width="2.140625" customWidth="1"/>
    <col min="271" max="280" width="1.7109375" customWidth="1"/>
    <col min="281" max="281" width="0.140625" customWidth="1"/>
    <col min="282" max="282" width="1.7109375" customWidth="1"/>
    <col min="283" max="283" width="0.7109375" customWidth="1"/>
    <col min="284" max="352" width="1.7109375" customWidth="1"/>
    <col min="513" max="514" width="3.28515625" customWidth="1"/>
    <col min="515" max="516" width="1.7109375" customWidth="1"/>
    <col min="517" max="517" width="1.85546875" customWidth="1"/>
    <col min="518" max="523" width="1.7109375" customWidth="1"/>
    <col min="524" max="524" width="2.85546875" customWidth="1"/>
    <col min="525" max="525" width="1.7109375" customWidth="1"/>
    <col min="526" max="526" width="2.140625" customWidth="1"/>
    <col min="527" max="536" width="1.7109375" customWidth="1"/>
    <col min="537" max="537" width="0.140625" customWidth="1"/>
    <col min="538" max="538" width="1.7109375" customWidth="1"/>
    <col min="539" max="539" width="0.7109375" customWidth="1"/>
    <col min="540" max="608" width="1.7109375" customWidth="1"/>
    <col min="769" max="770" width="3.28515625" customWidth="1"/>
    <col min="771" max="772" width="1.7109375" customWidth="1"/>
    <col min="773" max="773" width="1.85546875" customWidth="1"/>
    <col min="774" max="779" width="1.7109375" customWidth="1"/>
    <col min="780" max="780" width="2.85546875" customWidth="1"/>
    <col min="781" max="781" width="1.7109375" customWidth="1"/>
    <col min="782" max="782" width="2.140625" customWidth="1"/>
    <col min="783" max="792" width="1.7109375" customWidth="1"/>
    <col min="793" max="793" width="0.140625" customWidth="1"/>
    <col min="794" max="794" width="1.7109375" customWidth="1"/>
    <col min="795" max="795" width="0.7109375" customWidth="1"/>
    <col min="796" max="864" width="1.7109375" customWidth="1"/>
    <col min="1025" max="1026" width="3.28515625" customWidth="1"/>
    <col min="1027" max="1028" width="1.7109375" customWidth="1"/>
    <col min="1029" max="1029" width="1.85546875" customWidth="1"/>
    <col min="1030" max="1035" width="1.7109375" customWidth="1"/>
    <col min="1036" max="1036" width="2.85546875" customWidth="1"/>
    <col min="1037" max="1037" width="1.7109375" customWidth="1"/>
    <col min="1038" max="1038" width="2.140625" customWidth="1"/>
    <col min="1039" max="1048" width="1.7109375" customWidth="1"/>
    <col min="1049" max="1049" width="0.140625" customWidth="1"/>
    <col min="1050" max="1050" width="1.7109375" customWidth="1"/>
    <col min="1051" max="1051" width="0.7109375" customWidth="1"/>
    <col min="1052" max="1120" width="1.7109375" customWidth="1"/>
    <col min="1281" max="1282" width="3.28515625" customWidth="1"/>
    <col min="1283" max="1284" width="1.7109375" customWidth="1"/>
    <col min="1285" max="1285" width="1.85546875" customWidth="1"/>
    <col min="1286" max="1291" width="1.7109375" customWidth="1"/>
    <col min="1292" max="1292" width="2.85546875" customWidth="1"/>
    <col min="1293" max="1293" width="1.7109375" customWidth="1"/>
    <col min="1294" max="1294" width="2.140625" customWidth="1"/>
    <col min="1295" max="1304" width="1.7109375" customWidth="1"/>
    <col min="1305" max="1305" width="0.140625" customWidth="1"/>
    <col min="1306" max="1306" width="1.7109375" customWidth="1"/>
    <col min="1307" max="1307" width="0.7109375" customWidth="1"/>
    <col min="1308" max="1376" width="1.7109375" customWidth="1"/>
    <col min="1537" max="1538" width="3.28515625" customWidth="1"/>
    <col min="1539" max="1540" width="1.7109375" customWidth="1"/>
    <col min="1541" max="1541" width="1.85546875" customWidth="1"/>
    <col min="1542" max="1547" width="1.7109375" customWidth="1"/>
    <col min="1548" max="1548" width="2.85546875" customWidth="1"/>
    <col min="1549" max="1549" width="1.7109375" customWidth="1"/>
    <col min="1550" max="1550" width="2.140625" customWidth="1"/>
    <col min="1551" max="1560" width="1.7109375" customWidth="1"/>
    <col min="1561" max="1561" width="0.140625" customWidth="1"/>
    <col min="1562" max="1562" width="1.7109375" customWidth="1"/>
    <col min="1563" max="1563" width="0.7109375" customWidth="1"/>
    <col min="1564" max="1632" width="1.7109375" customWidth="1"/>
    <col min="1793" max="1794" width="3.28515625" customWidth="1"/>
    <col min="1795" max="1796" width="1.7109375" customWidth="1"/>
    <col min="1797" max="1797" width="1.85546875" customWidth="1"/>
    <col min="1798" max="1803" width="1.7109375" customWidth="1"/>
    <col min="1804" max="1804" width="2.85546875" customWidth="1"/>
    <col min="1805" max="1805" width="1.7109375" customWidth="1"/>
    <col min="1806" max="1806" width="2.140625" customWidth="1"/>
    <col min="1807" max="1816" width="1.7109375" customWidth="1"/>
    <col min="1817" max="1817" width="0.140625" customWidth="1"/>
    <col min="1818" max="1818" width="1.7109375" customWidth="1"/>
    <col min="1819" max="1819" width="0.7109375" customWidth="1"/>
    <col min="1820" max="1888" width="1.7109375" customWidth="1"/>
    <col min="2049" max="2050" width="3.28515625" customWidth="1"/>
    <col min="2051" max="2052" width="1.7109375" customWidth="1"/>
    <col min="2053" max="2053" width="1.85546875" customWidth="1"/>
    <col min="2054" max="2059" width="1.7109375" customWidth="1"/>
    <col min="2060" max="2060" width="2.85546875" customWidth="1"/>
    <col min="2061" max="2061" width="1.7109375" customWidth="1"/>
    <col min="2062" max="2062" width="2.140625" customWidth="1"/>
    <col min="2063" max="2072" width="1.7109375" customWidth="1"/>
    <col min="2073" max="2073" width="0.140625" customWidth="1"/>
    <col min="2074" max="2074" width="1.7109375" customWidth="1"/>
    <col min="2075" max="2075" width="0.7109375" customWidth="1"/>
    <col min="2076" max="2144" width="1.7109375" customWidth="1"/>
    <col min="2305" max="2306" width="3.28515625" customWidth="1"/>
    <col min="2307" max="2308" width="1.7109375" customWidth="1"/>
    <col min="2309" max="2309" width="1.85546875" customWidth="1"/>
    <col min="2310" max="2315" width="1.7109375" customWidth="1"/>
    <col min="2316" max="2316" width="2.85546875" customWidth="1"/>
    <col min="2317" max="2317" width="1.7109375" customWidth="1"/>
    <col min="2318" max="2318" width="2.140625" customWidth="1"/>
    <col min="2319" max="2328" width="1.7109375" customWidth="1"/>
    <col min="2329" max="2329" width="0.140625" customWidth="1"/>
    <col min="2330" max="2330" width="1.7109375" customWidth="1"/>
    <col min="2331" max="2331" width="0.7109375" customWidth="1"/>
    <col min="2332" max="2400" width="1.7109375" customWidth="1"/>
    <col min="2561" max="2562" width="3.28515625" customWidth="1"/>
    <col min="2563" max="2564" width="1.7109375" customWidth="1"/>
    <col min="2565" max="2565" width="1.85546875" customWidth="1"/>
    <col min="2566" max="2571" width="1.7109375" customWidth="1"/>
    <col min="2572" max="2572" width="2.85546875" customWidth="1"/>
    <col min="2573" max="2573" width="1.7109375" customWidth="1"/>
    <col min="2574" max="2574" width="2.140625" customWidth="1"/>
    <col min="2575" max="2584" width="1.7109375" customWidth="1"/>
    <col min="2585" max="2585" width="0.140625" customWidth="1"/>
    <col min="2586" max="2586" width="1.7109375" customWidth="1"/>
    <col min="2587" max="2587" width="0.7109375" customWidth="1"/>
    <col min="2588" max="2656" width="1.7109375" customWidth="1"/>
    <col min="2817" max="2818" width="3.28515625" customWidth="1"/>
    <col min="2819" max="2820" width="1.7109375" customWidth="1"/>
    <col min="2821" max="2821" width="1.85546875" customWidth="1"/>
    <col min="2822" max="2827" width="1.7109375" customWidth="1"/>
    <col min="2828" max="2828" width="2.85546875" customWidth="1"/>
    <col min="2829" max="2829" width="1.7109375" customWidth="1"/>
    <col min="2830" max="2830" width="2.140625" customWidth="1"/>
    <col min="2831" max="2840" width="1.7109375" customWidth="1"/>
    <col min="2841" max="2841" width="0.140625" customWidth="1"/>
    <col min="2842" max="2842" width="1.7109375" customWidth="1"/>
    <col min="2843" max="2843" width="0.7109375" customWidth="1"/>
    <col min="2844" max="2912" width="1.7109375" customWidth="1"/>
    <col min="3073" max="3074" width="3.28515625" customWidth="1"/>
    <col min="3075" max="3076" width="1.7109375" customWidth="1"/>
    <col min="3077" max="3077" width="1.85546875" customWidth="1"/>
    <col min="3078" max="3083" width="1.7109375" customWidth="1"/>
    <col min="3084" max="3084" width="2.85546875" customWidth="1"/>
    <col min="3085" max="3085" width="1.7109375" customWidth="1"/>
    <col min="3086" max="3086" width="2.140625" customWidth="1"/>
    <col min="3087" max="3096" width="1.7109375" customWidth="1"/>
    <col min="3097" max="3097" width="0.140625" customWidth="1"/>
    <col min="3098" max="3098" width="1.7109375" customWidth="1"/>
    <col min="3099" max="3099" width="0.7109375" customWidth="1"/>
    <col min="3100" max="3168" width="1.7109375" customWidth="1"/>
    <col min="3329" max="3330" width="3.28515625" customWidth="1"/>
    <col min="3331" max="3332" width="1.7109375" customWidth="1"/>
    <col min="3333" max="3333" width="1.85546875" customWidth="1"/>
    <col min="3334" max="3339" width="1.7109375" customWidth="1"/>
    <col min="3340" max="3340" width="2.85546875" customWidth="1"/>
    <col min="3341" max="3341" width="1.7109375" customWidth="1"/>
    <col min="3342" max="3342" width="2.140625" customWidth="1"/>
    <col min="3343" max="3352" width="1.7109375" customWidth="1"/>
    <col min="3353" max="3353" width="0.140625" customWidth="1"/>
    <col min="3354" max="3354" width="1.7109375" customWidth="1"/>
    <col min="3355" max="3355" width="0.7109375" customWidth="1"/>
    <col min="3356" max="3424" width="1.7109375" customWidth="1"/>
    <col min="3585" max="3586" width="3.28515625" customWidth="1"/>
    <col min="3587" max="3588" width="1.7109375" customWidth="1"/>
    <col min="3589" max="3589" width="1.85546875" customWidth="1"/>
    <col min="3590" max="3595" width="1.7109375" customWidth="1"/>
    <col min="3596" max="3596" width="2.85546875" customWidth="1"/>
    <col min="3597" max="3597" width="1.7109375" customWidth="1"/>
    <col min="3598" max="3598" width="2.140625" customWidth="1"/>
    <col min="3599" max="3608" width="1.7109375" customWidth="1"/>
    <col min="3609" max="3609" width="0.140625" customWidth="1"/>
    <col min="3610" max="3610" width="1.7109375" customWidth="1"/>
    <col min="3611" max="3611" width="0.7109375" customWidth="1"/>
    <col min="3612" max="3680" width="1.7109375" customWidth="1"/>
    <col min="3841" max="3842" width="3.28515625" customWidth="1"/>
    <col min="3843" max="3844" width="1.7109375" customWidth="1"/>
    <col min="3845" max="3845" width="1.85546875" customWidth="1"/>
    <col min="3846" max="3851" width="1.7109375" customWidth="1"/>
    <col min="3852" max="3852" width="2.85546875" customWidth="1"/>
    <col min="3853" max="3853" width="1.7109375" customWidth="1"/>
    <col min="3854" max="3854" width="2.140625" customWidth="1"/>
    <col min="3855" max="3864" width="1.7109375" customWidth="1"/>
    <col min="3865" max="3865" width="0.140625" customWidth="1"/>
    <col min="3866" max="3866" width="1.7109375" customWidth="1"/>
    <col min="3867" max="3867" width="0.7109375" customWidth="1"/>
    <col min="3868" max="3936" width="1.7109375" customWidth="1"/>
    <col min="4097" max="4098" width="3.28515625" customWidth="1"/>
    <col min="4099" max="4100" width="1.7109375" customWidth="1"/>
    <col min="4101" max="4101" width="1.85546875" customWidth="1"/>
    <col min="4102" max="4107" width="1.7109375" customWidth="1"/>
    <col min="4108" max="4108" width="2.85546875" customWidth="1"/>
    <col min="4109" max="4109" width="1.7109375" customWidth="1"/>
    <col min="4110" max="4110" width="2.140625" customWidth="1"/>
    <col min="4111" max="4120" width="1.7109375" customWidth="1"/>
    <col min="4121" max="4121" width="0.140625" customWidth="1"/>
    <col min="4122" max="4122" width="1.7109375" customWidth="1"/>
    <col min="4123" max="4123" width="0.7109375" customWidth="1"/>
    <col min="4124" max="4192" width="1.7109375" customWidth="1"/>
    <col min="4353" max="4354" width="3.28515625" customWidth="1"/>
    <col min="4355" max="4356" width="1.7109375" customWidth="1"/>
    <col min="4357" max="4357" width="1.85546875" customWidth="1"/>
    <col min="4358" max="4363" width="1.7109375" customWidth="1"/>
    <col min="4364" max="4364" width="2.85546875" customWidth="1"/>
    <col min="4365" max="4365" width="1.7109375" customWidth="1"/>
    <col min="4366" max="4366" width="2.140625" customWidth="1"/>
    <col min="4367" max="4376" width="1.7109375" customWidth="1"/>
    <col min="4377" max="4377" width="0.140625" customWidth="1"/>
    <col min="4378" max="4378" width="1.7109375" customWidth="1"/>
    <col min="4379" max="4379" width="0.7109375" customWidth="1"/>
    <col min="4380" max="4448" width="1.7109375" customWidth="1"/>
    <col min="4609" max="4610" width="3.28515625" customWidth="1"/>
    <col min="4611" max="4612" width="1.7109375" customWidth="1"/>
    <col min="4613" max="4613" width="1.85546875" customWidth="1"/>
    <col min="4614" max="4619" width="1.7109375" customWidth="1"/>
    <col min="4620" max="4620" width="2.85546875" customWidth="1"/>
    <col min="4621" max="4621" width="1.7109375" customWidth="1"/>
    <col min="4622" max="4622" width="2.140625" customWidth="1"/>
    <col min="4623" max="4632" width="1.7109375" customWidth="1"/>
    <col min="4633" max="4633" width="0.140625" customWidth="1"/>
    <col min="4634" max="4634" width="1.7109375" customWidth="1"/>
    <col min="4635" max="4635" width="0.7109375" customWidth="1"/>
    <col min="4636" max="4704" width="1.7109375" customWidth="1"/>
    <col min="4865" max="4866" width="3.28515625" customWidth="1"/>
    <col min="4867" max="4868" width="1.7109375" customWidth="1"/>
    <col min="4869" max="4869" width="1.85546875" customWidth="1"/>
    <col min="4870" max="4875" width="1.7109375" customWidth="1"/>
    <col min="4876" max="4876" width="2.85546875" customWidth="1"/>
    <col min="4877" max="4877" width="1.7109375" customWidth="1"/>
    <col min="4878" max="4878" width="2.140625" customWidth="1"/>
    <col min="4879" max="4888" width="1.7109375" customWidth="1"/>
    <col min="4889" max="4889" width="0.140625" customWidth="1"/>
    <col min="4890" max="4890" width="1.7109375" customWidth="1"/>
    <col min="4891" max="4891" width="0.7109375" customWidth="1"/>
    <col min="4892" max="4960" width="1.7109375" customWidth="1"/>
    <col min="5121" max="5122" width="3.28515625" customWidth="1"/>
    <col min="5123" max="5124" width="1.7109375" customWidth="1"/>
    <col min="5125" max="5125" width="1.85546875" customWidth="1"/>
    <col min="5126" max="5131" width="1.7109375" customWidth="1"/>
    <col min="5132" max="5132" width="2.85546875" customWidth="1"/>
    <col min="5133" max="5133" width="1.7109375" customWidth="1"/>
    <col min="5134" max="5134" width="2.140625" customWidth="1"/>
    <col min="5135" max="5144" width="1.7109375" customWidth="1"/>
    <col min="5145" max="5145" width="0.140625" customWidth="1"/>
    <col min="5146" max="5146" width="1.7109375" customWidth="1"/>
    <col min="5147" max="5147" width="0.7109375" customWidth="1"/>
    <col min="5148" max="5216" width="1.7109375" customWidth="1"/>
    <col min="5377" max="5378" width="3.28515625" customWidth="1"/>
    <col min="5379" max="5380" width="1.7109375" customWidth="1"/>
    <col min="5381" max="5381" width="1.85546875" customWidth="1"/>
    <col min="5382" max="5387" width="1.7109375" customWidth="1"/>
    <col min="5388" max="5388" width="2.85546875" customWidth="1"/>
    <col min="5389" max="5389" width="1.7109375" customWidth="1"/>
    <col min="5390" max="5390" width="2.140625" customWidth="1"/>
    <col min="5391" max="5400" width="1.7109375" customWidth="1"/>
    <col min="5401" max="5401" width="0.140625" customWidth="1"/>
    <col min="5402" max="5402" width="1.7109375" customWidth="1"/>
    <col min="5403" max="5403" width="0.7109375" customWidth="1"/>
    <col min="5404" max="5472" width="1.7109375" customWidth="1"/>
    <col min="5633" max="5634" width="3.28515625" customWidth="1"/>
    <col min="5635" max="5636" width="1.7109375" customWidth="1"/>
    <col min="5637" max="5637" width="1.85546875" customWidth="1"/>
    <col min="5638" max="5643" width="1.7109375" customWidth="1"/>
    <col min="5644" max="5644" width="2.85546875" customWidth="1"/>
    <col min="5645" max="5645" width="1.7109375" customWidth="1"/>
    <col min="5646" max="5646" width="2.140625" customWidth="1"/>
    <col min="5647" max="5656" width="1.7109375" customWidth="1"/>
    <col min="5657" max="5657" width="0.140625" customWidth="1"/>
    <col min="5658" max="5658" width="1.7109375" customWidth="1"/>
    <col min="5659" max="5659" width="0.7109375" customWidth="1"/>
    <col min="5660" max="5728" width="1.7109375" customWidth="1"/>
    <col min="5889" max="5890" width="3.28515625" customWidth="1"/>
    <col min="5891" max="5892" width="1.7109375" customWidth="1"/>
    <col min="5893" max="5893" width="1.85546875" customWidth="1"/>
    <col min="5894" max="5899" width="1.7109375" customWidth="1"/>
    <col min="5900" max="5900" width="2.85546875" customWidth="1"/>
    <col min="5901" max="5901" width="1.7109375" customWidth="1"/>
    <col min="5902" max="5902" width="2.140625" customWidth="1"/>
    <col min="5903" max="5912" width="1.7109375" customWidth="1"/>
    <col min="5913" max="5913" width="0.140625" customWidth="1"/>
    <col min="5914" max="5914" width="1.7109375" customWidth="1"/>
    <col min="5915" max="5915" width="0.7109375" customWidth="1"/>
    <col min="5916" max="5984" width="1.7109375" customWidth="1"/>
    <col min="6145" max="6146" width="3.28515625" customWidth="1"/>
    <col min="6147" max="6148" width="1.7109375" customWidth="1"/>
    <col min="6149" max="6149" width="1.85546875" customWidth="1"/>
    <col min="6150" max="6155" width="1.7109375" customWidth="1"/>
    <col min="6156" max="6156" width="2.85546875" customWidth="1"/>
    <col min="6157" max="6157" width="1.7109375" customWidth="1"/>
    <col min="6158" max="6158" width="2.140625" customWidth="1"/>
    <col min="6159" max="6168" width="1.7109375" customWidth="1"/>
    <col min="6169" max="6169" width="0.140625" customWidth="1"/>
    <col min="6170" max="6170" width="1.7109375" customWidth="1"/>
    <col min="6171" max="6171" width="0.7109375" customWidth="1"/>
    <col min="6172" max="6240" width="1.7109375" customWidth="1"/>
    <col min="6401" max="6402" width="3.28515625" customWidth="1"/>
    <col min="6403" max="6404" width="1.7109375" customWidth="1"/>
    <col min="6405" max="6405" width="1.85546875" customWidth="1"/>
    <col min="6406" max="6411" width="1.7109375" customWidth="1"/>
    <col min="6412" max="6412" width="2.85546875" customWidth="1"/>
    <col min="6413" max="6413" width="1.7109375" customWidth="1"/>
    <col min="6414" max="6414" width="2.140625" customWidth="1"/>
    <col min="6415" max="6424" width="1.7109375" customWidth="1"/>
    <col min="6425" max="6425" width="0.140625" customWidth="1"/>
    <col min="6426" max="6426" width="1.7109375" customWidth="1"/>
    <col min="6427" max="6427" width="0.7109375" customWidth="1"/>
    <col min="6428" max="6496" width="1.7109375" customWidth="1"/>
    <col min="6657" max="6658" width="3.28515625" customWidth="1"/>
    <col min="6659" max="6660" width="1.7109375" customWidth="1"/>
    <col min="6661" max="6661" width="1.85546875" customWidth="1"/>
    <col min="6662" max="6667" width="1.7109375" customWidth="1"/>
    <col min="6668" max="6668" width="2.85546875" customWidth="1"/>
    <col min="6669" max="6669" width="1.7109375" customWidth="1"/>
    <col min="6670" max="6670" width="2.140625" customWidth="1"/>
    <col min="6671" max="6680" width="1.7109375" customWidth="1"/>
    <col min="6681" max="6681" width="0.140625" customWidth="1"/>
    <col min="6682" max="6682" width="1.7109375" customWidth="1"/>
    <col min="6683" max="6683" width="0.7109375" customWidth="1"/>
    <col min="6684" max="6752" width="1.7109375" customWidth="1"/>
    <col min="6913" max="6914" width="3.28515625" customWidth="1"/>
    <col min="6915" max="6916" width="1.7109375" customWidth="1"/>
    <col min="6917" max="6917" width="1.85546875" customWidth="1"/>
    <col min="6918" max="6923" width="1.7109375" customWidth="1"/>
    <col min="6924" max="6924" width="2.85546875" customWidth="1"/>
    <col min="6925" max="6925" width="1.7109375" customWidth="1"/>
    <col min="6926" max="6926" width="2.140625" customWidth="1"/>
    <col min="6927" max="6936" width="1.7109375" customWidth="1"/>
    <col min="6937" max="6937" width="0.140625" customWidth="1"/>
    <col min="6938" max="6938" width="1.7109375" customWidth="1"/>
    <col min="6939" max="6939" width="0.7109375" customWidth="1"/>
    <col min="6940" max="7008" width="1.7109375" customWidth="1"/>
    <col min="7169" max="7170" width="3.28515625" customWidth="1"/>
    <col min="7171" max="7172" width="1.7109375" customWidth="1"/>
    <col min="7173" max="7173" width="1.85546875" customWidth="1"/>
    <col min="7174" max="7179" width="1.7109375" customWidth="1"/>
    <col min="7180" max="7180" width="2.85546875" customWidth="1"/>
    <col min="7181" max="7181" width="1.7109375" customWidth="1"/>
    <col min="7182" max="7182" width="2.140625" customWidth="1"/>
    <col min="7183" max="7192" width="1.7109375" customWidth="1"/>
    <col min="7193" max="7193" width="0.140625" customWidth="1"/>
    <col min="7194" max="7194" width="1.7109375" customWidth="1"/>
    <col min="7195" max="7195" width="0.7109375" customWidth="1"/>
    <col min="7196" max="7264" width="1.7109375" customWidth="1"/>
    <col min="7425" max="7426" width="3.28515625" customWidth="1"/>
    <col min="7427" max="7428" width="1.7109375" customWidth="1"/>
    <col min="7429" max="7429" width="1.85546875" customWidth="1"/>
    <col min="7430" max="7435" width="1.7109375" customWidth="1"/>
    <col min="7436" max="7436" width="2.85546875" customWidth="1"/>
    <col min="7437" max="7437" width="1.7109375" customWidth="1"/>
    <col min="7438" max="7438" width="2.140625" customWidth="1"/>
    <col min="7439" max="7448" width="1.7109375" customWidth="1"/>
    <col min="7449" max="7449" width="0.140625" customWidth="1"/>
    <col min="7450" max="7450" width="1.7109375" customWidth="1"/>
    <col min="7451" max="7451" width="0.7109375" customWidth="1"/>
    <col min="7452" max="7520" width="1.7109375" customWidth="1"/>
    <col min="7681" max="7682" width="3.28515625" customWidth="1"/>
    <col min="7683" max="7684" width="1.7109375" customWidth="1"/>
    <col min="7685" max="7685" width="1.85546875" customWidth="1"/>
    <col min="7686" max="7691" width="1.7109375" customWidth="1"/>
    <col min="7692" max="7692" width="2.85546875" customWidth="1"/>
    <col min="7693" max="7693" width="1.7109375" customWidth="1"/>
    <col min="7694" max="7694" width="2.140625" customWidth="1"/>
    <col min="7695" max="7704" width="1.7109375" customWidth="1"/>
    <col min="7705" max="7705" width="0.140625" customWidth="1"/>
    <col min="7706" max="7706" width="1.7109375" customWidth="1"/>
    <col min="7707" max="7707" width="0.7109375" customWidth="1"/>
    <col min="7708" max="7776" width="1.7109375" customWidth="1"/>
    <col min="7937" max="7938" width="3.28515625" customWidth="1"/>
    <col min="7939" max="7940" width="1.7109375" customWidth="1"/>
    <col min="7941" max="7941" width="1.85546875" customWidth="1"/>
    <col min="7942" max="7947" width="1.7109375" customWidth="1"/>
    <col min="7948" max="7948" width="2.85546875" customWidth="1"/>
    <col min="7949" max="7949" width="1.7109375" customWidth="1"/>
    <col min="7950" max="7950" width="2.140625" customWidth="1"/>
    <col min="7951" max="7960" width="1.7109375" customWidth="1"/>
    <col min="7961" max="7961" width="0.140625" customWidth="1"/>
    <col min="7962" max="7962" width="1.7109375" customWidth="1"/>
    <col min="7963" max="7963" width="0.7109375" customWidth="1"/>
    <col min="7964" max="8032" width="1.7109375" customWidth="1"/>
    <col min="8193" max="8194" width="3.28515625" customWidth="1"/>
    <col min="8195" max="8196" width="1.7109375" customWidth="1"/>
    <col min="8197" max="8197" width="1.85546875" customWidth="1"/>
    <col min="8198" max="8203" width="1.7109375" customWidth="1"/>
    <col min="8204" max="8204" width="2.85546875" customWidth="1"/>
    <col min="8205" max="8205" width="1.7109375" customWidth="1"/>
    <col min="8206" max="8206" width="2.140625" customWidth="1"/>
    <col min="8207" max="8216" width="1.7109375" customWidth="1"/>
    <col min="8217" max="8217" width="0.140625" customWidth="1"/>
    <col min="8218" max="8218" width="1.7109375" customWidth="1"/>
    <col min="8219" max="8219" width="0.7109375" customWidth="1"/>
    <col min="8220" max="8288" width="1.7109375" customWidth="1"/>
    <col min="8449" max="8450" width="3.28515625" customWidth="1"/>
    <col min="8451" max="8452" width="1.7109375" customWidth="1"/>
    <col min="8453" max="8453" width="1.85546875" customWidth="1"/>
    <col min="8454" max="8459" width="1.7109375" customWidth="1"/>
    <col min="8460" max="8460" width="2.85546875" customWidth="1"/>
    <col min="8461" max="8461" width="1.7109375" customWidth="1"/>
    <col min="8462" max="8462" width="2.140625" customWidth="1"/>
    <col min="8463" max="8472" width="1.7109375" customWidth="1"/>
    <col min="8473" max="8473" width="0.140625" customWidth="1"/>
    <col min="8474" max="8474" width="1.7109375" customWidth="1"/>
    <col min="8475" max="8475" width="0.7109375" customWidth="1"/>
    <col min="8476" max="8544" width="1.7109375" customWidth="1"/>
    <col min="8705" max="8706" width="3.28515625" customWidth="1"/>
    <col min="8707" max="8708" width="1.7109375" customWidth="1"/>
    <col min="8709" max="8709" width="1.85546875" customWidth="1"/>
    <col min="8710" max="8715" width="1.7109375" customWidth="1"/>
    <col min="8716" max="8716" width="2.85546875" customWidth="1"/>
    <col min="8717" max="8717" width="1.7109375" customWidth="1"/>
    <col min="8718" max="8718" width="2.140625" customWidth="1"/>
    <col min="8719" max="8728" width="1.7109375" customWidth="1"/>
    <col min="8729" max="8729" width="0.140625" customWidth="1"/>
    <col min="8730" max="8730" width="1.7109375" customWidth="1"/>
    <col min="8731" max="8731" width="0.7109375" customWidth="1"/>
    <col min="8732" max="8800" width="1.7109375" customWidth="1"/>
    <col min="8961" max="8962" width="3.28515625" customWidth="1"/>
    <col min="8963" max="8964" width="1.7109375" customWidth="1"/>
    <col min="8965" max="8965" width="1.85546875" customWidth="1"/>
    <col min="8966" max="8971" width="1.7109375" customWidth="1"/>
    <col min="8972" max="8972" width="2.85546875" customWidth="1"/>
    <col min="8973" max="8973" width="1.7109375" customWidth="1"/>
    <col min="8974" max="8974" width="2.140625" customWidth="1"/>
    <col min="8975" max="8984" width="1.7109375" customWidth="1"/>
    <col min="8985" max="8985" width="0.140625" customWidth="1"/>
    <col min="8986" max="8986" width="1.7109375" customWidth="1"/>
    <col min="8987" max="8987" width="0.7109375" customWidth="1"/>
    <col min="8988" max="9056" width="1.7109375" customWidth="1"/>
    <col min="9217" max="9218" width="3.28515625" customWidth="1"/>
    <col min="9219" max="9220" width="1.7109375" customWidth="1"/>
    <col min="9221" max="9221" width="1.85546875" customWidth="1"/>
    <col min="9222" max="9227" width="1.7109375" customWidth="1"/>
    <col min="9228" max="9228" width="2.85546875" customWidth="1"/>
    <col min="9229" max="9229" width="1.7109375" customWidth="1"/>
    <col min="9230" max="9230" width="2.140625" customWidth="1"/>
    <col min="9231" max="9240" width="1.7109375" customWidth="1"/>
    <col min="9241" max="9241" width="0.140625" customWidth="1"/>
    <col min="9242" max="9242" width="1.7109375" customWidth="1"/>
    <col min="9243" max="9243" width="0.7109375" customWidth="1"/>
    <col min="9244" max="9312" width="1.7109375" customWidth="1"/>
    <col min="9473" max="9474" width="3.28515625" customWidth="1"/>
    <col min="9475" max="9476" width="1.7109375" customWidth="1"/>
    <col min="9477" max="9477" width="1.85546875" customWidth="1"/>
    <col min="9478" max="9483" width="1.7109375" customWidth="1"/>
    <col min="9484" max="9484" width="2.85546875" customWidth="1"/>
    <col min="9485" max="9485" width="1.7109375" customWidth="1"/>
    <col min="9486" max="9486" width="2.140625" customWidth="1"/>
    <col min="9487" max="9496" width="1.7109375" customWidth="1"/>
    <col min="9497" max="9497" width="0.140625" customWidth="1"/>
    <col min="9498" max="9498" width="1.7109375" customWidth="1"/>
    <col min="9499" max="9499" width="0.7109375" customWidth="1"/>
    <col min="9500" max="9568" width="1.7109375" customWidth="1"/>
    <col min="9729" max="9730" width="3.28515625" customWidth="1"/>
    <col min="9731" max="9732" width="1.7109375" customWidth="1"/>
    <col min="9733" max="9733" width="1.85546875" customWidth="1"/>
    <col min="9734" max="9739" width="1.7109375" customWidth="1"/>
    <col min="9740" max="9740" width="2.85546875" customWidth="1"/>
    <col min="9741" max="9741" width="1.7109375" customWidth="1"/>
    <col min="9742" max="9742" width="2.140625" customWidth="1"/>
    <col min="9743" max="9752" width="1.7109375" customWidth="1"/>
    <col min="9753" max="9753" width="0.140625" customWidth="1"/>
    <col min="9754" max="9754" width="1.7109375" customWidth="1"/>
    <col min="9755" max="9755" width="0.7109375" customWidth="1"/>
    <col min="9756" max="9824" width="1.7109375" customWidth="1"/>
    <col min="9985" max="9986" width="3.28515625" customWidth="1"/>
    <col min="9987" max="9988" width="1.7109375" customWidth="1"/>
    <col min="9989" max="9989" width="1.85546875" customWidth="1"/>
    <col min="9990" max="9995" width="1.7109375" customWidth="1"/>
    <col min="9996" max="9996" width="2.85546875" customWidth="1"/>
    <col min="9997" max="9997" width="1.7109375" customWidth="1"/>
    <col min="9998" max="9998" width="2.140625" customWidth="1"/>
    <col min="9999" max="10008" width="1.7109375" customWidth="1"/>
    <col min="10009" max="10009" width="0.140625" customWidth="1"/>
    <col min="10010" max="10010" width="1.7109375" customWidth="1"/>
    <col min="10011" max="10011" width="0.7109375" customWidth="1"/>
    <col min="10012" max="10080" width="1.7109375" customWidth="1"/>
    <col min="10241" max="10242" width="3.28515625" customWidth="1"/>
    <col min="10243" max="10244" width="1.7109375" customWidth="1"/>
    <col min="10245" max="10245" width="1.85546875" customWidth="1"/>
    <col min="10246" max="10251" width="1.7109375" customWidth="1"/>
    <col min="10252" max="10252" width="2.85546875" customWidth="1"/>
    <col min="10253" max="10253" width="1.7109375" customWidth="1"/>
    <col min="10254" max="10254" width="2.140625" customWidth="1"/>
    <col min="10255" max="10264" width="1.7109375" customWidth="1"/>
    <col min="10265" max="10265" width="0.140625" customWidth="1"/>
    <col min="10266" max="10266" width="1.7109375" customWidth="1"/>
    <col min="10267" max="10267" width="0.7109375" customWidth="1"/>
    <col min="10268" max="10336" width="1.7109375" customWidth="1"/>
    <col min="10497" max="10498" width="3.28515625" customWidth="1"/>
    <col min="10499" max="10500" width="1.7109375" customWidth="1"/>
    <col min="10501" max="10501" width="1.85546875" customWidth="1"/>
    <col min="10502" max="10507" width="1.7109375" customWidth="1"/>
    <col min="10508" max="10508" width="2.85546875" customWidth="1"/>
    <col min="10509" max="10509" width="1.7109375" customWidth="1"/>
    <col min="10510" max="10510" width="2.140625" customWidth="1"/>
    <col min="10511" max="10520" width="1.7109375" customWidth="1"/>
    <col min="10521" max="10521" width="0.140625" customWidth="1"/>
    <col min="10522" max="10522" width="1.7109375" customWidth="1"/>
    <col min="10523" max="10523" width="0.7109375" customWidth="1"/>
    <col min="10524" max="10592" width="1.7109375" customWidth="1"/>
    <col min="10753" max="10754" width="3.28515625" customWidth="1"/>
    <col min="10755" max="10756" width="1.7109375" customWidth="1"/>
    <col min="10757" max="10757" width="1.85546875" customWidth="1"/>
    <col min="10758" max="10763" width="1.7109375" customWidth="1"/>
    <col min="10764" max="10764" width="2.85546875" customWidth="1"/>
    <col min="10765" max="10765" width="1.7109375" customWidth="1"/>
    <col min="10766" max="10766" width="2.140625" customWidth="1"/>
    <col min="10767" max="10776" width="1.7109375" customWidth="1"/>
    <col min="10777" max="10777" width="0.140625" customWidth="1"/>
    <col min="10778" max="10778" width="1.7109375" customWidth="1"/>
    <col min="10779" max="10779" width="0.7109375" customWidth="1"/>
    <col min="10780" max="10848" width="1.7109375" customWidth="1"/>
    <col min="11009" max="11010" width="3.28515625" customWidth="1"/>
    <col min="11011" max="11012" width="1.7109375" customWidth="1"/>
    <col min="11013" max="11013" width="1.85546875" customWidth="1"/>
    <col min="11014" max="11019" width="1.7109375" customWidth="1"/>
    <col min="11020" max="11020" width="2.85546875" customWidth="1"/>
    <col min="11021" max="11021" width="1.7109375" customWidth="1"/>
    <col min="11022" max="11022" width="2.140625" customWidth="1"/>
    <col min="11023" max="11032" width="1.7109375" customWidth="1"/>
    <col min="11033" max="11033" width="0.140625" customWidth="1"/>
    <col min="11034" max="11034" width="1.7109375" customWidth="1"/>
    <col min="11035" max="11035" width="0.7109375" customWidth="1"/>
    <col min="11036" max="11104" width="1.7109375" customWidth="1"/>
    <col min="11265" max="11266" width="3.28515625" customWidth="1"/>
    <col min="11267" max="11268" width="1.7109375" customWidth="1"/>
    <col min="11269" max="11269" width="1.85546875" customWidth="1"/>
    <col min="11270" max="11275" width="1.7109375" customWidth="1"/>
    <col min="11276" max="11276" width="2.85546875" customWidth="1"/>
    <col min="11277" max="11277" width="1.7109375" customWidth="1"/>
    <col min="11278" max="11278" width="2.140625" customWidth="1"/>
    <col min="11279" max="11288" width="1.7109375" customWidth="1"/>
    <col min="11289" max="11289" width="0.140625" customWidth="1"/>
    <col min="11290" max="11290" width="1.7109375" customWidth="1"/>
    <col min="11291" max="11291" width="0.7109375" customWidth="1"/>
    <col min="11292" max="11360" width="1.7109375" customWidth="1"/>
    <col min="11521" max="11522" width="3.28515625" customWidth="1"/>
    <col min="11523" max="11524" width="1.7109375" customWidth="1"/>
    <col min="11525" max="11525" width="1.85546875" customWidth="1"/>
    <col min="11526" max="11531" width="1.7109375" customWidth="1"/>
    <col min="11532" max="11532" width="2.85546875" customWidth="1"/>
    <col min="11533" max="11533" width="1.7109375" customWidth="1"/>
    <col min="11534" max="11534" width="2.140625" customWidth="1"/>
    <col min="11535" max="11544" width="1.7109375" customWidth="1"/>
    <col min="11545" max="11545" width="0.140625" customWidth="1"/>
    <col min="11546" max="11546" width="1.7109375" customWidth="1"/>
    <col min="11547" max="11547" width="0.7109375" customWidth="1"/>
    <col min="11548" max="11616" width="1.7109375" customWidth="1"/>
    <col min="11777" max="11778" width="3.28515625" customWidth="1"/>
    <col min="11779" max="11780" width="1.7109375" customWidth="1"/>
    <col min="11781" max="11781" width="1.85546875" customWidth="1"/>
    <col min="11782" max="11787" width="1.7109375" customWidth="1"/>
    <col min="11788" max="11788" width="2.85546875" customWidth="1"/>
    <col min="11789" max="11789" width="1.7109375" customWidth="1"/>
    <col min="11790" max="11790" width="2.140625" customWidth="1"/>
    <col min="11791" max="11800" width="1.7109375" customWidth="1"/>
    <col min="11801" max="11801" width="0.140625" customWidth="1"/>
    <col min="11802" max="11802" width="1.7109375" customWidth="1"/>
    <col min="11803" max="11803" width="0.7109375" customWidth="1"/>
    <col min="11804" max="11872" width="1.7109375" customWidth="1"/>
    <col min="12033" max="12034" width="3.28515625" customWidth="1"/>
    <col min="12035" max="12036" width="1.7109375" customWidth="1"/>
    <col min="12037" max="12037" width="1.85546875" customWidth="1"/>
    <col min="12038" max="12043" width="1.7109375" customWidth="1"/>
    <col min="12044" max="12044" width="2.85546875" customWidth="1"/>
    <col min="12045" max="12045" width="1.7109375" customWidth="1"/>
    <col min="12046" max="12046" width="2.140625" customWidth="1"/>
    <col min="12047" max="12056" width="1.7109375" customWidth="1"/>
    <col min="12057" max="12057" width="0.140625" customWidth="1"/>
    <col min="12058" max="12058" width="1.7109375" customWidth="1"/>
    <col min="12059" max="12059" width="0.7109375" customWidth="1"/>
    <col min="12060" max="12128" width="1.7109375" customWidth="1"/>
    <col min="12289" max="12290" width="3.28515625" customWidth="1"/>
    <col min="12291" max="12292" width="1.7109375" customWidth="1"/>
    <col min="12293" max="12293" width="1.85546875" customWidth="1"/>
    <col min="12294" max="12299" width="1.7109375" customWidth="1"/>
    <col min="12300" max="12300" width="2.85546875" customWidth="1"/>
    <col min="12301" max="12301" width="1.7109375" customWidth="1"/>
    <col min="12302" max="12302" width="2.140625" customWidth="1"/>
    <col min="12303" max="12312" width="1.7109375" customWidth="1"/>
    <col min="12313" max="12313" width="0.140625" customWidth="1"/>
    <col min="12314" max="12314" width="1.7109375" customWidth="1"/>
    <col min="12315" max="12315" width="0.7109375" customWidth="1"/>
    <col min="12316" max="12384" width="1.7109375" customWidth="1"/>
    <col min="12545" max="12546" width="3.28515625" customWidth="1"/>
    <col min="12547" max="12548" width="1.7109375" customWidth="1"/>
    <col min="12549" max="12549" width="1.85546875" customWidth="1"/>
    <col min="12550" max="12555" width="1.7109375" customWidth="1"/>
    <col min="12556" max="12556" width="2.85546875" customWidth="1"/>
    <col min="12557" max="12557" width="1.7109375" customWidth="1"/>
    <col min="12558" max="12558" width="2.140625" customWidth="1"/>
    <col min="12559" max="12568" width="1.7109375" customWidth="1"/>
    <col min="12569" max="12569" width="0.140625" customWidth="1"/>
    <col min="12570" max="12570" width="1.7109375" customWidth="1"/>
    <col min="12571" max="12571" width="0.7109375" customWidth="1"/>
    <col min="12572" max="12640" width="1.7109375" customWidth="1"/>
    <col min="12801" max="12802" width="3.28515625" customWidth="1"/>
    <col min="12803" max="12804" width="1.7109375" customWidth="1"/>
    <col min="12805" max="12805" width="1.85546875" customWidth="1"/>
    <col min="12806" max="12811" width="1.7109375" customWidth="1"/>
    <col min="12812" max="12812" width="2.85546875" customWidth="1"/>
    <col min="12813" max="12813" width="1.7109375" customWidth="1"/>
    <col min="12814" max="12814" width="2.140625" customWidth="1"/>
    <col min="12815" max="12824" width="1.7109375" customWidth="1"/>
    <col min="12825" max="12825" width="0.140625" customWidth="1"/>
    <col min="12826" max="12826" width="1.7109375" customWidth="1"/>
    <col min="12827" max="12827" width="0.7109375" customWidth="1"/>
    <col min="12828" max="12896" width="1.7109375" customWidth="1"/>
    <col min="13057" max="13058" width="3.28515625" customWidth="1"/>
    <col min="13059" max="13060" width="1.7109375" customWidth="1"/>
    <col min="13061" max="13061" width="1.85546875" customWidth="1"/>
    <col min="13062" max="13067" width="1.7109375" customWidth="1"/>
    <col min="13068" max="13068" width="2.85546875" customWidth="1"/>
    <col min="13069" max="13069" width="1.7109375" customWidth="1"/>
    <col min="13070" max="13070" width="2.140625" customWidth="1"/>
    <col min="13071" max="13080" width="1.7109375" customWidth="1"/>
    <col min="13081" max="13081" width="0.140625" customWidth="1"/>
    <col min="13082" max="13082" width="1.7109375" customWidth="1"/>
    <col min="13083" max="13083" width="0.7109375" customWidth="1"/>
    <col min="13084" max="13152" width="1.7109375" customWidth="1"/>
    <col min="13313" max="13314" width="3.28515625" customWidth="1"/>
    <col min="13315" max="13316" width="1.7109375" customWidth="1"/>
    <col min="13317" max="13317" width="1.85546875" customWidth="1"/>
    <col min="13318" max="13323" width="1.7109375" customWidth="1"/>
    <col min="13324" max="13324" width="2.85546875" customWidth="1"/>
    <col min="13325" max="13325" width="1.7109375" customWidth="1"/>
    <col min="13326" max="13326" width="2.140625" customWidth="1"/>
    <col min="13327" max="13336" width="1.7109375" customWidth="1"/>
    <col min="13337" max="13337" width="0.140625" customWidth="1"/>
    <col min="13338" max="13338" width="1.7109375" customWidth="1"/>
    <col min="13339" max="13339" width="0.7109375" customWidth="1"/>
    <col min="13340" max="13408" width="1.7109375" customWidth="1"/>
    <col min="13569" max="13570" width="3.28515625" customWidth="1"/>
    <col min="13571" max="13572" width="1.7109375" customWidth="1"/>
    <col min="13573" max="13573" width="1.85546875" customWidth="1"/>
    <col min="13574" max="13579" width="1.7109375" customWidth="1"/>
    <col min="13580" max="13580" width="2.85546875" customWidth="1"/>
    <col min="13581" max="13581" width="1.7109375" customWidth="1"/>
    <col min="13582" max="13582" width="2.140625" customWidth="1"/>
    <col min="13583" max="13592" width="1.7109375" customWidth="1"/>
    <col min="13593" max="13593" width="0.140625" customWidth="1"/>
    <col min="13594" max="13594" width="1.7109375" customWidth="1"/>
    <col min="13595" max="13595" width="0.7109375" customWidth="1"/>
    <col min="13596" max="13664" width="1.7109375" customWidth="1"/>
    <col min="13825" max="13826" width="3.28515625" customWidth="1"/>
    <col min="13827" max="13828" width="1.7109375" customWidth="1"/>
    <col min="13829" max="13829" width="1.85546875" customWidth="1"/>
    <col min="13830" max="13835" width="1.7109375" customWidth="1"/>
    <col min="13836" max="13836" width="2.85546875" customWidth="1"/>
    <col min="13837" max="13837" width="1.7109375" customWidth="1"/>
    <col min="13838" max="13838" width="2.140625" customWidth="1"/>
    <col min="13839" max="13848" width="1.7109375" customWidth="1"/>
    <col min="13849" max="13849" width="0.140625" customWidth="1"/>
    <col min="13850" max="13850" width="1.7109375" customWidth="1"/>
    <col min="13851" max="13851" width="0.7109375" customWidth="1"/>
    <col min="13852" max="13920" width="1.7109375" customWidth="1"/>
    <col min="14081" max="14082" width="3.28515625" customWidth="1"/>
    <col min="14083" max="14084" width="1.7109375" customWidth="1"/>
    <col min="14085" max="14085" width="1.85546875" customWidth="1"/>
    <col min="14086" max="14091" width="1.7109375" customWidth="1"/>
    <col min="14092" max="14092" width="2.85546875" customWidth="1"/>
    <col min="14093" max="14093" width="1.7109375" customWidth="1"/>
    <col min="14094" max="14094" width="2.140625" customWidth="1"/>
    <col min="14095" max="14104" width="1.7109375" customWidth="1"/>
    <col min="14105" max="14105" width="0.140625" customWidth="1"/>
    <col min="14106" max="14106" width="1.7109375" customWidth="1"/>
    <col min="14107" max="14107" width="0.7109375" customWidth="1"/>
    <col min="14108" max="14176" width="1.7109375" customWidth="1"/>
    <col min="14337" max="14338" width="3.28515625" customWidth="1"/>
    <col min="14339" max="14340" width="1.7109375" customWidth="1"/>
    <col min="14341" max="14341" width="1.85546875" customWidth="1"/>
    <col min="14342" max="14347" width="1.7109375" customWidth="1"/>
    <col min="14348" max="14348" width="2.85546875" customWidth="1"/>
    <col min="14349" max="14349" width="1.7109375" customWidth="1"/>
    <col min="14350" max="14350" width="2.140625" customWidth="1"/>
    <col min="14351" max="14360" width="1.7109375" customWidth="1"/>
    <col min="14361" max="14361" width="0.140625" customWidth="1"/>
    <col min="14362" max="14362" width="1.7109375" customWidth="1"/>
    <col min="14363" max="14363" width="0.7109375" customWidth="1"/>
    <col min="14364" max="14432" width="1.7109375" customWidth="1"/>
    <col min="14593" max="14594" width="3.28515625" customWidth="1"/>
    <col min="14595" max="14596" width="1.7109375" customWidth="1"/>
    <col min="14597" max="14597" width="1.85546875" customWidth="1"/>
    <col min="14598" max="14603" width="1.7109375" customWidth="1"/>
    <col min="14604" max="14604" width="2.85546875" customWidth="1"/>
    <col min="14605" max="14605" width="1.7109375" customWidth="1"/>
    <col min="14606" max="14606" width="2.140625" customWidth="1"/>
    <col min="14607" max="14616" width="1.7109375" customWidth="1"/>
    <col min="14617" max="14617" width="0.140625" customWidth="1"/>
    <col min="14618" max="14618" width="1.7109375" customWidth="1"/>
    <col min="14619" max="14619" width="0.7109375" customWidth="1"/>
    <col min="14620" max="14688" width="1.7109375" customWidth="1"/>
    <col min="14849" max="14850" width="3.28515625" customWidth="1"/>
    <col min="14851" max="14852" width="1.7109375" customWidth="1"/>
    <col min="14853" max="14853" width="1.85546875" customWidth="1"/>
    <col min="14854" max="14859" width="1.7109375" customWidth="1"/>
    <col min="14860" max="14860" width="2.85546875" customWidth="1"/>
    <col min="14861" max="14861" width="1.7109375" customWidth="1"/>
    <col min="14862" max="14862" width="2.140625" customWidth="1"/>
    <col min="14863" max="14872" width="1.7109375" customWidth="1"/>
    <col min="14873" max="14873" width="0.140625" customWidth="1"/>
    <col min="14874" max="14874" width="1.7109375" customWidth="1"/>
    <col min="14875" max="14875" width="0.7109375" customWidth="1"/>
    <col min="14876" max="14944" width="1.7109375" customWidth="1"/>
    <col min="15105" max="15106" width="3.28515625" customWidth="1"/>
    <col min="15107" max="15108" width="1.7109375" customWidth="1"/>
    <col min="15109" max="15109" width="1.85546875" customWidth="1"/>
    <col min="15110" max="15115" width="1.7109375" customWidth="1"/>
    <col min="15116" max="15116" width="2.85546875" customWidth="1"/>
    <col min="15117" max="15117" width="1.7109375" customWidth="1"/>
    <col min="15118" max="15118" width="2.140625" customWidth="1"/>
    <col min="15119" max="15128" width="1.7109375" customWidth="1"/>
    <col min="15129" max="15129" width="0.140625" customWidth="1"/>
    <col min="15130" max="15130" width="1.7109375" customWidth="1"/>
    <col min="15131" max="15131" width="0.7109375" customWidth="1"/>
    <col min="15132" max="15200" width="1.7109375" customWidth="1"/>
    <col min="15361" max="15362" width="3.28515625" customWidth="1"/>
    <col min="15363" max="15364" width="1.7109375" customWidth="1"/>
    <col min="15365" max="15365" width="1.85546875" customWidth="1"/>
    <col min="15366" max="15371" width="1.7109375" customWidth="1"/>
    <col min="15372" max="15372" width="2.85546875" customWidth="1"/>
    <col min="15373" max="15373" width="1.7109375" customWidth="1"/>
    <col min="15374" max="15374" width="2.140625" customWidth="1"/>
    <col min="15375" max="15384" width="1.7109375" customWidth="1"/>
    <col min="15385" max="15385" width="0.140625" customWidth="1"/>
    <col min="15386" max="15386" width="1.7109375" customWidth="1"/>
    <col min="15387" max="15387" width="0.7109375" customWidth="1"/>
    <col min="15388" max="15456" width="1.7109375" customWidth="1"/>
    <col min="15617" max="15618" width="3.28515625" customWidth="1"/>
    <col min="15619" max="15620" width="1.7109375" customWidth="1"/>
    <col min="15621" max="15621" width="1.85546875" customWidth="1"/>
    <col min="15622" max="15627" width="1.7109375" customWidth="1"/>
    <col min="15628" max="15628" width="2.85546875" customWidth="1"/>
    <col min="15629" max="15629" width="1.7109375" customWidth="1"/>
    <col min="15630" max="15630" width="2.140625" customWidth="1"/>
    <col min="15631" max="15640" width="1.7109375" customWidth="1"/>
    <col min="15641" max="15641" width="0.140625" customWidth="1"/>
    <col min="15642" max="15642" width="1.7109375" customWidth="1"/>
    <col min="15643" max="15643" width="0.7109375" customWidth="1"/>
    <col min="15644" max="15712" width="1.7109375" customWidth="1"/>
    <col min="15873" max="15874" width="3.28515625" customWidth="1"/>
    <col min="15875" max="15876" width="1.7109375" customWidth="1"/>
    <col min="15877" max="15877" width="1.85546875" customWidth="1"/>
    <col min="15878" max="15883" width="1.7109375" customWidth="1"/>
    <col min="15884" max="15884" width="2.85546875" customWidth="1"/>
    <col min="15885" max="15885" width="1.7109375" customWidth="1"/>
    <col min="15886" max="15886" width="2.140625" customWidth="1"/>
    <col min="15887" max="15896" width="1.7109375" customWidth="1"/>
    <col min="15897" max="15897" width="0.140625" customWidth="1"/>
    <col min="15898" max="15898" width="1.7109375" customWidth="1"/>
    <col min="15899" max="15899" width="0.7109375" customWidth="1"/>
    <col min="15900" max="15968" width="1.7109375" customWidth="1"/>
    <col min="16129" max="16130" width="3.28515625" customWidth="1"/>
    <col min="16131" max="16132" width="1.7109375" customWidth="1"/>
    <col min="16133" max="16133" width="1.85546875" customWidth="1"/>
    <col min="16134" max="16139" width="1.7109375" customWidth="1"/>
    <col min="16140" max="16140" width="2.85546875" customWidth="1"/>
    <col min="16141" max="16141" width="1.7109375" customWidth="1"/>
    <col min="16142" max="16142" width="2.140625" customWidth="1"/>
    <col min="16143" max="16152" width="1.7109375" customWidth="1"/>
    <col min="16153" max="16153" width="0.140625" customWidth="1"/>
    <col min="16154" max="16154" width="1.7109375" customWidth="1"/>
    <col min="16155" max="16155" width="0.7109375" customWidth="1"/>
    <col min="16156" max="16224" width="1.7109375" customWidth="1"/>
  </cols>
  <sheetData>
    <row r="1" spans="1:81" ht="15" customHeight="1">
      <c r="A1" s="619" t="s">
        <v>1279</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620"/>
      <c r="BA1" s="620"/>
      <c r="BB1" s="620"/>
      <c r="BC1" s="620"/>
      <c r="BD1" s="620"/>
      <c r="BE1" s="620"/>
      <c r="BF1" s="620"/>
      <c r="BG1" s="620"/>
      <c r="BH1" s="620"/>
      <c r="BI1" s="620"/>
      <c r="BJ1" s="620"/>
      <c r="BK1" s="620"/>
      <c r="BL1" s="620"/>
      <c r="BM1" s="620"/>
      <c r="BN1" s="620"/>
      <c r="BO1" s="620"/>
      <c r="BP1" s="620"/>
      <c r="BQ1" s="620"/>
      <c r="BR1" s="620"/>
      <c r="BS1" s="620"/>
      <c r="BT1" s="620"/>
      <c r="BU1" s="620"/>
      <c r="BV1" s="620"/>
      <c r="BW1" s="620"/>
      <c r="BX1" s="620"/>
      <c r="BY1" s="620"/>
      <c r="BZ1" s="620"/>
      <c r="CA1" s="620"/>
      <c r="CB1" s="620"/>
      <c r="CC1" s="621"/>
    </row>
    <row r="2" spans="1:81" ht="15" customHeight="1">
      <c r="A2" s="622"/>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c r="BK2" s="623"/>
      <c r="BL2" s="623"/>
      <c r="BM2" s="623"/>
      <c r="BN2" s="623"/>
      <c r="BO2" s="623"/>
      <c r="BP2" s="623"/>
      <c r="BQ2" s="623"/>
      <c r="BR2" s="623"/>
      <c r="BS2" s="623"/>
      <c r="BT2" s="623"/>
      <c r="BU2" s="623"/>
      <c r="BV2" s="623"/>
      <c r="BW2" s="623"/>
      <c r="BX2" s="623"/>
      <c r="BY2" s="623"/>
      <c r="BZ2" s="623"/>
      <c r="CA2" s="623"/>
      <c r="CB2" s="623"/>
      <c r="CC2" s="624"/>
    </row>
    <row r="3" spans="1:81" ht="27.75" customHeight="1">
      <c r="A3" s="625" t="str">
        <f>'[1]Objetivos PMD'!$B$3</f>
        <v>Municipio:  Techaluta de Montenegro, Jalisco</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6"/>
      <c r="CC3" s="627"/>
    </row>
    <row r="4" spans="1:81" ht="6" customHeight="1">
      <c r="A4" s="441"/>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3"/>
    </row>
    <row r="5" spans="1:81" s="449" customFormat="1" ht="18.75">
      <c r="A5" s="444" t="s">
        <v>1280</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6"/>
      <c r="AL5" s="447"/>
      <c r="AM5" s="448" t="s">
        <v>1281</v>
      </c>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6"/>
    </row>
    <row r="6" spans="1:81" s="449" customFormat="1" ht="35.25" customHeight="1">
      <c r="A6" s="628" t="s">
        <v>1282</v>
      </c>
      <c r="B6" s="629"/>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30"/>
      <c r="AL6" s="447"/>
      <c r="AM6" s="631" t="s">
        <v>1283</v>
      </c>
      <c r="AN6" s="632"/>
      <c r="AO6" s="632"/>
      <c r="AP6" s="632"/>
      <c r="AQ6" s="632"/>
      <c r="AR6" s="632"/>
      <c r="AS6" s="632"/>
      <c r="AT6" s="632"/>
      <c r="AU6" s="632"/>
      <c r="AV6" s="632"/>
      <c r="AW6" s="632"/>
      <c r="AX6" s="632"/>
      <c r="AY6" s="632"/>
      <c r="AZ6" s="632"/>
      <c r="BA6" s="632"/>
      <c r="BB6" s="632"/>
      <c r="BC6" s="632"/>
      <c r="BD6" s="632"/>
      <c r="BE6" s="632"/>
      <c r="BF6" s="632"/>
      <c r="BG6" s="632"/>
      <c r="BH6" s="632"/>
      <c r="BI6" s="632"/>
      <c r="BJ6" s="632"/>
      <c r="BK6" s="632"/>
      <c r="BL6" s="632"/>
      <c r="BM6" s="632"/>
      <c r="BN6" s="632"/>
      <c r="BO6" s="632"/>
      <c r="BP6" s="632"/>
      <c r="BQ6" s="632"/>
      <c r="BR6" s="632"/>
      <c r="BS6" s="632"/>
      <c r="BT6" s="632"/>
      <c r="BU6" s="632"/>
      <c r="BV6" s="632"/>
      <c r="BW6" s="632"/>
      <c r="BX6" s="632"/>
      <c r="BY6" s="632"/>
      <c r="BZ6" s="632"/>
      <c r="CA6" s="632"/>
      <c r="CB6" s="632"/>
      <c r="CC6" s="633"/>
    </row>
    <row r="7" spans="1:81" ht="6" customHeight="1">
      <c r="A7" s="441"/>
      <c r="B7" s="442"/>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50"/>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K7" s="442"/>
      <c r="BL7" s="442"/>
      <c r="BM7" s="442"/>
      <c r="BN7" s="442"/>
      <c r="BO7" s="442"/>
      <c r="BP7" s="442"/>
      <c r="BQ7" s="442"/>
      <c r="BR7" s="442"/>
      <c r="BS7" s="442"/>
      <c r="BT7" s="442"/>
      <c r="BU7" s="442"/>
      <c r="BV7" s="442"/>
      <c r="BW7" s="442"/>
      <c r="BX7" s="442"/>
      <c r="BY7" s="442"/>
      <c r="BZ7" s="442"/>
      <c r="CA7" s="442"/>
      <c r="CB7" s="442"/>
      <c r="CC7" s="443"/>
    </row>
    <row r="8" spans="1:81" ht="38.25" customHeight="1">
      <c r="A8" s="451" t="s">
        <v>1284</v>
      </c>
      <c r="B8" s="452"/>
      <c r="C8" s="452"/>
      <c r="D8" s="452"/>
      <c r="E8" s="452"/>
      <c r="F8" s="452"/>
      <c r="G8" s="452"/>
      <c r="H8" s="452"/>
      <c r="I8" s="452"/>
      <c r="J8" s="452"/>
      <c r="K8" s="634" t="s">
        <v>1285</v>
      </c>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4"/>
      <c r="AZ8" s="634"/>
      <c r="BA8" s="634"/>
      <c r="BB8" s="634"/>
      <c r="BC8" s="634"/>
      <c r="BD8" s="634"/>
      <c r="BE8" s="634"/>
      <c r="BF8" s="634"/>
      <c r="BG8" s="634"/>
      <c r="BH8" s="634"/>
      <c r="BI8" s="634"/>
      <c r="BJ8" s="634"/>
      <c r="BK8" s="634"/>
      <c r="BL8" s="634"/>
      <c r="BM8" s="634"/>
      <c r="BN8" s="634"/>
      <c r="BO8" s="634"/>
      <c r="BP8" s="634"/>
      <c r="BQ8" s="634"/>
      <c r="BR8" s="634"/>
      <c r="BS8" s="634"/>
      <c r="BT8" s="634"/>
      <c r="BU8" s="634"/>
      <c r="BV8" s="634"/>
      <c r="BW8" s="634"/>
      <c r="BX8" s="634"/>
      <c r="BY8" s="634"/>
      <c r="BZ8" s="634"/>
      <c r="CA8" s="634"/>
      <c r="CB8" s="634"/>
      <c r="CC8" s="635"/>
    </row>
    <row r="9" spans="1:81" ht="18.75">
      <c r="A9" s="453" t="s">
        <v>1286</v>
      </c>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5"/>
      <c r="AM9" s="456" t="s">
        <v>1287</v>
      </c>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5"/>
    </row>
    <row r="10" spans="1:81" ht="15" customHeight="1">
      <c r="A10" s="610" t="s">
        <v>1343</v>
      </c>
      <c r="B10" s="611"/>
      <c r="C10" s="611"/>
      <c r="D10" s="611"/>
      <c r="E10" s="611"/>
      <c r="F10" s="611"/>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0" t="s">
        <v>1344</v>
      </c>
      <c r="AN10" s="611"/>
      <c r="AO10" s="611"/>
      <c r="AP10" s="611"/>
      <c r="AQ10" s="611"/>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1"/>
      <c r="BS10" s="611"/>
      <c r="BT10" s="611"/>
      <c r="BU10" s="611"/>
      <c r="BV10" s="611"/>
      <c r="BW10" s="611"/>
      <c r="BX10" s="611"/>
      <c r="BY10" s="611"/>
      <c r="BZ10" s="611"/>
      <c r="CA10" s="611"/>
      <c r="CB10" s="611"/>
      <c r="CC10" s="612"/>
    </row>
    <row r="11" spans="1:81" ht="15" customHeight="1">
      <c r="A11" s="610"/>
      <c r="B11" s="611"/>
      <c r="C11" s="611"/>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0"/>
      <c r="AN11" s="611"/>
      <c r="AO11" s="611"/>
      <c r="AP11" s="611"/>
      <c r="AQ11" s="611"/>
      <c r="AR11" s="611"/>
      <c r="AS11" s="611"/>
      <c r="AT11" s="611"/>
      <c r="AU11" s="611"/>
      <c r="AV11" s="611"/>
      <c r="AW11" s="611"/>
      <c r="AX11" s="611"/>
      <c r="AY11" s="611"/>
      <c r="AZ11" s="611"/>
      <c r="BA11" s="611"/>
      <c r="BB11" s="611"/>
      <c r="BC11" s="611"/>
      <c r="BD11" s="611"/>
      <c r="BE11" s="611"/>
      <c r="BF11" s="611"/>
      <c r="BG11" s="611"/>
      <c r="BH11" s="611"/>
      <c r="BI11" s="611"/>
      <c r="BJ11" s="611"/>
      <c r="BK11" s="611"/>
      <c r="BL11" s="611"/>
      <c r="BM11" s="611"/>
      <c r="BN11" s="611"/>
      <c r="BO11" s="611"/>
      <c r="BP11" s="611"/>
      <c r="BQ11" s="611"/>
      <c r="BR11" s="611"/>
      <c r="BS11" s="611"/>
      <c r="BT11" s="611"/>
      <c r="BU11" s="611"/>
      <c r="BV11" s="611"/>
      <c r="BW11" s="611"/>
      <c r="BX11" s="611"/>
      <c r="BY11" s="611"/>
      <c r="BZ11" s="611"/>
      <c r="CA11" s="611"/>
      <c r="CB11" s="611"/>
      <c r="CC11" s="612"/>
    </row>
    <row r="12" spans="1:81" ht="17.25" customHeight="1">
      <c r="A12" s="610"/>
      <c r="B12" s="611"/>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1"/>
      <c r="AL12" s="611"/>
      <c r="AM12" s="610"/>
      <c r="AN12" s="611"/>
      <c r="AO12" s="611"/>
      <c r="AP12" s="611"/>
      <c r="AQ12" s="611"/>
      <c r="AR12" s="611"/>
      <c r="AS12" s="611"/>
      <c r="AT12" s="611"/>
      <c r="AU12" s="611"/>
      <c r="AV12" s="611"/>
      <c r="AW12" s="611"/>
      <c r="AX12" s="611"/>
      <c r="AY12" s="611"/>
      <c r="AZ12" s="611"/>
      <c r="BA12" s="611"/>
      <c r="BB12" s="611"/>
      <c r="BC12" s="611"/>
      <c r="BD12" s="611"/>
      <c r="BE12" s="611"/>
      <c r="BF12" s="611"/>
      <c r="BG12" s="611"/>
      <c r="BH12" s="611"/>
      <c r="BI12" s="611"/>
      <c r="BJ12" s="611"/>
      <c r="BK12" s="611"/>
      <c r="BL12" s="611"/>
      <c r="BM12" s="611"/>
      <c r="BN12" s="611"/>
      <c r="BO12" s="611"/>
      <c r="BP12" s="611"/>
      <c r="BQ12" s="611"/>
      <c r="BR12" s="611"/>
      <c r="BS12" s="611"/>
      <c r="BT12" s="611"/>
      <c r="BU12" s="611"/>
      <c r="BV12" s="611"/>
      <c r="BW12" s="611"/>
      <c r="BX12" s="611"/>
      <c r="BY12" s="611"/>
      <c r="BZ12" s="611"/>
      <c r="CA12" s="611"/>
      <c r="CB12" s="611"/>
      <c r="CC12" s="612"/>
    </row>
    <row r="13" spans="1:81" ht="18.75">
      <c r="A13" s="610"/>
      <c r="B13" s="611"/>
      <c r="C13" s="611"/>
      <c r="D13" s="611"/>
      <c r="E13" s="611"/>
      <c r="F13" s="611"/>
      <c r="G13" s="611"/>
      <c r="H13" s="611"/>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457" t="s">
        <v>1288</v>
      </c>
      <c r="AN13" s="458"/>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60"/>
    </row>
    <row r="14" spans="1:81" ht="15" customHeight="1">
      <c r="A14" s="610"/>
      <c r="B14" s="611"/>
      <c r="C14" s="611"/>
      <c r="D14" s="611"/>
      <c r="E14" s="611"/>
      <c r="F14" s="611"/>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1"/>
      <c r="AL14" s="611"/>
      <c r="AM14" s="613" t="s">
        <v>1289</v>
      </c>
      <c r="AN14" s="614"/>
      <c r="AO14" s="614"/>
      <c r="AP14" s="614"/>
      <c r="AQ14" s="614"/>
      <c r="AR14" s="614"/>
      <c r="AS14" s="614"/>
      <c r="AT14" s="614"/>
      <c r="AU14" s="614"/>
      <c r="AV14" s="614"/>
      <c r="AW14" s="614"/>
      <c r="AX14" s="614"/>
      <c r="AY14" s="614"/>
      <c r="AZ14" s="614"/>
      <c r="BA14" s="614"/>
      <c r="BB14" s="614"/>
      <c r="BC14" s="614"/>
      <c r="BD14" s="614"/>
      <c r="BE14" s="614"/>
      <c r="BF14" s="614"/>
      <c r="BG14" s="614"/>
      <c r="BH14" s="614"/>
      <c r="BI14" s="614"/>
      <c r="BJ14" s="614"/>
      <c r="BK14" s="614"/>
      <c r="BL14" s="614"/>
      <c r="BM14" s="614"/>
      <c r="BN14" s="614"/>
      <c r="BO14" s="614"/>
      <c r="BP14" s="614"/>
      <c r="BQ14" s="614"/>
      <c r="BR14" s="614"/>
      <c r="BS14" s="614"/>
      <c r="BT14" s="614"/>
      <c r="BU14" s="614"/>
      <c r="BV14" s="614"/>
      <c r="BW14" s="614"/>
      <c r="BX14" s="614"/>
      <c r="BY14" s="614"/>
      <c r="BZ14" s="614"/>
      <c r="CA14" s="614"/>
      <c r="CB14" s="614"/>
      <c r="CC14" s="615"/>
    </row>
    <row r="15" spans="1:81" ht="15" customHeight="1">
      <c r="A15" s="610"/>
      <c r="B15" s="611"/>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6"/>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8"/>
    </row>
    <row r="16" spans="1:81" ht="6" customHeight="1">
      <c r="A16" s="441"/>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3"/>
    </row>
    <row r="17" spans="1:82" ht="23.25" customHeight="1">
      <c r="A17" s="461" t="s">
        <v>1290</v>
      </c>
      <c r="B17" s="462"/>
      <c r="C17" s="462"/>
      <c r="D17" s="462"/>
      <c r="E17" s="462"/>
      <c r="F17" s="462"/>
      <c r="G17" s="462"/>
      <c r="H17" s="462"/>
      <c r="I17" s="462"/>
      <c r="J17" s="462"/>
      <c r="K17" s="462"/>
      <c r="L17" s="462"/>
      <c r="M17" s="462"/>
      <c r="N17" s="583" t="s">
        <v>1291</v>
      </c>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83"/>
      <c r="AR17" s="583"/>
      <c r="AS17" s="583"/>
      <c r="AT17" s="583"/>
      <c r="AU17" s="583"/>
      <c r="AV17" s="583"/>
      <c r="AW17" s="583"/>
      <c r="AX17" s="583"/>
      <c r="AY17" s="583"/>
      <c r="AZ17" s="583"/>
      <c r="BA17" s="583"/>
      <c r="BB17" s="583"/>
      <c r="BC17" s="583"/>
      <c r="BD17" s="583"/>
      <c r="BE17" s="583"/>
      <c r="BF17" s="583"/>
      <c r="BG17" s="583"/>
      <c r="BH17" s="583"/>
      <c r="BI17" s="583"/>
      <c r="BJ17" s="584"/>
      <c r="BK17" s="444" t="s">
        <v>1292</v>
      </c>
      <c r="BL17" s="463"/>
      <c r="BM17" s="464"/>
      <c r="BN17" s="464"/>
      <c r="BO17" s="464"/>
      <c r="BP17" s="464"/>
      <c r="BQ17" s="464"/>
      <c r="BR17" s="464"/>
      <c r="BS17" s="464"/>
      <c r="BT17" s="464"/>
      <c r="BU17" s="464"/>
      <c r="BV17" s="464"/>
      <c r="BW17" s="464"/>
      <c r="BX17" s="464"/>
      <c r="BY17" s="464"/>
      <c r="BZ17" s="464"/>
      <c r="CA17" s="464"/>
      <c r="CB17" s="464"/>
      <c r="CC17" s="465"/>
      <c r="CD17" s="466"/>
    </row>
    <row r="18" spans="1:82" ht="22.5" customHeight="1">
      <c r="A18" s="467"/>
      <c r="B18" s="468"/>
      <c r="C18" s="468"/>
      <c r="D18" s="468"/>
      <c r="E18" s="468"/>
      <c r="F18" s="468"/>
      <c r="G18" s="468"/>
      <c r="H18" s="468"/>
      <c r="I18" s="468"/>
      <c r="J18" s="468"/>
      <c r="K18" s="468"/>
      <c r="L18" s="468"/>
      <c r="M18" s="468"/>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c r="AT18" s="585"/>
      <c r="AU18" s="585"/>
      <c r="AV18" s="585"/>
      <c r="AW18" s="585"/>
      <c r="AX18" s="585"/>
      <c r="AY18" s="585"/>
      <c r="AZ18" s="585"/>
      <c r="BA18" s="585"/>
      <c r="BB18" s="585"/>
      <c r="BC18" s="585"/>
      <c r="BD18" s="585"/>
      <c r="BE18" s="585"/>
      <c r="BF18" s="585"/>
      <c r="BG18" s="585"/>
      <c r="BH18" s="585"/>
      <c r="BI18" s="585"/>
      <c r="BJ18" s="586"/>
      <c r="BK18" s="469"/>
      <c r="BL18" s="587" t="s">
        <v>1293</v>
      </c>
      <c r="BM18" s="587"/>
      <c r="BN18" s="587"/>
      <c r="BO18" s="587"/>
      <c r="BP18" s="587"/>
      <c r="BQ18" s="587"/>
      <c r="BR18" s="587"/>
      <c r="BS18" s="587"/>
      <c r="BT18" s="587"/>
      <c r="BU18" s="587"/>
      <c r="BV18" s="587"/>
      <c r="BW18" s="587"/>
      <c r="BX18" s="587"/>
      <c r="BY18" s="587"/>
      <c r="BZ18" s="587"/>
      <c r="CA18" s="587"/>
      <c r="CB18" s="587"/>
      <c r="CC18" s="588"/>
      <c r="CD18" s="466"/>
    </row>
    <row r="19" spans="1:82" ht="5.25" customHeight="1">
      <c r="A19" s="589"/>
      <c r="B19" s="590"/>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0"/>
      <c r="AX19" s="590"/>
      <c r="AY19" s="590"/>
      <c r="AZ19" s="590"/>
      <c r="BA19" s="590"/>
      <c r="BB19" s="590"/>
      <c r="BC19" s="590"/>
      <c r="BD19" s="590"/>
      <c r="BE19" s="590"/>
      <c r="BF19" s="590"/>
      <c r="BG19" s="590"/>
      <c r="BH19" s="590"/>
      <c r="BI19" s="590"/>
      <c r="BJ19" s="590"/>
      <c r="BK19" s="590"/>
      <c r="BL19" s="590"/>
      <c r="BM19" s="590"/>
      <c r="BN19" s="590"/>
      <c r="BO19" s="590"/>
      <c r="BP19" s="590"/>
      <c r="BQ19" s="590"/>
      <c r="BR19" s="590"/>
      <c r="BS19" s="590"/>
      <c r="BT19" s="590"/>
      <c r="BU19" s="590"/>
      <c r="BV19" s="590"/>
      <c r="BW19" s="590"/>
      <c r="BX19" s="590"/>
      <c r="BY19" s="590"/>
      <c r="BZ19" s="590"/>
      <c r="CA19" s="590"/>
      <c r="CB19" s="590"/>
      <c r="CC19" s="591"/>
    </row>
    <row r="20" spans="1:82" ht="18.75" customHeight="1">
      <c r="A20" s="461" t="s">
        <v>1294</v>
      </c>
      <c r="B20" s="462"/>
      <c r="C20" s="462"/>
      <c r="D20" s="462"/>
      <c r="E20" s="462"/>
      <c r="F20" s="462"/>
      <c r="G20" s="462"/>
      <c r="H20" s="462"/>
      <c r="I20" s="462"/>
      <c r="J20" s="462"/>
      <c r="K20" s="462"/>
      <c r="L20" s="46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3"/>
      <c r="AX20" s="470" t="s">
        <v>1295</v>
      </c>
      <c r="AY20" s="471"/>
      <c r="AZ20" s="471"/>
      <c r="BA20" s="471"/>
      <c r="BB20" s="471"/>
      <c r="BC20" s="471"/>
      <c r="BD20" s="471"/>
      <c r="BE20" s="471"/>
      <c r="BF20" s="471"/>
      <c r="BG20" s="471"/>
      <c r="BH20" s="471"/>
      <c r="BI20" s="471"/>
      <c r="BJ20" s="472"/>
      <c r="BK20" s="473" t="s">
        <v>1296</v>
      </c>
      <c r="BL20" s="463"/>
      <c r="BM20" s="464"/>
      <c r="BN20" s="464"/>
      <c r="BO20" s="464"/>
      <c r="BP20" s="464"/>
      <c r="BQ20" s="464"/>
      <c r="BR20" s="464"/>
      <c r="BS20" s="464"/>
      <c r="BT20" s="464"/>
      <c r="BU20" s="464"/>
      <c r="BV20" s="464"/>
      <c r="BW20" s="464"/>
      <c r="BX20" s="464"/>
      <c r="BY20" s="464"/>
      <c r="BZ20" s="464"/>
      <c r="CA20" s="464"/>
      <c r="CB20" s="464"/>
      <c r="CC20" s="465"/>
      <c r="CD20" s="466"/>
    </row>
    <row r="21" spans="1:82" ht="18.75" customHeight="1">
      <c r="A21" s="594" t="s">
        <v>1297</v>
      </c>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6"/>
      <c r="AX21" s="600" t="s">
        <v>1298</v>
      </c>
      <c r="AY21" s="600"/>
      <c r="AZ21" s="600"/>
      <c r="BA21" s="600"/>
      <c r="BB21" s="600"/>
      <c r="BC21" s="600"/>
      <c r="BD21" s="600"/>
      <c r="BE21" s="600"/>
      <c r="BF21" s="600"/>
      <c r="BG21" s="600"/>
      <c r="BH21" s="600"/>
      <c r="BI21" s="600"/>
      <c r="BJ21" s="601"/>
      <c r="BK21" s="604" t="s">
        <v>1299</v>
      </c>
      <c r="BL21" s="605"/>
      <c r="BM21" s="605"/>
      <c r="BN21" s="605"/>
      <c r="BO21" s="605"/>
      <c r="BP21" s="605"/>
      <c r="BQ21" s="605"/>
      <c r="BR21" s="605"/>
      <c r="BS21" s="605"/>
      <c r="BT21" s="605"/>
      <c r="BU21" s="605"/>
      <c r="BV21" s="605"/>
      <c r="BW21" s="605"/>
      <c r="BX21" s="605"/>
      <c r="BY21" s="605"/>
      <c r="BZ21" s="605"/>
      <c r="CA21" s="605"/>
      <c r="CB21" s="605"/>
      <c r="CC21" s="606"/>
      <c r="CD21" s="466"/>
    </row>
    <row r="22" spans="1:82" ht="21" customHeight="1">
      <c r="A22" s="597"/>
      <c r="B22" s="598"/>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9"/>
      <c r="AX22" s="602"/>
      <c r="AY22" s="602"/>
      <c r="AZ22" s="602"/>
      <c r="BA22" s="602"/>
      <c r="BB22" s="602"/>
      <c r="BC22" s="602"/>
      <c r="BD22" s="602"/>
      <c r="BE22" s="602"/>
      <c r="BF22" s="602"/>
      <c r="BG22" s="602"/>
      <c r="BH22" s="602"/>
      <c r="BI22" s="602"/>
      <c r="BJ22" s="603"/>
      <c r="BK22" s="607"/>
      <c r="BL22" s="608"/>
      <c r="BM22" s="608"/>
      <c r="BN22" s="608"/>
      <c r="BO22" s="608"/>
      <c r="BP22" s="608"/>
      <c r="BQ22" s="608"/>
      <c r="BR22" s="608"/>
      <c r="BS22" s="608"/>
      <c r="BT22" s="608"/>
      <c r="BU22" s="608"/>
      <c r="BV22" s="608"/>
      <c r="BW22" s="608"/>
      <c r="BX22" s="608"/>
      <c r="BY22" s="608"/>
      <c r="BZ22" s="608"/>
      <c r="CA22" s="608"/>
      <c r="CB22" s="608"/>
      <c r="CC22" s="609"/>
    </row>
    <row r="23" spans="1:82" ht="3" customHeight="1">
      <c r="A23" s="474"/>
      <c r="B23" s="475"/>
      <c r="C23" s="475"/>
      <c r="D23" s="475"/>
      <c r="E23" s="475"/>
      <c r="F23" s="475"/>
      <c r="G23" s="475"/>
      <c r="H23" s="475"/>
      <c r="I23" s="475"/>
      <c r="J23" s="475"/>
      <c r="K23" s="475"/>
      <c r="L23" s="475"/>
      <c r="M23" s="475"/>
      <c r="N23" s="475"/>
      <c r="O23" s="475"/>
      <c r="P23" s="475"/>
      <c r="Q23" s="475"/>
      <c r="R23" s="475"/>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7"/>
    </row>
    <row r="24" spans="1:82" ht="18" customHeight="1">
      <c r="A24" s="575" t="s">
        <v>1300</v>
      </c>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7"/>
      <c r="AG24" s="476"/>
      <c r="AH24" s="578" t="s">
        <v>1301</v>
      </c>
      <c r="AI24" s="579"/>
      <c r="AJ24" s="579"/>
      <c r="AK24" s="579"/>
      <c r="AL24" s="579"/>
      <c r="AM24" s="579"/>
      <c r="AN24" s="579"/>
      <c r="AO24" s="579"/>
      <c r="AP24" s="579"/>
      <c r="AQ24" s="579"/>
      <c r="AR24" s="579"/>
      <c r="AS24" s="579"/>
      <c r="AT24" s="579"/>
      <c r="AU24" s="579"/>
      <c r="AV24" s="579"/>
      <c r="AW24" s="579"/>
      <c r="AX24" s="579"/>
      <c r="AY24" s="579"/>
      <c r="AZ24" s="579"/>
      <c r="BA24" s="579"/>
      <c r="BB24" s="579"/>
      <c r="BC24" s="579"/>
      <c r="BD24" s="579"/>
      <c r="BE24" s="579"/>
      <c r="BF24" s="579"/>
      <c r="BG24" s="579"/>
      <c r="BH24" s="579"/>
      <c r="BI24" s="579"/>
      <c r="BJ24" s="579"/>
      <c r="BK24" s="579"/>
      <c r="BL24" s="579"/>
      <c r="BM24" s="579"/>
      <c r="BN24" s="579"/>
      <c r="BO24" s="579"/>
      <c r="BP24" s="579"/>
      <c r="BQ24" s="579"/>
      <c r="BR24" s="579"/>
      <c r="BS24" s="579"/>
      <c r="BT24" s="579"/>
      <c r="BU24" s="579"/>
      <c r="BV24" s="579"/>
      <c r="BW24" s="579"/>
      <c r="BX24" s="579"/>
      <c r="BY24" s="579"/>
      <c r="BZ24" s="579"/>
      <c r="CA24" s="579"/>
      <c r="CB24" s="579"/>
      <c r="CC24" s="580"/>
    </row>
    <row r="25" spans="1:82" ht="17.100000000000001" customHeight="1">
      <c r="A25" s="478">
        <v>1</v>
      </c>
      <c r="B25" s="570" t="s">
        <v>1175</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476"/>
      <c r="AH25" s="479" t="s">
        <v>1302</v>
      </c>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568">
        <v>5611016</v>
      </c>
      <c r="BQ25" s="568"/>
      <c r="BR25" s="568"/>
      <c r="BS25" s="568"/>
      <c r="BT25" s="568"/>
      <c r="BU25" s="568"/>
      <c r="BV25" s="568"/>
      <c r="BW25" s="568"/>
      <c r="BX25" s="568"/>
      <c r="BY25" s="568"/>
      <c r="BZ25" s="568"/>
      <c r="CA25" s="568"/>
      <c r="CB25" s="568"/>
      <c r="CC25" s="569"/>
    </row>
    <row r="26" spans="1:82" ht="17.100000000000001" customHeight="1">
      <c r="A26" s="480">
        <v>2</v>
      </c>
      <c r="B26" s="565"/>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7"/>
      <c r="AG26" s="476"/>
      <c r="AH26" s="479" t="s">
        <v>1303</v>
      </c>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568">
        <v>3669136</v>
      </c>
      <c r="BQ26" s="568"/>
      <c r="BR26" s="568"/>
      <c r="BS26" s="568"/>
      <c r="BT26" s="568"/>
      <c r="BU26" s="568"/>
      <c r="BV26" s="568"/>
      <c r="BW26" s="568"/>
      <c r="BX26" s="568"/>
      <c r="BY26" s="568"/>
      <c r="BZ26" s="568"/>
      <c r="CA26" s="568"/>
      <c r="CB26" s="568"/>
      <c r="CC26" s="569"/>
    </row>
    <row r="27" spans="1:82" ht="17.100000000000001" customHeight="1">
      <c r="A27" s="480">
        <v>3</v>
      </c>
      <c r="B27" s="565"/>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7"/>
      <c r="AG27" s="476"/>
      <c r="AH27" s="479" t="s">
        <v>1304</v>
      </c>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568">
        <v>2914000</v>
      </c>
      <c r="BQ27" s="568"/>
      <c r="BR27" s="568"/>
      <c r="BS27" s="568"/>
      <c r="BT27" s="568"/>
      <c r="BU27" s="568"/>
      <c r="BV27" s="568"/>
      <c r="BW27" s="568"/>
      <c r="BX27" s="568"/>
      <c r="BY27" s="568"/>
      <c r="BZ27" s="568"/>
      <c r="CA27" s="568"/>
      <c r="CB27" s="568"/>
      <c r="CC27" s="569"/>
    </row>
    <row r="28" spans="1:82" ht="18.75">
      <c r="A28" s="480">
        <v>4</v>
      </c>
      <c r="B28" s="565"/>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7"/>
      <c r="AG28" s="476"/>
      <c r="AH28" s="581" t="s">
        <v>1305</v>
      </c>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c r="BK28" s="582"/>
      <c r="BL28" s="582"/>
      <c r="BM28" s="582"/>
      <c r="BN28" s="582"/>
      <c r="BO28" s="582"/>
      <c r="BP28" s="568">
        <v>960000</v>
      </c>
      <c r="BQ28" s="568"/>
      <c r="BR28" s="568"/>
      <c r="BS28" s="568"/>
      <c r="BT28" s="568"/>
      <c r="BU28" s="568"/>
      <c r="BV28" s="568"/>
      <c r="BW28" s="568"/>
      <c r="BX28" s="568"/>
      <c r="BY28" s="568"/>
      <c r="BZ28" s="568"/>
      <c r="CA28" s="568"/>
      <c r="CB28" s="568"/>
      <c r="CC28" s="569"/>
    </row>
    <row r="29" spans="1:82" ht="21" customHeight="1">
      <c r="A29" s="480">
        <v>5</v>
      </c>
      <c r="B29" s="565"/>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7"/>
      <c r="AG29" s="476"/>
      <c r="AH29" s="479" t="s">
        <v>1306</v>
      </c>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476"/>
      <c r="BL29" s="476"/>
      <c r="BM29" s="476"/>
      <c r="BN29" s="476"/>
      <c r="BO29" s="476"/>
      <c r="BP29" s="568">
        <v>695000</v>
      </c>
      <c r="BQ29" s="568"/>
      <c r="BR29" s="568"/>
      <c r="BS29" s="568"/>
      <c r="BT29" s="568"/>
      <c r="BU29" s="568"/>
      <c r="BV29" s="568"/>
      <c r="BW29" s="568"/>
      <c r="BX29" s="568"/>
      <c r="BY29" s="568"/>
      <c r="BZ29" s="568"/>
      <c r="CA29" s="568"/>
      <c r="CB29" s="568"/>
      <c r="CC29" s="569"/>
    </row>
    <row r="30" spans="1:82" ht="17.100000000000001" customHeight="1">
      <c r="A30" s="480">
        <v>6</v>
      </c>
      <c r="B30" s="565"/>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7"/>
      <c r="AG30" s="476"/>
      <c r="AH30" s="479" t="s">
        <v>1307</v>
      </c>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568">
        <v>0</v>
      </c>
      <c r="BQ30" s="568"/>
      <c r="BR30" s="568"/>
      <c r="BS30" s="568"/>
      <c r="BT30" s="568"/>
      <c r="BU30" s="568"/>
      <c r="BV30" s="568"/>
      <c r="BW30" s="568"/>
      <c r="BX30" s="568"/>
      <c r="BY30" s="568"/>
      <c r="BZ30" s="568"/>
      <c r="CA30" s="568"/>
      <c r="CB30" s="568"/>
      <c r="CC30" s="569"/>
    </row>
    <row r="31" spans="1:82" ht="17.100000000000001" customHeight="1">
      <c r="A31" s="480">
        <v>7</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476"/>
      <c r="AH31" s="479" t="s">
        <v>1308</v>
      </c>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568">
        <v>0</v>
      </c>
      <c r="BQ31" s="568"/>
      <c r="BR31" s="568"/>
      <c r="BS31" s="568"/>
      <c r="BT31" s="568"/>
      <c r="BU31" s="568"/>
      <c r="BV31" s="568"/>
      <c r="BW31" s="568"/>
      <c r="BX31" s="568"/>
      <c r="BY31" s="568"/>
      <c r="BZ31" s="568"/>
      <c r="CA31" s="568"/>
      <c r="CB31" s="568"/>
      <c r="CC31" s="569"/>
    </row>
    <row r="32" spans="1:82" ht="17.100000000000001" customHeight="1">
      <c r="A32" s="480">
        <v>8</v>
      </c>
      <c r="B32" s="570"/>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476"/>
      <c r="AH32" s="479" t="s">
        <v>1309</v>
      </c>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476"/>
      <c r="BL32" s="476"/>
      <c r="BM32" s="476"/>
      <c r="BN32" s="476"/>
      <c r="BO32" s="476"/>
      <c r="BP32" s="568">
        <v>0</v>
      </c>
      <c r="BQ32" s="568"/>
      <c r="BR32" s="568"/>
      <c r="BS32" s="568"/>
      <c r="BT32" s="568"/>
      <c r="BU32" s="568"/>
      <c r="BV32" s="568"/>
      <c r="BW32" s="568"/>
      <c r="BX32" s="568"/>
      <c r="BY32" s="568"/>
      <c r="BZ32" s="568"/>
      <c r="CA32" s="568"/>
      <c r="CB32" s="568"/>
      <c r="CC32" s="569"/>
    </row>
    <row r="33" spans="1:81" ht="17.100000000000001" customHeight="1">
      <c r="A33" s="480">
        <v>9</v>
      </c>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476"/>
      <c r="AH33" s="479" t="s">
        <v>1310</v>
      </c>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76"/>
      <c r="BM33" s="476"/>
      <c r="BN33" s="476"/>
      <c r="BO33" s="476"/>
      <c r="BP33" s="568">
        <v>0</v>
      </c>
      <c r="BQ33" s="568"/>
      <c r="BR33" s="568"/>
      <c r="BS33" s="568"/>
      <c r="BT33" s="568"/>
      <c r="BU33" s="568"/>
      <c r="BV33" s="568"/>
      <c r="BW33" s="568"/>
      <c r="BX33" s="568"/>
      <c r="BY33" s="568"/>
      <c r="BZ33" s="568"/>
      <c r="CA33" s="568"/>
      <c r="CB33" s="568"/>
      <c r="CC33" s="569"/>
    </row>
    <row r="34" spans="1:81" ht="17.100000000000001" customHeight="1">
      <c r="A34" s="481">
        <v>10</v>
      </c>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482"/>
      <c r="AH34" s="571" t="s">
        <v>1311</v>
      </c>
      <c r="AI34" s="572"/>
      <c r="AJ34" s="572"/>
      <c r="AK34" s="572"/>
      <c r="AL34" s="572"/>
      <c r="AM34" s="572"/>
      <c r="AN34" s="572"/>
      <c r="AO34" s="572"/>
      <c r="AP34" s="572"/>
      <c r="AQ34" s="572"/>
      <c r="AR34" s="572"/>
      <c r="AS34" s="572"/>
      <c r="AT34" s="572"/>
      <c r="AU34" s="572"/>
      <c r="AV34" s="572"/>
      <c r="AW34" s="572"/>
      <c r="AX34" s="572"/>
      <c r="AY34" s="572"/>
      <c r="AZ34" s="572"/>
      <c r="BA34" s="572"/>
      <c r="BB34" s="572"/>
      <c r="BC34" s="572"/>
      <c r="BD34" s="572"/>
      <c r="BE34" s="572"/>
      <c r="BF34" s="572"/>
      <c r="BG34" s="572"/>
      <c r="BH34" s="572"/>
      <c r="BI34" s="572"/>
      <c r="BJ34" s="572"/>
      <c r="BK34" s="572"/>
      <c r="BL34" s="572"/>
      <c r="BM34" s="572"/>
      <c r="BN34" s="572"/>
      <c r="BO34" s="572"/>
      <c r="BP34" s="573">
        <f>SUM(BP25:CC33)</f>
        <v>13849152</v>
      </c>
      <c r="BQ34" s="573"/>
      <c r="BR34" s="573"/>
      <c r="BS34" s="573"/>
      <c r="BT34" s="573"/>
      <c r="BU34" s="573"/>
      <c r="BV34" s="573"/>
      <c r="BW34" s="573"/>
      <c r="BX34" s="573"/>
      <c r="BY34" s="573"/>
      <c r="BZ34" s="573"/>
      <c r="CA34" s="573"/>
      <c r="CB34" s="573"/>
      <c r="CC34" s="574"/>
    </row>
    <row r="35" spans="1:81" ht="17.100000000000001" customHeight="1">
      <c r="A35" s="483">
        <v>11</v>
      </c>
      <c r="B35" s="562"/>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4"/>
      <c r="AG35" s="484"/>
      <c r="AH35" s="485"/>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4"/>
      <c r="BQ35" s="484"/>
      <c r="BR35" s="484"/>
      <c r="BS35" s="484"/>
      <c r="BT35" s="484"/>
      <c r="BU35" s="484"/>
      <c r="BV35" s="484"/>
      <c r="BW35" s="484"/>
      <c r="BX35" s="484"/>
      <c r="BY35" s="484"/>
      <c r="BZ35" s="484"/>
      <c r="CA35" s="484"/>
      <c r="CB35" s="484"/>
      <c r="CC35" s="486"/>
    </row>
    <row r="36" spans="1:81">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row>
  </sheetData>
  <mergeCells count="41">
    <mergeCell ref="AM10:CC12"/>
    <mergeCell ref="AM14:CC15"/>
    <mergeCell ref="A10:AL12"/>
    <mergeCell ref="A13:AL15"/>
    <mergeCell ref="A1:CC2"/>
    <mergeCell ref="A3:CC3"/>
    <mergeCell ref="A6:AK6"/>
    <mergeCell ref="AM6:CC6"/>
    <mergeCell ref="K8:CC8"/>
    <mergeCell ref="N17:BJ18"/>
    <mergeCell ref="BL18:CC18"/>
    <mergeCell ref="A19:CC19"/>
    <mergeCell ref="M20:AW20"/>
    <mergeCell ref="A21:AW22"/>
    <mergeCell ref="AX21:BJ22"/>
    <mergeCell ref="BK21:CC22"/>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B35:AF35"/>
    <mergeCell ref="B30:AF30"/>
    <mergeCell ref="BP30:CC30"/>
    <mergeCell ref="B31:AF31"/>
    <mergeCell ref="BP31:CC31"/>
    <mergeCell ref="B32:AF32"/>
    <mergeCell ref="BP32:CC32"/>
    <mergeCell ref="B33:AF33"/>
    <mergeCell ref="BP33:CC33"/>
    <mergeCell ref="B34:AF34"/>
    <mergeCell ref="AH34:BO34"/>
    <mergeCell ref="BP34:CC34"/>
  </mergeCells>
  <pageMargins left="0.11811023622047245" right="0.11811023622047245" top="0.35433070866141736" bottom="0.35433070866141736" header="0.31496062992125984" footer="0.31496062992125984"/>
  <pageSetup scale="95" orientation="landscape" verticalDpi="0" r:id="rId1"/>
  <legacyDrawing r:id="rId2"/>
</worksheet>
</file>

<file path=xl/worksheets/sheet5.xml><?xml version="1.0" encoding="utf-8"?>
<worksheet xmlns="http://schemas.openxmlformats.org/spreadsheetml/2006/main" xmlns:r="http://schemas.openxmlformats.org/officeDocument/2006/relationships">
  <sheetPr>
    <tabColor rgb="FFFFFF00"/>
  </sheetPr>
  <dimension ref="A1:CD36"/>
  <sheetViews>
    <sheetView topLeftCell="A16" workbookViewId="0">
      <selection activeCell="CS17" sqref="CS17"/>
    </sheetView>
  </sheetViews>
  <sheetFormatPr baseColWidth="10" defaultRowHeight="1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 min="257" max="258" width="3.28515625" customWidth="1"/>
    <col min="259" max="260" width="1.7109375" customWidth="1"/>
    <col min="261" max="261" width="1.85546875" customWidth="1"/>
    <col min="262" max="267" width="1.7109375" customWidth="1"/>
    <col min="268" max="268" width="2.85546875" customWidth="1"/>
    <col min="269" max="269" width="1.7109375" customWidth="1"/>
    <col min="270" max="270" width="2.140625" customWidth="1"/>
    <col min="271" max="280" width="1.7109375" customWidth="1"/>
    <col min="281" max="281" width="0.140625" customWidth="1"/>
    <col min="282" max="282" width="1.7109375" customWidth="1"/>
    <col min="283" max="283" width="0.7109375" customWidth="1"/>
    <col min="284" max="352" width="1.7109375" customWidth="1"/>
    <col min="513" max="514" width="3.28515625" customWidth="1"/>
    <col min="515" max="516" width="1.7109375" customWidth="1"/>
    <col min="517" max="517" width="1.85546875" customWidth="1"/>
    <col min="518" max="523" width="1.7109375" customWidth="1"/>
    <col min="524" max="524" width="2.85546875" customWidth="1"/>
    <col min="525" max="525" width="1.7109375" customWidth="1"/>
    <col min="526" max="526" width="2.140625" customWidth="1"/>
    <col min="527" max="536" width="1.7109375" customWidth="1"/>
    <col min="537" max="537" width="0.140625" customWidth="1"/>
    <col min="538" max="538" width="1.7109375" customWidth="1"/>
    <col min="539" max="539" width="0.7109375" customWidth="1"/>
    <col min="540" max="608" width="1.7109375" customWidth="1"/>
    <col min="769" max="770" width="3.28515625" customWidth="1"/>
    <col min="771" max="772" width="1.7109375" customWidth="1"/>
    <col min="773" max="773" width="1.85546875" customWidth="1"/>
    <col min="774" max="779" width="1.7109375" customWidth="1"/>
    <col min="780" max="780" width="2.85546875" customWidth="1"/>
    <col min="781" max="781" width="1.7109375" customWidth="1"/>
    <col min="782" max="782" width="2.140625" customWidth="1"/>
    <col min="783" max="792" width="1.7109375" customWidth="1"/>
    <col min="793" max="793" width="0.140625" customWidth="1"/>
    <col min="794" max="794" width="1.7109375" customWidth="1"/>
    <col min="795" max="795" width="0.7109375" customWidth="1"/>
    <col min="796" max="864" width="1.7109375" customWidth="1"/>
    <col min="1025" max="1026" width="3.28515625" customWidth="1"/>
    <col min="1027" max="1028" width="1.7109375" customWidth="1"/>
    <col min="1029" max="1029" width="1.85546875" customWidth="1"/>
    <col min="1030" max="1035" width="1.7109375" customWidth="1"/>
    <col min="1036" max="1036" width="2.85546875" customWidth="1"/>
    <col min="1037" max="1037" width="1.7109375" customWidth="1"/>
    <col min="1038" max="1038" width="2.140625" customWidth="1"/>
    <col min="1039" max="1048" width="1.7109375" customWidth="1"/>
    <col min="1049" max="1049" width="0.140625" customWidth="1"/>
    <col min="1050" max="1050" width="1.7109375" customWidth="1"/>
    <col min="1051" max="1051" width="0.7109375" customWidth="1"/>
    <col min="1052" max="1120" width="1.7109375" customWidth="1"/>
    <col min="1281" max="1282" width="3.28515625" customWidth="1"/>
    <col min="1283" max="1284" width="1.7109375" customWidth="1"/>
    <col min="1285" max="1285" width="1.85546875" customWidth="1"/>
    <col min="1286" max="1291" width="1.7109375" customWidth="1"/>
    <col min="1292" max="1292" width="2.85546875" customWidth="1"/>
    <col min="1293" max="1293" width="1.7109375" customWidth="1"/>
    <col min="1294" max="1294" width="2.140625" customWidth="1"/>
    <col min="1295" max="1304" width="1.7109375" customWidth="1"/>
    <col min="1305" max="1305" width="0.140625" customWidth="1"/>
    <col min="1306" max="1306" width="1.7109375" customWidth="1"/>
    <col min="1307" max="1307" width="0.7109375" customWidth="1"/>
    <col min="1308" max="1376" width="1.7109375" customWidth="1"/>
    <col min="1537" max="1538" width="3.28515625" customWidth="1"/>
    <col min="1539" max="1540" width="1.7109375" customWidth="1"/>
    <col min="1541" max="1541" width="1.85546875" customWidth="1"/>
    <col min="1542" max="1547" width="1.7109375" customWidth="1"/>
    <col min="1548" max="1548" width="2.85546875" customWidth="1"/>
    <col min="1549" max="1549" width="1.7109375" customWidth="1"/>
    <col min="1550" max="1550" width="2.140625" customWidth="1"/>
    <col min="1551" max="1560" width="1.7109375" customWidth="1"/>
    <col min="1561" max="1561" width="0.140625" customWidth="1"/>
    <col min="1562" max="1562" width="1.7109375" customWidth="1"/>
    <col min="1563" max="1563" width="0.7109375" customWidth="1"/>
    <col min="1564" max="1632" width="1.7109375" customWidth="1"/>
    <col min="1793" max="1794" width="3.28515625" customWidth="1"/>
    <col min="1795" max="1796" width="1.7109375" customWidth="1"/>
    <col min="1797" max="1797" width="1.85546875" customWidth="1"/>
    <col min="1798" max="1803" width="1.7109375" customWidth="1"/>
    <col min="1804" max="1804" width="2.85546875" customWidth="1"/>
    <col min="1805" max="1805" width="1.7109375" customWidth="1"/>
    <col min="1806" max="1806" width="2.140625" customWidth="1"/>
    <col min="1807" max="1816" width="1.7109375" customWidth="1"/>
    <col min="1817" max="1817" width="0.140625" customWidth="1"/>
    <col min="1818" max="1818" width="1.7109375" customWidth="1"/>
    <col min="1819" max="1819" width="0.7109375" customWidth="1"/>
    <col min="1820" max="1888" width="1.7109375" customWidth="1"/>
    <col min="2049" max="2050" width="3.28515625" customWidth="1"/>
    <col min="2051" max="2052" width="1.7109375" customWidth="1"/>
    <col min="2053" max="2053" width="1.85546875" customWidth="1"/>
    <col min="2054" max="2059" width="1.7109375" customWidth="1"/>
    <col min="2060" max="2060" width="2.85546875" customWidth="1"/>
    <col min="2061" max="2061" width="1.7109375" customWidth="1"/>
    <col min="2062" max="2062" width="2.140625" customWidth="1"/>
    <col min="2063" max="2072" width="1.7109375" customWidth="1"/>
    <col min="2073" max="2073" width="0.140625" customWidth="1"/>
    <col min="2074" max="2074" width="1.7109375" customWidth="1"/>
    <col min="2075" max="2075" width="0.7109375" customWidth="1"/>
    <col min="2076" max="2144" width="1.7109375" customWidth="1"/>
    <col min="2305" max="2306" width="3.28515625" customWidth="1"/>
    <col min="2307" max="2308" width="1.7109375" customWidth="1"/>
    <col min="2309" max="2309" width="1.85546875" customWidth="1"/>
    <col min="2310" max="2315" width="1.7109375" customWidth="1"/>
    <col min="2316" max="2316" width="2.85546875" customWidth="1"/>
    <col min="2317" max="2317" width="1.7109375" customWidth="1"/>
    <col min="2318" max="2318" width="2.140625" customWidth="1"/>
    <col min="2319" max="2328" width="1.7109375" customWidth="1"/>
    <col min="2329" max="2329" width="0.140625" customWidth="1"/>
    <col min="2330" max="2330" width="1.7109375" customWidth="1"/>
    <col min="2331" max="2331" width="0.7109375" customWidth="1"/>
    <col min="2332" max="2400" width="1.7109375" customWidth="1"/>
    <col min="2561" max="2562" width="3.28515625" customWidth="1"/>
    <col min="2563" max="2564" width="1.7109375" customWidth="1"/>
    <col min="2565" max="2565" width="1.85546875" customWidth="1"/>
    <col min="2566" max="2571" width="1.7109375" customWidth="1"/>
    <col min="2572" max="2572" width="2.85546875" customWidth="1"/>
    <col min="2573" max="2573" width="1.7109375" customWidth="1"/>
    <col min="2574" max="2574" width="2.140625" customWidth="1"/>
    <col min="2575" max="2584" width="1.7109375" customWidth="1"/>
    <col min="2585" max="2585" width="0.140625" customWidth="1"/>
    <col min="2586" max="2586" width="1.7109375" customWidth="1"/>
    <col min="2587" max="2587" width="0.7109375" customWidth="1"/>
    <col min="2588" max="2656" width="1.7109375" customWidth="1"/>
    <col min="2817" max="2818" width="3.28515625" customWidth="1"/>
    <col min="2819" max="2820" width="1.7109375" customWidth="1"/>
    <col min="2821" max="2821" width="1.85546875" customWidth="1"/>
    <col min="2822" max="2827" width="1.7109375" customWidth="1"/>
    <col min="2828" max="2828" width="2.85546875" customWidth="1"/>
    <col min="2829" max="2829" width="1.7109375" customWidth="1"/>
    <col min="2830" max="2830" width="2.140625" customWidth="1"/>
    <col min="2831" max="2840" width="1.7109375" customWidth="1"/>
    <col min="2841" max="2841" width="0.140625" customWidth="1"/>
    <col min="2842" max="2842" width="1.7109375" customWidth="1"/>
    <col min="2843" max="2843" width="0.7109375" customWidth="1"/>
    <col min="2844" max="2912" width="1.7109375" customWidth="1"/>
    <col min="3073" max="3074" width="3.28515625" customWidth="1"/>
    <col min="3075" max="3076" width="1.7109375" customWidth="1"/>
    <col min="3077" max="3077" width="1.85546875" customWidth="1"/>
    <col min="3078" max="3083" width="1.7109375" customWidth="1"/>
    <col min="3084" max="3084" width="2.85546875" customWidth="1"/>
    <col min="3085" max="3085" width="1.7109375" customWidth="1"/>
    <col min="3086" max="3086" width="2.140625" customWidth="1"/>
    <col min="3087" max="3096" width="1.7109375" customWidth="1"/>
    <col min="3097" max="3097" width="0.140625" customWidth="1"/>
    <col min="3098" max="3098" width="1.7109375" customWidth="1"/>
    <col min="3099" max="3099" width="0.7109375" customWidth="1"/>
    <col min="3100" max="3168" width="1.7109375" customWidth="1"/>
    <col min="3329" max="3330" width="3.28515625" customWidth="1"/>
    <col min="3331" max="3332" width="1.7109375" customWidth="1"/>
    <col min="3333" max="3333" width="1.85546875" customWidth="1"/>
    <col min="3334" max="3339" width="1.7109375" customWidth="1"/>
    <col min="3340" max="3340" width="2.85546875" customWidth="1"/>
    <col min="3341" max="3341" width="1.7109375" customWidth="1"/>
    <col min="3342" max="3342" width="2.140625" customWidth="1"/>
    <col min="3343" max="3352" width="1.7109375" customWidth="1"/>
    <col min="3353" max="3353" width="0.140625" customWidth="1"/>
    <col min="3354" max="3354" width="1.7109375" customWidth="1"/>
    <col min="3355" max="3355" width="0.7109375" customWidth="1"/>
    <col min="3356" max="3424" width="1.7109375" customWidth="1"/>
    <col min="3585" max="3586" width="3.28515625" customWidth="1"/>
    <col min="3587" max="3588" width="1.7109375" customWidth="1"/>
    <col min="3589" max="3589" width="1.85546875" customWidth="1"/>
    <col min="3590" max="3595" width="1.7109375" customWidth="1"/>
    <col min="3596" max="3596" width="2.85546875" customWidth="1"/>
    <col min="3597" max="3597" width="1.7109375" customWidth="1"/>
    <col min="3598" max="3598" width="2.140625" customWidth="1"/>
    <col min="3599" max="3608" width="1.7109375" customWidth="1"/>
    <col min="3609" max="3609" width="0.140625" customWidth="1"/>
    <col min="3610" max="3610" width="1.7109375" customWidth="1"/>
    <col min="3611" max="3611" width="0.7109375" customWidth="1"/>
    <col min="3612" max="3680" width="1.7109375" customWidth="1"/>
    <col min="3841" max="3842" width="3.28515625" customWidth="1"/>
    <col min="3843" max="3844" width="1.7109375" customWidth="1"/>
    <col min="3845" max="3845" width="1.85546875" customWidth="1"/>
    <col min="3846" max="3851" width="1.7109375" customWidth="1"/>
    <col min="3852" max="3852" width="2.85546875" customWidth="1"/>
    <col min="3853" max="3853" width="1.7109375" customWidth="1"/>
    <col min="3854" max="3854" width="2.140625" customWidth="1"/>
    <col min="3855" max="3864" width="1.7109375" customWidth="1"/>
    <col min="3865" max="3865" width="0.140625" customWidth="1"/>
    <col min="3866" max="3866" width="1.7109375" customWidth="1"/>
    <col min="3867" max="3867" width="0.7109375" customWidth="1"/>
    <col min="3868" max="3936" width="1.7109375" customWidth="1"/>
    <col min="4097" max="4098" width="3.28515625" customWidth="1"/>
    <col min="4099" max="4100" width="1.7109375" customWidth="1"/>
    <col min="4101" max="4101" width="1.85546875" customWidth="1"/>
    <col min="4102" max="4107" width="1.7109375" customWidth="1"/>
    <col min="4108" max="4108" width="2.85546875" customWidth="1"/>
    <col min="4109" max="4109" width="1.7109375" customWidth="1"/>
    <col min="4110" max="4110" width="2.140625" customWidth="1"/>
    <col min="4111" max="4120" width="1.7109375" customWidth="1"/>
    <col min="4121" max="4121" width="0.140625" customWidth="1"/>
    <col min="4122" max="4122" width="1.7109375" customWidth="1"/>
    <col min="4123" max="4123" width="0.7109375" customWidth="1"/>
    <col min="4124" max="4192" width="1.7109375" customWidth="1"/>
    <col min="4353" max="4354" width="3.28515625" customWidth="1"/>
    <col min="4355" max="4356" width="1.7109375" customWidth="1"/>
    <col min="4357" max="4357" width="1.85546875" customWidth="1"/>
    <col min="4358" max="4363" width="1.7109375" customWidth="1"/>
    <col min="4364" max="4364" width="2.85546875" customWidth="1"/>
    <col min="4365" max="4365" width="1.7109375" customWidth="1"/>
    <col min="4366" max="4366" width="2.140625" customWidth="1"/>
    <col min="4367" max="4376" width="1.7109375" customWidth="1"/>
    <col min="4377" max="4377" width="0.140625" customWidth="1"/>
    <col min="4378" max="4378" width="1.7109375" customWidth="1"/>
    <col min="4379" max="4379" width="0.7109375" customWidth="1"/>
    <col min="4380" max="4448" width="1.7109375" customWidth="1"/>
    <col min="4609" max="4610" width="3.28515625" customWidth="1"/>
    <col min="4611" max="4612" width="1.7109375" customWidth="1"/>
    <col min="4613" max="4613" width="1.85546875" customWidth="1"/>
    <col min="4614" max="4619" width="1.7109375" customWidth="1"/>
    <col min="4620" max="4620" width="2.85546875" customWidth="1"/>
    <col min="4621" max="4621" width="1.7109375" customWidth="1"/>
    <col min="4622" max="4622" width="2.140625" customWidth="1"/>
    <col min="4623" max="4632" width="1.7109375" customWidth="1"/>
    <col min="4633" max="4633" width="0.140625" customWidth="1"/>
    <col min="4634" max="4634" width="1.7109375" customWidth="1"/>
    <col min="4635" max="4635" width="0.7109375" customWidth="1"/>
    <col min="4636" max="4704" width="1.7109375" customWidth="1"/>
    <col min="4865" max="4866" width="3.28515625" customWidth="1"/>
    <col min="4867" max="4868" width="1.7109375" customWidth="1"/>
    <col min="4869" max="4869" width="1.85546875" customWidth="1"/>
    <col min="4870" max="4875" width="1.7109375" customWidth="1"/>
    <col min="4876" max="4876" width="2.85546875" customWidth="1"/>
    <col min="4877" max="4877" width="1.7109375" customWidth="1"/>
    <col min="4878" max="4878" width="2.140625" customWidth="1"/>
    <col min="4879" max="4888" width="1.7109375" customWidth="1"/>
    <col min="4889" max="4889" width="0.140625" customWidth="1"/>
    <col min="4890" max="4890" width="1.7109375" customWidth="1"/>
    <col min="4891" max="4891" width="0.7109375" customWidth="1"/>
    <col min="4892" max="4960" width="1.7109375" customWidth="1"/>
    <col min="5121" max="5122" width="3.28515625" customWidth="1"/>
    <col min="5123" max="5124" width="1.7109375" customWidth="1"/>
    <col min="5125" max="5125" width="1.85546875" customWidth="1"/>
    <col min="5126" max="5131" width="1.7109375" customWidth="1"/>
    <col min="5132" max="5132" width="2.85546875" customWidth="1"/>
    <col min="5133" max="5133" width="1.7109375" customWidth="1"/>
    <col min="5134" max="5134" width="2.140625" customWidth="1"/>
    <col min="5135" max="5144" width="1.7109375" customWidth="1"/>
    <col min="5145" max="5145" width="0.140625" customWidth="1"/>
    <col min="5146" max="5146" width="1.7109375" customWidth="1"/>
    <col min="5147" max="5147" width="0.7109375" customWidth="1"/>
    <col min="5148" max="5216" width="1.7109375" customWidth="1"/>
    <col min="5377" max="5378" width="3.28515625" customWidth="1"/>
    <col min="5379" max="5380" width="1.7109375" customWidth="1"/>
    <col min="5381" max="5381" width="1.85546875" customWidth="1"/>
    <col min="5382" max="5387" width="1.7109375" customWidth="1"/>
    <col min="5388" max="5388" width="2.85546875" customWidth="1"/>
    <col min="5389" max="5389" width="1.7109375" customWidth="1"/>
    <col min="5390" max="5390" width="2.140625" customWidth="1"/>
    <col min="5391" max="5400" width="1.7109375" customWidth="1"/>
    <col min="5401" max="5401" width="0.140625" customWidth="1"/>
    <col min="5402" max="5402" width="1.7109375" customWidth="1"/>
    <col min="5403" max="5403" width="0.7109375" customWidth="1"/>
    <col min="5404" max="5472" width="1.7109375" customWidth="1"/>
    <col min="5633" max="5634" width="3.28515625" customWidth="1"/>
    <col min="5635" max="5636" width="1.7109375" customWidth="1"/>
    <col min="5637" max="5637" width="1.85546875" customWidth="1"/>
    <col min="5638" max="5643" width="1.7109375" customWidth="1"/>
    <col min="5644" max="5644" width="2.85546875" customWidth="1"/>
    <col min="5645" max="5645" width="1.7109375" customWidth="1"/>
    <col min="5646" max="5646" width="2.140625" customWidth="1"/>
    <col min="5647" max="5656" width="1.7109375" customWidth="1"/>
    <col min="5657" max="5657" width="0.140625" customWidth="1"/>
    <col min="5658" max="5658" width="1.7109375" customWidth="1"/>
    <col min="5659" max="5659" width="0.7109375" customWidth="1"/>
    <col min="5660" max="5728" width="1.7109375" customWidth="1"/>
    <col min="5889" max="5890" width="3.28515625" customWidth="1"/>
    <col min="5891" max="5892" width="1.7109375" customWidth="1"/>
    <col min="5893" max="5893" width="1.85546875" customWidth="1"/>
    <col min="5894" max="5899" width="1.7109375" customWidth="1"/>
    <col min="5900" max="5900" width="2.85546875" customWidth="1"/>
    <col min="5901" max="5901" width="1.7109375" customWidth="1"/>
    <col min="5902" max="5902" width="2.140625" customWidth="1"/>
    <col min="5903" max="5912" width="1.7109375" customWidth="1"/>
    <col min="5913" max="5913" width="0.140625" customWidth="1"/>
    <col min="5914" max="5914" width="1.7109375" customWidth="1"/>
    <col min="5915" max="5915" width="0.7109375" customWidth="1"/>
    <col min="5916" max="5984" width="1.7109375" customWidth="1"/>
    <col min="6145" max="6146" width="3.28515625" customWidth="1"/>
    <col min="6147" max="6148" width="1.7109375" customWidth="1"/>
    <col min="6149" max="6149" width="1.85546875" customWidth="1"/>
    <col min="6150" max="6155" width="1.7109375" customWidth="1"/>
    <col min="6156" max="6156" width="2.85546875" customWidth="1"/>
    <col min="6157" max="6157" width="1.7109375" customWidth="1"/>
    <col min="6158" max="6158" width="2.140625" customWidth="1"/>
    <col min="6159" max="6168" width="1.7109375" customWidth="1"/>
    <col min="6169" max="6169" width="0.140625" customWidth="1"/>
    <col min="6170" max="6170" width="1.7109375" customWidth="1"/>
    <col min="6171" max="6171" width="0.7109375" customWidth="1"/>
    <col min="6172" max="6240" width="1.7109375" customWidth="1"/>
    <col min="6401" max="6402" width="3.28515625" customWidth="1"/>
    <col min="6403" max="6404" width="1.7109375" customWidth="1"/>
    <col min="6405" max="6405" width="1.85546875" customWidth="1"/>
    <col min="6406" max="6411" width="1.7109375" customWidth="1"/>
    <col min="6412" max="6412" width="2.85546875" customWidth="1"/>
    <col min="6413" max="6413" width="1.7109375" customWidth="1"/>
    <col min="6414" max="6414" width="2.140625" customWidth="1"/>
    <col min="6415" max="6424" width="1.7109375" customWidth="1"/>
    <col min="6425" max="6425" width="0.140625" customWidth="1"/>
    <col min="6426" max="6426" width="1.7109375" customWidth="1"/>
    <col min="6427" max="6427" width="0.7109375" customWidth="1"/>
    <col min="6428" max="6496" width="1.7109375" customWidth="1"/>
    <col min="6657" max="6658" width="3.28515625" customWidth="1"/>
    <col min="6659" max="6660" width="1.7109375" customWidth="1"/>
    <col min="6661" max="6661" width="1.85546875" customWidth="1"/>
    <col min="6662" max="6667" width="1.7109375" customWidth="1"/>
    <col min="6668" max="6668" width="2.85546875" customWidth="1"/>
    <col min="6669" max="6669" width="1.7109375" customWidth="1"/>
    <col min="6670" max="6670" width="2.140625" customWidth="1"/>
    <col min="6671" max="6680" width="1.7109375" customWidth="1"/>
    <col min="6681" max="6681" width="0.140625" customWidth="1"/>
    <col min="6682" max="6682" width="1.7109375" customWidth="1"/>
    <col min="6683" max="6683" width="0.7109375" customWidth="1"/>
    <col min="6684" max="6752" width="1.7109375" customWidth="1"/>
    <col min="6913" max="6914" width="3.28515625" customWidth="1"/>
    <col min="6915" max="6916" width="1.7109375" customWidth="1"/>
    <col min="6917" max="6917" width="1.85546875" customWidth="1"/>
    <col min="6918" max="6923" width="1.7109375" customWidth="1"/>
    <col min="6924" max="6924" width="2.85546875" customWidth="1"/>
    <col min="6925" max="6925" width="1.7109375" customWidth="1"/>
    <col min="6926" max="6926" width="2.140625" customWidth="1"/>
    <col min="6927" max="6936" width="1.7109375" customWidth="1"/>
    <col min="6937" max="6937" width="0.140625" customWidth="1"/>
    <col min="6938" max="6938" width="1.7109375" customWidth="1"/>
    <col min="6939" max="6939" width="0.7109375" customWidth="1"/>
    <col min="6940" max="7008" width="1.7109375" customWidth="1"/>
    <col min="7169" max="7170" width="3.28515625" customWidth="1"/>
    <col min="7171" max="7172" width="1.7109375" customWidth="1"/>
    <col min="7173" max="7173" width="1.85546875" customWidth="1"/>
    <col min="7174" max="7179" width="1.7109375" customWidth="1"/>
    <col min="7180" max="7180" width="2.85546875" customWidth="1"/>
    <col min="7181" max="7181" width="1.7109375" customWidth="1"/>
    <col min="7182" max="7182" width="2.140625" customWidth="1"/>
    <col min="7183" max="7192" width="1.7109375" customWidth="1"/>
    <col min="7193" max="7193" width="0.140625" customWidth="1"/>
    <col min="7194" max="7194" width="1.7109375" customWidth="1"/>
    <col min="7195" max="7195" width="0.7109375" customWidth="1"/>
    <col min="7196" max="7264" width="1.7109375" customWidth="1"/>
    <col min="7425" max="7426" width="3.28515625" customWidth="1"/>
    <col min="7427" max="7428" width="1.7109375" customWidth="1"/>
    <col min="7429" max="7429" width="1.85546875" customWidth="1"/>
    <col min="7430" max="7435" width="1.7109375" customWidth="1"/>
    <col min="7436" max="7436" width="2.85546875" customWidth="1"/>
    <col min="7437" max="7437" width="1.7109375" customWidth="1"/>
    <col min="7438" max="7438" width="2.140625" customWidth="1"/>
    <col min="7439" max="7448" width="1.7109375" customWidth="1"/>
    <col min="7449" max="7449" width="0.140625" customWidth="1"/>
    <col min="7450" max="7450" width="1.7109375" customWidth="1"/>
    <col min="7451" max="7451" width="0.7109375" customWidth="1"/>
    <col min="7452" max="7520" width="1.7109375" customWidth="1"/>
    <col min="7681" max="7682" width="3.28515625" customWidth="1"/>
    <col min="7683" max="7684" width="1.7109375" customWidth="1"/>
    <col min="7685" max="7685" width="1.85546875" customWidth="1"/>
    <col min="7686" max="7691" width="1.7109375" customWidth="1"/>
    <col min="7692" max="7692" width="2.85546875" customWidth="1"/>
    <col min="7693" max="7693" width="1.7109375" customWidth="1"/>
    <col min="7694" max="7694" width="2.140625" customWidth="1"/>
    <col min="7695" max="7704" width="1.7109375" customWidth="1"/>
    <col min="7705" max="7705" width="0.140625" customWidth="1"/>
    <col min="7706" max="7706" width="1.7109375" customWidth="1"/>
    <col min="7707" max="7707" width="0.7109375" customWidth="1"/>
    <col min="7708" max="7776" width="1.7109375" customWidth="1"/>
    <col min="7937" max="7938" width="3.28515625" customWidth="1"/>
    <col min="7939" max="7940" width="1.7109375" customWidth="1"/>
    <col min="7941" max="7941" width="1.85546875" customWidth="1"/>
    <col min="7942" max="7947" width="1.7109375" customWidth="1"/>
    <col min="7948" max="7948" width="2.85546875" customWidth="1"/>
    <col min="7949" max="7949" width="1.7109375" customWidth="1"/>
    <col min="7950" max="7950" width="2.140625" customWidth="1"/>
    <col min="7951" max="7960" width="1.7109375" customWidth="1"/>
    <col min="7961" max="7961" width="0.140625" customWidth="1"/>
    <col min="7962" max="7962" width="1.7109375" customWidth="1"/>
    <col min="7963" max="7963" width="0.7109375" customWidth="1"/>
    <col min="7964" max="8032" width="1.7109375" customWidth="1"/>
    <col min="8193" max="8194" width="3.28515625" customWidth="1"/>
    <col min="8195" max="8196" width="1.7109375" customWidth="1"/>
    <col min="8197" max="8197" width="1.85546875" customWidth="1"/>
    <col min="8198" max="8203" width="1.7109375" customWidth="1"/>
    <col min="8204" max="8204" width="2.85546875" customWidth="1"/>
    <col min="8205" max="8205" width="1.7109375" customWidth="1"/>
    <col min="8206" max="8206" width="2.140625" customWidth="1"/>
    <col min="8207" max="8216" width="1.7109375" customWidth="1"/>
    <col min="8217" max="8217" width="0.140625" customWidth="1"/>
    <col min="8218" max="8218" width="1.7109375" customWidth="1"/>
    <col min="8219" max="8219" width="0.7109375" customWidth="1"/>
    <col min="8220" max="8288" width="1.7109375" customWidth="1"/>
    <col min="8449" max="8450" width="3.28515625" customWidth="1"/>
    <col min="8451" max="8452" width="1.7109375" customWidth="1"/>
    <col min="8453" max="8453" width="1.85546875" customWidth="1"/>
    <col min="8454" max="8459" width="1.7109375" customWidth="1"/>
    <col min="8460" max="8460" width="2.85546875" customWidth="1"/>
    <col min="8461" max="8461" width="1.7109375" customWidth="1"/>
    <col min="8462" max="8462" width="2.140625" customWidth="1"/>
    <col min="8463" max="8472" width="1.7109375" customWidth="1"/>
    <col min="8473" max="8473" width="0.140625" customWidth="1"/>
    <col min="8474" max="8474" width="1.7109375" customWidth="1"/>
    <col min="8475" max="8475" width="0.7109375" customWidth="1"/>
    <col min="8476" max="8544" width="1.7109375" customWidth="1"/>
    <col min="8705" max="8706" width="3.28515625" customWidth="1"/>
    <col min="8707" max="8708" width="1.7109375" customWidth="1"/>
    <col min="8709" max="8709" width="1.85546875" customWidth="1"/>
    <col min="8710" max="8715" width="1.7109375" customWidth="1"/>
    <col min="8716" max="8716" width="2.85546875" customWidth="1"/>
    <col min="8717" max="8717" width="1.7109375" customWidth="1"/>
    <col min="8718" max="8718" width="2.140625" customWidth="1"/>
    <col min="8719" max="8728" width="1.7109375" customWidth="1"/>
    <col min="8729" max="8729" width="0.140625" customWidth="1"/>
    <col min="8730" max="8730" width="1.7109375" customWidth="1"/>
    <col min="8731" max="8731" width="0.7109375" customWidth="1"/>
    <col min="8732" max="8800" width="1.7109375" customWidth="1"/>
    <col min="8961" max="8962" width="3.28515625" customWidth="1"/>
    <col min="8963" max="8964" width="1.7109375" customWidth="1"/>
    <col min="8965" max="8965" width="1.85546875" customWidth="1"/>
    <col min="8966" max="8971" width="1.7109375" customWidth="1"/>
    <col min="8972" max="8972" width="2.85546875" customWidth="1"/>
    <col min="8973" max="8973" width="1.7109375" customWidth="1"/>
    <col min="8974" max="8974" width="2.140625" customWidth="1"/>
    <col min="8975" max="8984" width="1.7109375" customWidth="1"/>
    <col min="8985" max="8985" width="0.140625" customWidth="1"/>
    <col min="8986" max="8986" width="1.7109375" customWidth="1"/>
    <col min="8987" max="8987" width="0.7109375" customWidth="1"/>
    <col min="8988" max="9056" width="1.7109375" customWidth="1"/>
    <col min="9217" max="9218" width="3.28515625" customWidth="1"/>
    <col min="9219" max="9220" width="1.7109375" customWidth="1"/>
    <col min="9221" max="9221" width="1.85546875" customWidth="1"/>
    <col min="9222" max="9227" width="1.7109375" customWidth="1"/>
    <col min="9228" max="9228" width="2.85546875" customWidth="1"/>
    <col min="9229" max="9229" width="1.7109375" customWidth="1"/>
    <col min="9230" max="9230" width="2.140625" customWidth="1"/>
    <col min="9231" max="9240" width="1.7109375" customWidth="1"/>
    <col min="9241" max="9241" width="0.140625" customWidth="1"/>
    <col min="9242" max="9242" width="1.7109375" customWidth="1"/>
    <col min="9243" max="9243" width="0.7109375" customWidth="1"/>
    <col min="9244" max="9312" width="1.7109375" customWidth="1"/>
    <col min="9473" max="9474" width="3.28515625" customWidth="1"/>
    <col min="9475" max="9476" width="1.7109375" customWidth="1"/>
    <col min="9477" max="9477" width="1.85546875" customWidth="1"/>
    <col min="9478" max="9483" width="1.7109375" customWidth="1"/>
    <col min="9484" max="9484" width="2.85546875" customWidth="1"/>
    <col min="9485" max="9485" width="1.7109375" customWidth="1"/>
    <col min="9486" max="9486" width="2.140625" customWidth="1"/>
    <col min="9487" max="9496" width="1.7109375" customWidth="1"/>
    <col min="9497" max="9497" width="0.140625" customWidth="1"/>
    <col min="9498" max="9498" width="1.7109375" customWidth="1"/>
    <col min="9499" max="9499" width="0.7109375" customWidth="1"/>
    <col min="9500" max="9568" width="1.7109375" customWidth="1"/>
    <col min="9729" max="9730" width="3.28515625" customWidth="1"/>
    <col min="9731" max="9732" width="1.7109375" customWidth="1"/>
    <col min="9733" max="9733" width="1.85546875" customWidth="1"/>
    <col min="9734" max="9739" width="1.7109375" customWidth="1"/>
    <col min="9740" max="9740" width="2.85546875" customWidth="1"/>
    <col min="9741" max="9741" width="1.7109375" customWidth="1"/>
    <col min="9742" max="9742" width="2.140625" customWidth="1"/>
    <col min="9743" max="9752" width="1.7109375" customWidth="1"/>
    <col min="9753" max="9753" width="0.140625" customWidth="1"/>
    <col min="9754" max="9754" width="1.7109375" customWidth="1"/>
    <col min="9755" max="9755" width="0.7109375" customWidth="1"/>
    <col min="9756" max="9824" width="1.7109375" customWidth="1"/>
    <col min="9985" max="9986" width="3.28515625" customWidth="1"/>
    <col min="9987" max="9988" width="1.7109375" customWidth="1"/>
    <col min="9989" max="9989" width="1.85546875" customWidth="1"/>
    <col min="9990" max="9995" width="1.7109375" customWidth="1"/>
    <col min="9996" max="9996" width="2.85546875" customWidth="1"/>
    <col min="9997" max="9997" width="1.7109375" customWidth="1"/>
    <col min="9998" max="9998" width="2.140625" customWidth="1"/>
    <col min="9999" max="10008" width="1.7109375" customWidth="1"/>
    <col min="10009" max="10009" width="0.140625" customWidth="1"/>
    <col min="10010" max="10010" width="1.7109375" customWidth="1"/>
    <col min="10011" max="10011" width="0.7109375" customWidth="1"/>
    <col min="10012" max="10080" width="1.7109375" customWidth="1"/>
    <col min="10241" max="10242" width="3.28515625" customWidth="1"/>
    <col min="10243" max="10244" width="1.7109375" customWidth="1"/>
    <col min="10245" max="10245" width="1.85546875" customWidth="1"/>
    <col min="10246" max="10251" width="1.7109375" customWidth="1"/>
    <col min="10252" max="10252" width="2.85546875" customWidth="1"/>
    <col min="10253" max="10253" width="1.7109375" customWidth="1"/>
    <col min="10254" max="10254" width="2.140625" customWidth="1"/>
    <col min="10255" max="10264" width="1.7109375" customWidth="1"/>
    <col min="10265" max="10265" width="0.140625" customWidth="1"/>
    <col min="10266" max="10266" width="1.7109375" customWidth="1"/>
    <col min="10267" max="10267" width="0.7109375" customWidth="1"/>
    <col min="10268" max="10336" width="1.7109375" customWidth="1"/>
    <col min="10497" max="10498" width="3.28515625" customWidth="1"/>
    <col min="10499" max="10500" width="1.7109375" customWidth="1"/>
    <col min="10501" max="10501" width="1.85546875" customWidth="1"/>
    <col min="10502" max="10507" width="1.7109375" customWidth="1"/>
    <col min="10508" max="10508" width="2.85546875" customWidth="1"/>
    <col min="10509" max="10509" width="1.7109375" customWidth="1"/>
    <col min="10510" max="10510" width="2.140625" customWidth="1"/>
    <col min="10511" max="10520" width="1.7109375" customWidth="1"/>
    <col min="10521" max="10521" width="0.140625" customWidth="1"/>
    <col min="10522" max="10522" width="1.7109375" customWidth="1"/>
    <col min="10523" max="10523" width="0.7109375" customWidth="1"/>
    <col min="10524" max="10592" width="1.7109375" customWidth="1"/>
    <col min="10753" max="10754" width="3.28515625" customWidth="1"/>
    <col min="10755" max="10756" width="1.7109375" customWidth="1"/>
    <col min="10757" max="10757" width="1.85546875" customWidth="1"/>
    <col min="10758" max="10763" width="1.7109375" customWidth="1"/>
    <col min="10764" max="10764" width="2.85546875" customWidth="1"/>
    <col min="10765" max="10765" width="1.7109375" customWidth="1"/>
    <col min="10766" max="10766" width="2.140625" customWidth="1"/>
    <col min="10767" max="10776" width="1.7109375" customWidth="1"/>
    <col min="10777" max="10777" width="0.140625" customWidth="1"/>
    <col min="10778" max="10778" width="1.7109375" customWidth="1"/>
    <col min="10779" max="10779" width="0.7109375" customWidth="1"/>
    <col min="10780" max="10848" width="1.7109375" customWidth="1"/>
    <col min="11009" max="11010" width="3.28515625" customWidth="1"/>
    <col min="11011" max="11012" width="1.7109375" customWidth="1"/>
    <col min="11013" max="11013" width="1.85546875" customWidth="1"/>
    <col min="11014" max="11019" width="1.7109375" customWidth="1"/>
    <col min="11020" max="11020" width="2.85546875" customWidth="1"/>
    <col min="11021" max="11021" width="1.7109375" customWidth="1"/>
    <col min="11022" max="11022" width="2.140625" customWidth="1"/>
    <col min="11023" max="11032" width="1.7109375" customWidth="1"/>
    <col min="11033" max="11033" width="0.140625" customWidth="1"/>
    <col min="11034" max="11034" width="1.7109375" customWidth="1"/>
    <col min="11035" max="11035" width="0.7109375" customWidth="1"/>
    <col min="11036" max="11104" width="1.7109375" customWidth="1"/>
    <col min="11265" max="11266" width="3.28515625" customWidth="1"/>
    <col min="11267" max="11268" width="1.7109375" customWidth="1"/>
    <col min="11269" max="11269" width="1.85546875" customWidth="1"/>
    <col min="11270" max="11275" width="1.7109375" customWidth="1"/>
    <col min="11276" max="11276" width="2.85546875" customWidth="1"/>
    <col min="11277" max="11277" width="1.7109375" customWidth="1"/>
    <col min="11278" max="11278" width="2.140625" customWidth="1"/>
    <col min="11279" max="11288" width="1.7109375" customWidth="1"/>
    <col min="11289" max="11289" width="0.140625" customWidth="1"/>
    <col min="11290" max="11290" width="1.7109375" customWidth="1"/>
    <col min="11291" max="11291" width="0.7109375" customWidth="1"/>
    <col min="11292" max="11360" width="1.7109375" customWidth="1"/>
    <col min="11521" max="11522" width="3.28515625" customWidth="1"/>
    <col min="11523" max="11524" width="1.7109375" customWidth="1"/>
    <col min="11525" max="11525" width="1.85546875" customWidth="1"/>
    <col min="11526" max="11531" width="1.7109375" customWidth="1"/>
    <col min="11532" max="11532" width="2.85546875" customWidth="1"/>
    <col min="11533" max="11533" width="1.7109375" customWidth="1"/>
    <col min="11534" max="11534" width="2.140625" customWidth="1"/>
    <col min="11535" max="11544" width="1.7109375" customWidth="1"/>
    <col min="11545" max="11545" width="0.140625" customWidth="1"/>
    <col min="11546" max="11546" width="1.7109375" customWidth="1"/>
    <col min="11547" max="11547" width="0.7109375" customWidth="1"/>
    <col min="11548" max="11616" width="1.7109375" customWidth="1"/>
    <col min="11777" max="11778" width="3.28515625" customWidth="1"/>
    <col min="11779" max="11780" width="1.7109375" customWidth="1"/>
    <col min="11781" max="11781" width="1.85546875" customWidth="1"/>
    <col min="11782" max="11787" width="1.7109375" customWidth="1"/>
    <col min="11788" max="11788" width="2.85546875" customWidth="1"/>
    <col min="11789" max="11789" width="1.7109375" customWidth="1"/>
    <col min="11790" max="11790" width="2.140625" customWidth="1"/>
    <col min="11791" max="11800" width="1.7109375" customWidth="1"/>
    <col min="11801" max="11801" width="0.140625" customWidth="1"/>
    <col min="11802" max="11802" width="1.7109375" customWidth="1"/>
    <col min="11803" max="11803" width="0.7109375" customWidth="1"/>
    <col min="11804" max="11872" width="1.7109375" customWidth="1"/>
    <col min="12033" max="12034" width="3.28515625" customWidth="1"/>
    <col min="12035" max="12036" width="1.7109375" customWidth="1"/>
    <col min="12037" max="12037" width="1.85546875" customWidth="1"/>
    <col min="12038" max="12043" width="1.7109375" customWidth="1"/>
    <col min="12044" max="12044" width="2.85546875" customWidth="1"/>
    <col min="12045" max="12045" width="1.7109375" customWidth="1"/>
    <col min="12046" max="12046" width="2.140625" customWidth="1"/>
    <col min="12047" max="12056" width="1.7109375" customWidth="1"/>
    <col min="12057" max="12057" width="0.140625" customWidth="1"/>
    <col min="12058" max="12058" width="1.7109375" customWidth="1"/>
    <col min="12059" max="12059" width="0.7109375" customWidth="1"/>
    <col min="12060" max="12128" width="1.7109375" customWidth="1"/>
    <col min="12289" max="12290" width="3.28515625" customWidth="1"/>
    <col min="12291" max="12292" width="1.7109375" customWidth="1"/>
    <col min="12293" max="12293" width="1.85546875" customWidth="1"/>
    <col min="12294" max="12299" width="1.7109375" customWidth="1"/>
    <col min="12300" max="12300" width="2.85546875" customWidth="1"/>
    <col min="12301" max="12301" width="1.7109375" customWidth="1"/>
    <col min="12302" max="12302" width="2.140625" customWidth="1"/>
    <col min="12303" max="12312" width="1.7109375" customWidth="1"/>
    <col min="12313" max="12313" width="0.140625" customWidth="1"/>
    <col min="12314" max="12314" width="1.7109375" customWidth="1"/>
    <col min="12315" max="12315" width="0.7109375" customWidth="1"/>
    <col min="12316" max="12384" width="1.7109375" customWidth="1"/>
    <col min="12545" max="12546" width="3.28515625" customWidth="1"/>
    <col min="12547" max="12548" width="1.7109375" customWidth="1"/>
    <col min="12549" max="12549" width="1.85546875" customWidth="1"/>
    <col min="12550" max="12555" width="1.7109375" customWidth="1"/>
    <col min="12556" max="12556" width="2.85546875" customWidth="1"/>
    <col min="12557" max="12557" width="1.7109375" customWidth="1"/>
    <col min="12558" max="12558" width="2.140625" customWidth="1"/>
    <col min="12559" max="12568" width="1.7109375" customWidth="1"/>
    <col min="12569" max="12569" width="0.140625" customWidth="1"/>
    <col min="12570" max="12570" width="1.7109375" customWidth="1"/>
    <col min="12571" max="12571" width="0.7109375" customWidth="1"/>
    <col min="12572" max="12640" width="1.7109375" customWidth="1"/>
    <col min="12801" max="12802" width="3.28515625" customWidth="1"/>
    <col min="12803" max="12804" width="1.7109375" customWidth="1"/>
    <col min="12805" max="12805" width="1.85546875" customWidth="1"/>
    <col min="12806" max="12811" width="1.7109375" customWidth="1"/>
    <col min="12812" max="12812" width="2.85546875" customWidth="1"/>
    <col min="12813" max="12813" width="1.7109375" customWidth="1"/>
    <col min="12814" max="12814" width="2.140625" customWidth="1"/>
    <col min="12815" max="12824" width="1.7109375" customWidth="1"/>
    <col min="12825" max="12825" width="0.140625" customWidth="1"/>
    <col min="12826" max="12826" width="1.7109375" customWidth="1"/>
    <col min="12827" max="12827" width="0.7109375" customWidth="1"/>
    <col min="12828" max="12896" width="1.7109375" customWidth="1"/>
    <col min="13057" max="13058" width="3.28515625" customWidth="1"/>
    <col min="13059" max="13060" width="1.7109375" customWidth="1"/>
    <col min="13061" max="13061" width="1.85546875" customWidth="1"/>
    <col min="13062" max="13067" width="1.7109375" customWidth="1"/>
    <col min="13068" max="13068" width="2.85546875" customWidth="1"/>
    <col min="13069" max="13069" width="1.7109375" customWidth="1"/>
    <col min="13070" max="13070" width="2.140625" customWidth="1"/>
    <col min="13071" max="13080" width="1.7109375" customWidth="1"/>
    <col min="13081" max="13081" width="0.140625" customWidth="1"/>
    <col min="13082" max="13082" width="1.7109375" customWidth="1"/>
    <col min="13083" max="13083" width="0.7109375" customWidth="1"/>
    <col min="13084" max="13152" width="1.7109375" customWidth="1"/>
    <col min="13313" max="13314" width="3.28515625" customWidth="1"/>
    <col min="13315" max="13316" width="1.7109375" customWidth="1"/>
    <col min="13317" max="13317" width="1.85546875" customWidth="1"/>
    <col min="13318" max="13323" width="1.7109375" customWidth="1"/>
    <col min="13324" max="13324" width="2.85546875" customWidth="1"/>
    <col min="13325" max="13325" width="1.7109375" customWidth="1"/>
    <col min="13326" max="13326" width="2.140625" customWidth="1"/>
    <col min="13327" max="13336" width="1.7109375" customWidth="1"/>
    <col min="13337" max="13337" width="0.140625" customWidth="1"/>
    <col min="13338" max="13338" width="1.7109375" customWidth="1"/>
    <col min="13339" max="13339" width="0.7109375" customWidth="1"/>
    <col min="13340" max="13408" width="1.7109375" customWidth="1"/>
    <col min="13569" max="13570" width="3.28515625" customWidth="1"/>
    <col min="13571" max="13572" width="1.7109375" customWidth="1"/>
    <col min="13573" max="13573" width="1.85546875" customWidth="1"/>
    <col min="13574" max="13579" width="1.7109375" customWidth="1"/>
    <col min="13580" max="13580" width="2.85546875" customWidth="1"/>
    <col min="13581" max="13581" width="1.7109375" customWidth="1"/>
    <col min="13582" max="13582" width="2.140625" customWidth="1"/>
    <col min="13583" max="13592" width="1.7109375" customWidth="1"/>
    <col min="13593" max="13593" width="0.140625" customWidth="1"/>
    <col min="13594" max="13594" width="1.7109375" customWidth="1"/>
    <col min="13595" max="13595" width="0.7109375" customWidth="1"/>
    <col min="13596" max="13664" width="1.7109375" customWidth="1"/>
    <col min="13825" max="13826" width="3.28515625" customWidth="1"/>
    <col min="13827" max="13828" width="1.7109375" customWidth="1"/>
    <col min="13829" max="13829" width="1.85546875" customWidth="1"/>
    <col min="13830" max="13835" width="1.7109375" customWidth="1"/>
    <col min="13836" max="13836" width="2.85546875" customWidth="1"/>
    <col min="13837" max="13837" width="1.7109375" customWidth="1"/>
    <col min="13838" max="13838" width="2.140625" customWidth="1"/>
    <col min="13839" max="13848" width="1.7109375" customWidth="1"/>
    <col min="13849" max="13849" width="0.140625" customWidth="1"/>
    <col min="13850" max="13850" width="1.7109375" customWidth="1"/>
    <col min="13851" max="13851" width="0.7109375" customWidth="1"/>
    <col min="13852" max="13920" width="1.7109375" customWidth="1"/>
    <col min="14081" max="14082" width="3.28515625" customWidth="1"/>
    <col min="14083" max="14084" width="1.7109375" customWidth="1"/>
    <col min="14085" max="14085" width="1.85546875" customWidth="1"/>
    <col min="14086" max="14091" width="1.7109375" customWidth="1"/>
    <col min="14092" max="14092" width="2.85546875" customWidth="1"/>
    <col min="14093" max="14093" width="1.7109375" customWidth="1"/>
    <col min="14094" max="14094" width="2.140625" customWidth="1"/>
    <col min="14095" max="14104" width="1.7109375" customWidth="1"/>
    <col min="14105" max="14105" width="0.140625" customWidth="1"/>
    <col min="14106" max="14106" width="1.7109375" customWidth="1"/>
    <col min="14107" max="14107" width="0.7109375" customWidth="1"/>
    <col min="14108" max="14176" width="1.7109375" customWidth="1"/>
    <col min="14337" max="14338" width="3.28515625" customWidth="1"/>
    <col min="14339" max="14340" width="1.7109375" customWidth="1"/>
    <col min="14341" max="14341" width="1.85546875" customWidth="1"/>
    <col min="14342" max="14347" width="1.7109375" customWidth="1"/>
    <col min="14348" max="14348" width="2.85546875" customWidth="1"/>
    <col min="14349" max="14349" width="1.7109375" customWidth="1"/>
    <col min="14350" max="14350" width="2.140625" customWidth="1"/>
    <col min="14351" max="14360" width="1.7109375" customWidth="1"/>
    <col min="14361" max="14361" width="0.140625" customWidth="1"/>
    <col min="14362" max="14362" width="1.7109375" customWidth="1"/>
    <col min="14363" max="14363" width="0.7109375" customWidth="1"/>
    <col min="14364" max="14432" width="1.7109375" customWidth="1"/>
    <col min="14593" max="14594" width="3.28515625" customWidth="1"/>
    <col min="14595" max="14596" width="1.7109375" customWidth="1"/>
    <col min="14597" max="14597" width="1.85546875" customWidth="1"/>
    <col min="14598" max="14603" width="1.7109375" customWidth="1"/>
    <col min="14604" max="14604" width="2.85546875" customWidth="1"/>
    <col min="14605" max="14605" width="1.7109375" customWidth="1"/>
    <col min="14606" max="14606" width="2.140625" customWidth="1"/>
    <col min="14607" max="14616" width="1.7109375" customWidth="1"/>
    <col min="14617" max="14617" width="0.140625" customWidth="1"/>
    <col min="14618" max="14618" width="1.7109375" customWidth="1"/>
    <col min="14619" max="14619" width="0.7109375" customWidth="1"/>
    <col min="14620" max="14688" width="1.7109375" customWidth="1"/>
    <col min="14849" max="14850" width="3.28515625" customWidth="1"/>
    <col min="14851" max="14852" width="1.7109375" customWidth="1"/>
    <col min="14853" max="14853" width="1.85546875" customWidth="1"/>
    <col min="14854" max="14859" width="1.7109375" customWidth="1"/>
    <col min="14860" max="14860" width="2.85546875" customWidth="1"/>
    <col min="14861" max="14861" width="1.7109375" customWidth="1"/>
    <col min="14862" max="14862" width="2.140625" customWidth="1"/>
    <col min="14863" max="14872" width="1.7109375" customWidth="1"/>
    <col min="14873" max="14873" width="0.140625" customWidth="1"/>
    <col min="14874" max="14874" width="1.7109375" customWidth="1"/>
    <col min="14875" max="14875" width="0.7109375" customWidth="1"/>
    <col min="14876" max="14944" width="1.7109375" customWidth="1"/>
    <col min="15105" max="15106" width="3.28515625" customWidth="1"/>
    <col min="15107" max="15108" width="1.7109375" customWidth="1"/>
    <col min="15109" max="15109" width="1.85546875" customWidth="1"/>
    <col min="15110" max="15115" width="1.7109375" customWidth="1"/>
    <col min="15116" max="15116" width="2.85546875" customWidth="1"/>
    <col min="15117" max="15117" width="1.7109375" customWidth="1"/>
    <col min="15118" max="15118" width="2.140625" customWidth="1"/>
    <col min="15119" max="15128" width="1.7109375" customWidth="1"/>
    <col min="15129" max="15129" width="0.140625" customWidth="1"/>
    <col min="15130" max="15130" width="1.7109375" customWidth="1"/>
    <col min="15131" max="15131" width="0.7109375" customWidth="1"/>
    <col min="15132" max="15200" width="1.7109375" customWidth="1"/>
    <col min="15361" max="15362" width="3.28515625" customWidth="1"/>
    <col min="15363" max="15364" width="1.7109375" customWidth="1"/>
    <col min="15365" max="15365" width="1.85546875" customWidth="1"/>
    <col min="15366" max="15371" width="1.7109375" customWidth="1"/>
    <col min="15372" max="15372" width="2.85546875" customWidth="1"/>
    <col min="15373" max="15373" width="1.7109375" customWidth="1"/>
    <col min="15374" max="15374" width="2.140625" customWidth="1"/>
    <col min="15375" max="15384" width="1.7109375" customWidth="1"/>
    <col min="15385" max="15385" width="0.140625" customWidth="1"/>
    <col min="15386" max="15386" width="1.7109375" customWidth="1"/>
    <col min="15387" max="15387" width="0.7109375" customWidth="1"/>
    <col min="15388" max="15456" width="1.7109375" customWidth="1"/>
    <col min="15617" max="15618" width="3.28515625" customWidth="1"/>
    <col min="15619" max="15620" width="1.7109375" customWidth="1"/>
    <col min="15621" max="15621" width="1.85546875" customWidth="1"/>
    <col min="15622" max="15627" width="1.7109375" customWidth="1"/>
    <col min="15628" max="15628" width="2.85546875" customWidth="1"/>
    <col min="15629" max="15629" width="1.7109375" customWidth="1"/>
    <col min="15630" max="15630" width="2.140625" customWidth="1"/>
    <col min="15631" max="15640" width="1.7109375" customWidth="1"/>
    <col min="15641" max="15641" width="0.140625" customWidth="1"/>
    <col min="15642" max="15642" width="1.7109375" customWidth="1"/>
    <col min="15643" max="15643" width="0.7109375" customWidth="1"/>
    <col min="15644" max="15712" width="1.7109375" customWidth="1"/>
    <col min="15873" max="15874" width="3.28515625" customWidth="1"/>
    <col min="15875" max="15876" width="1.7109375" customWidth="1"/>
    <col min="15877" max="15877" width="1.85546875" customWidth="1"/>
    <col min="15878" max="15883" width="1.7109375" customWidth="1"/>
    <col min="15884" max="15884" width="2.85546875" customWidth="1"/>
    <col min="15885" max="15885" width="1.7109375" customWidth="1"/>
    <col min="15886" max="15886" width="2.140625" customWidth="1"/>
    <col min="15887" max="15896" width="1.7109375" customWidth="1"/>
    <col min="15897" max="15897" width="0.140625" customWidth="1"/>
    <col min="15898" max="15898" width="1.7109375" customWidth="1"/>
    <col min="15899" max="15899" width="0.7109375" customWidth="1"/>
    <col min="15900" max="15968" width="1.7109375" customWidth="1"/>
    <col min="16129" max="16130" width="3.28515625" customWidth="1"/>
    <col min="16131" max="16132" width="1.7109375" customWidth="1"/>
    <col min="16133" max="16133" width="1.85546875" customWidth="1"/>
    <col min="16134" max="16139" width="1.7109375" customWidth="1"/>
    <col min="16140" max="16140" width="2.85546875" customWidth="1"/>
    <col min="16141" max="16141" width="1.7109375" customWidth="1"/>
    <col min="16142" max="16142" width="2.140625" customWidth="1"/>
    <col min="16143" max="16152" width="1.7109375" customWidth="1"/>
    <col min="16153" max="16153" width="0.140625" customWidth="1"/>
    <col min="16154" max="16154" width="1.7109375" customWidth="1"/>
    <col min="16155" max="16155" width="0.7109375" customWidth="1"/>
    <col min="16156" max="16224" width="1.7109375" customWidth="1"/>
  </cols>
  <sheetData>
    <row r="1" spans="1:81" ht="15" customHeight="1">
      <c r="A1" s="619" t="s">
        <v>1279</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620"/>
      <c r="BA1" s="620"/>
      <c r="BB1" s="620"/>
      <c r="BC1" s="620"/>
      <c r="BD1" s="620"/>
      <c r="BE1" s="620"/>
      <c r="BF1" s="620"/>
      <c r="BG1" s="620"/>
      <c r="BH1" s="620"/>
      <c r="BI1" s="620"/>
      <c r="BJ1" s="620"/>
      <c r="BK1" s="620"/>
      <c r="BL1" s="620"/>
      <c r="BM1" s="620"/>
      <c r="BN1" s="620"/>
      <c r="BO1" s="620"/>
      <c r="BP1" s="620"/>
      <c r="BQ1" s="620"/>
      <c r="BR1" s="620"/>
      <c r="BS1" s="620"/>
      <c r="BT1" s="620"/>
      <c r="BU1" s="620"/>
      <c r="BV1" s="620"/>
      <c r="BW1" s="620"/>
      <c r="BX1" s="620"/>
      <c r="BY1" s="620"/>
      <c r="BZ1" s="620"/>
      <c r="CA1" s="620"/>
      <c r="CB1" s="620"/>
      <c r="CC1" s="621"/>
    </row>
    <row r="2" spans="1:81" ht="15" customHeight="1">
      <c r="A2" s="622"/>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c r="BK2" s="623"/>
      <c r="BL2" s="623"/>
      <c r="BM2" s="623"/>
      <c r="BN2" s="623"/>
      <c r="BO2" s="623"/>
      <c r="BP2" s="623"/>
      <c r="BQ2" s="623"/>
      <c r="BR2" s="623"/>
      <c r="BS2" s="623"/>
      <c r="BT2" s="623"/>
      <c r="BU2" s="623"/>
      <c r="BV2" s="623"/>
      <c r="BW2" s="623"/>
      <c r="BX2" s="623"/>
      <c r="BY2" s="623"/>
      <c r="BZ2" s="623"/>
      <c r="CA2" s="623"/>
      <c r="CB2" s="623"/>
      <c r="CC2" s="624"/>
    </row>
    <row r="3" spans="1:81" ht="27.75" customHeight="1">
      <c r="A3" s="625" t="str">
        <f>'[1]Objetivos PMD'!$B$3</f>
        <v>Municipio:  Techaluta de Montenegro, Jalisco</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6"/>
      <c r="CC3" s="627"/>
    </row>
    <row r="4" spans="1:81" ht="6" customHeight="1">
      <c r="A4" s="441"/>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3"/>
    </row>
    <row r="5" spans="1:81" s="449" customFormat="1" ht="18.75">
      <c r="A5" s="444" t="s">
        <v>1280</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6"/>
      <c r="AL5" s="447"/>
      <c r="AM5" s="448" t="s">
        <v>1281</v>
      </c>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6"/>
    </row>
    <row r="6" spans="1:81" s="449" customFormat="1" ht="35.25" customHeight="1">
      <c r="A6" s="628" t="s">
        <v>1282</v>
      </c>
      <c r="B6" s="629"/>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30"/>
      <c r="AL6" s="447"/>
      <c r="AM6" s="631" t="s">
        <v>1312</v>
      </c>
      <c r="AN6" s="632"/>
      <c r="AO6" s="632"/>
      <c r="AP6" s="632"/>
      <c r="AQ6" s="632"/>
      <c r="AR6" s="632"/>
      <c r="AS6" s="632"/>
      <c r="AT6" s="632"/>
      <c r="AU6" s="632"/>
      <c r="AV6" s="632"/>
      <c r="AW6" s="632"/>
      <c r="AX6" s="632"/>
      <c r="AY6" s="632"/>
      <c r="AZ6" s="632"/>
      <c r="BA6" s="632"/>
      <c r="BB6" s="632"/>
      <c r="BC6" s="632"/>
      <c r="BD6" s="632"/>
      <c r="BE6" s="632"/>
      <c r="BF6" s="632"/>
      <c r="BG6" s="632"/>
      <c r="BH6" s="632"/>
      <c r="BI6" s="632"/>
      <c r="BJ6" s="632"/>
      <c r="BK6" s="632"/>
      <c r="BL6" s="632"/>
      <c r="BM6" s="632"/>
      <c r="BN6" s="632"/>
      <c r="BO6" s="632"/>
      <c r="BP6" s="632"/>
      <c r="BQ6" s="632"/>
      <c r="BR6" s="632"/>
      <c r="BS6" s="632"/>
      <c r="BT6" s="632"/>
      <c r="BU6" s="632"/>
      <c r="BV6" s="632"/>
      <c r="BW6" s="632"/>
      <c r="BX6" s="632"/>
      <c r="BY6" s="632"/>
      <c r="BZ6" s="632"/>
      <c r="CA6" s="632"/>
      <c r="CB6" s="632"/>
      <c r="CC6" s="633"/>
    </row>
    <row r="7" spans="1:81" ht="6" customHeight="1">
      <c r="A7" s="441"/>
      <c r="B7" s="442"/>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50"/>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K7" s="442"/>
      <c r="BL7" s="442"/>
      <c r="BM7" s="442"/>
      <c r="BN7" s="442"/>
      <c r="BO7" s="442"/>
      <c r="BP7" s="442"/>
      <c r="BQ7" s="442"/>
      <c r="BR7" s="442"/>
      <c r="BS7" s="442"/>
      <c r="BT7" s="442"/>
      <c r="BU7" s="442"/>
      <c r="BV7" s="442"/>
      <c r="BW7" s="442"/>
      <c r="BX7" s="442"/>
      <c r="BY7" s="442"/>
      <c r="BZ7" s="442"/>
      <c r="CA7" s="442"/>
      <c r="CB7" s="442"/>
      <c r="CC7" s="443"/>
    </row>
    <row r="8" spans="1:81" ht="38.25" customHeight="1">
      <c r="A8" s="451" t="s">
        <v>1284</v>
      </c>
      <c r="B8" s="452"/>
      <c r="C8" s="452"/>
      <c r="D8" s="452"/>
      <c r="E8" s="452"/>
      <c r="F8" s="452"/>
      <c r="G8" s="452"/>
      <c r="H8" s="452"/>
      <c r="I8" s="452"/>
      <c r="J8" s="452"/>
      <c r="K8" s="634" t="s">
        <v>1313</v>
      </c>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4"/>
      <c r="AZ8" s="634"/>
      <c r="BA8" s="634"/>
      <c r="BB8" s="634"/>
      <c r="BC8" s="634"/>
      <c r="BD8" s="634"/>
      <c r="BE8" s="634"/>
      <c r="BF8" s="634"/>
      <c r="BG8" s="634"/>
      <c r="BH8" s="634"/>
      <c r="BI8" s="634"/>
      <c r="BJ8" s="634"/>
      <c r="BK8" s="634"/>
      <c r="BL8" s="634"/>
      <c r="BM8" s="634"/>
      <c r="BN8" s="634"/>
      <c r="BO8" s="634"/>
      <c r="BP8" s="634"/>
      <c r="BQ8" s="634"/>
      <c r="BR8" s="634"/>
      <c r="BS8" s="634"/>
      <c r="BT8" s="634"/>
      <c r="BU8" s="634"/>
      <c r="BV8" s="634"/>
      <c r="BW8" s="634"/>
      <c r="BX8" s="634"/>
      <c r="BY8" s="634"/>
      <c r="BZ8" s="634"/>
      <c r="CA8" s="634"/>
      <c r="CB8" s="634"/>
      <c r="CC8" s="635"/>
    </row>
    <row r="9" spans="1:81" ht="18.75">
      <c r="A9" s="453" t="s">
        <v>1286</v>
      </c>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5"/>
      <c r="AM9" s="456" t="s">
        <v>1287</v>
      </c>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5"/>
    </row>
    <row r="10" spans="1:81">
      <c r="A10" s="640" t="s">
        <v>1341</v>
      </c>
      <c r="B10" s="611"/>
      <c r="C10" s="611"/>
      <c r="D10" s="611"/>
      <c r="E10" s="611"/>
      <c r="F10" s="611"/>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41"/>
      <c r="AM10" s="610" t="s">
        <v>1342</v>
      </c>
      <c r="AN10" s="611"/>
      <c r="AO10" s="611"/>
      <c r="AP10" s="611"/>
      <c r="AQ10" s="611"/>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1"/>
      <c r="BS10" s="611"/>
      <c r="BT10" s="611"/>
      <c r="BU10" s="611"/>
      <c r="BV10" s="611"/>
      <c r="BW10" s="611"/>
      <c r="BX10" s="611"/>
      <c r="BY10" s="611"/>
      <c r="BZ10" s="611"/>
      <c r="CA10" s="611"/>
      <c r="CB10" s="611"/>
      <c r="CC10" s="612"/>
    </row>
    <row r="11" spans="1:81">
      <c r="A11" s="640"/>
      <c r="B11" s="611"/>
      <c r="C11" s="611"/>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41"/>
      <c r="AM11" s="610"/>
      <c r="AN11" s="611"/>
      <c r="AO11" s="611"/>
      <c r="AP11" s="611"/>
      <c r="AQ11" s="611"/>
      <c r="AR11" s="611"/>
      <c r="AS11" s="611"/>
      <c r="AT11" s="611"/>
      <c r="AU11" s="611"/>
      <c r="AV11" s="611"/>
      <c r="AW11" s="611"/>
      <c r="AX11" s="611"/>
      <c r="AY11" s="611"/>
      <c r="AZ11" s="611"/>
      <c r="BA11" s="611"/>
      <c r="BB11" s="611"/>
      <c r="BC11" s="611"/>
      <c r="BD11" s="611"/>
      <c r="BE11" s="611"/>
      <c r="BF11" s="611"/>
      <c r="BG11" s="611"/>
      <c r="BH11" s="611"/>
      <c r="BI11" s="611"/>
      <c r="BJ11" s="611"/>
      <c r="BK11" s="611"/>
      <c r="BL11" s="611"/>
      <c r="BM11" s="611"/>
      <c r="BN11" s="611"/>
      <c r="BO11" s="611"/>
      <c r="BP11" s="611"/>
      <c r="BQ11" s="611"/>
      <c r="BR11" s="611"/>
      <c r="BS11" s="611"/>
      <c r="BT11" s="611"/>
      <c r="BU11" s="611"/>
      <c r="BV11" s="611"/>
      <c r="BW11" s="611"/>
      <c r="BX11" s="611"/>
      <c r="BY11" s="611"/>
      <c r="BZ11" s="611"/>
      <c r="CA11" s="611"/>
      <c r="CB11" s="611"/>
      <c r="CC11" s="612"/>
    </row>
    <row r="12" spans="1:81">
      <c r="A12" s="640"/>
      <c r="B12" s="611"/>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1"/>
      <c r="AL12" s="641"/>
      <c r="AM12" s="610"/>
      <c r="AN12" s="611"/>
      <c r="AO12" s="611"/>
      <c r="AP12" s="611"/>
      <c r="AQ12" s="611"/>
      <c r="AR12" s="611"/>
      <c r="AS12" s="611"/>
      <c r="AT12" s="611"/>
      <c r="AU12" s="611"/>
      <c r="AV12" s="611"/>
      <c r="AW12" s="611"/>
      <c r="AX12" s="611"/>
      <c r="AY12" s="611"/>
      <c r="AZ12" s="611"/>
      <c r="BA12" s="611"/>
      <c r="BB12" s="611"/>
      <c r="BC12" s="611"/>
      <c r="BD12" s="611"/>
      <c r="BE12" s="611"/>
      <c r="BF12" s="611"/>
      <c r="BG12" s="611"/>
      <c r="BH12" s="611"/>
      <c r="BI12" s="611"/>
      <c r="BJ12" s="611"/>
      <c r="BK12" s="611"/>
      <c r="BL12" s="611"/>
      <c r="BM12" s="611"/>
      <c r="BN12" s="611"/>
      <c r="BO12" s="611"/>
      <c r="BP12" s="611"/>
      <c r="BQ12" s="611"/>
      <c r="BR12" s="611"/>
      <c r="BS12" s="611"/>
      <c r="BT12" s="611"/>
      <c r="BU12" s="611"/>
      <c r="BV12" s="611"/>
      <c r="BW12" s="611"/>
      <c r="BX12" s="611"/>
      <c r="BY12" s="611"/>
      <c r="BZ12" s="611"/>
      <c r="CA12" s="611"/>
      <c r="CB12" s="611"/>
      <c r="CC12" s="612"/>
    </row>
    <row r="13" spans="1:81" ht="18.75">
      <c r="A13" s="640"/>
      <c r="B13" s="611"/>
      <c r="C13" s="611"/>
      <c r="D13" s="611"/>
      <c r="E13" s="611"/>
      <c r="F13" s="611"/>
      <c r="G13" s="611"/>
      <c r="H13" s="611"/>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41"/>
      <c r="AM13" s="457" t="s">
        <v>1288</v>
      </c>
      <c r="AN13" s="458"/>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60"/>
    </row>
    <row r="14" spans="1:81">
      <c r="A14" s="640"/>
      <c r="B14" s="611"/>
      <c r="C14" s="611"/>
      <c r="D14" s="611"/>
      <c r="E14" s="611"/>
      <c r="F14" s="611"/>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1"/>
      <c r="AL14" s="641"/>
      <c r="AM14" s="613" t="s">
        <v>1314</v>
      </c>
      <c r="AN14" s="614"/>
      <c r="AO14" s="614"/>
      <c r="AP14" s="614"/>
      <c r="AQ14" s="614"/>
      <c r="AR14" s="614"/>
      <c r="AS14" s="614"/>
      <c r="AT14" s="614"/>
      <c r="AU14" s="614"/>
      <c r="AV14" s="614"/>
      <c r="AW14" s="614"/>
      <c r="AX14" s="614"/>
      <c r="AY14" s="614"/>
      <c r="AZ14" s="614"/>
      <c r="BA14" s="614"/>
      <c r="BB14" s="614"/>
      <c r="BC14" s="614"/>
      <c r="BD14" s="614"/>
      <c r="BE14" s="614"/>
      <c r="BF14" s="614"/>
      <c r="BG14" s="614"/>
      <c r="BH14" s="614"/>
      <c r="BI14" s="614"/>
      <c r="BJ14" s="614"/>
      <c r="BK14" s="614"/>
      <c r="BL14" s="614"/>
      <c r="BM14" s="614"/>
      <c r="BN14" s="614"/>
      <c r="BO14" s="614"/>
      <c r="BP14" s="614"/>
      <c r="BQ14" s="614"/>
      <c r="BR14" s="614"/>
      <c r="BS14" s="614"/>
      <c r="BT14" s="614"/>
      <c r="BU14" s="614"/>
      <c r="BV14" s="614"/>
      <c r="BW14" s="614"/>
      <c r="BX14" s="614"/>
      <c r="BY14" s="614"/>
      <c r="BZ14" s="614"/>
      <c r="CA14" s="614"/>
      <c r="CB14" s="614"/>
      <c r="CC14" s="615"/>
    </row>
    <row r="15" spans="1:81">
      <c r="A15" s="642"/>
      <c r="B15" s="643"/>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3"/>
      <c r="AL15" s="644"/>
      <c r="AM15" s="616"/>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8"/>
    </row>
    <row r="16" spans="1:81" ht="6" customHeight="1">
      <c r="A16" s="441"/>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3"/>
    </row>
    <row r="17" spans="1:82" ht="23.25" customHeight="1">
      <c r="A17" s="461" t="s">
        <v>1290</v>
      </c>
      <c r="B17" s="462"/>
      <c r="C17" s="462"/>
      <c r="D17" s="462"/>
      <c r="E17" s="462"/>
      <c r="F17" s="462"/>
      <c r="G17" s="462"/>
      <c r="H17" s="462"/>
      <c r="I17" s="462"/>
      <c r="J17" s="462"/>
      <c r="K17" s="462"/>
      <c r="L17" s="462"/>
      <c r="M17" s="462"/>
      <c r="N17" s="636" t="s">
        <v>1334</v>
      </c>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6"/>
      <c r="AL17" s="636"/>
      <c r="AM17" s="636"/>
      <c r="AN17" s="636"/>
      <c r="AO17" s="636"/>
      <c r="AP17" s="636"/>
      <c r="AQ17" s="636"/>
      <c r="AR17" s="636"/>
      <c r="AS17" s="636"/>
      <c r="AT17" s="636"/>
      <c r="AU17" s="636"/>
      <c r="AV17" s="636"/>
      <c r="AW17" s="636"/>
      <c r="AX17" s="636"/>
      <c r="AY17" s="636"/>
      <c r="AZ17" s="636"/>
      <c r="BA17" s="636"/>
      <c r="BB17" s="636"/>
      <c r="BC17" s="636"/>
      <c r="BD17" s="636"/>
      <c r="BE17" s="636"/>
      <c r="BF17" s="636"/>
      <c r="BG17" s="636"/>
      <c r="BH17" s="636"/>
      <c r="BI17" s="636"/>
      <c r="BJ17" s="637"/>
      <c r="BK17" s="444" t="s">
        <v>1292</v>
      </c>
      <c r="BL17" s="463"/>
      <c r="BM17" s="464"/>
      <c r="BN17" s="464"/>
      <c r="BO17" s="464"/>
      <c r="BP17" s="464"/>
      <c r="BQ17" s="464"/>
      <c r="BR17" s="464"/>
      <c r="BS17" s="464"/>
      <c r="BT17" s="464"/>
      <c r="BU17" s="464"/>
      <c r="BV17" s="464"/>
      <c r="BW17" s="464"/>
      <c r="BX17" s="464"/>
      <c r="BY17" s="464"/>
      <c r="BZ17" s="464"/>
      <c r="CA17" s="464"/>
      <c r="CB17" s="464"/>
      <c r="CC17" s="465"/>
      <c r="CD17" s="466"/>
    </row>
    <row r="18" spans="1:82" ht="22.5" customHeight="1">
      <c r="A18" s="467"/>
      <c r="B18" s="468"/>
      <c r="C18" s="468"/>
      <c r="D18" s="468"/>
      <c r="E18" s="468"/>
      <c r="F18" s="468"/>
      <c r="G18" s="468"/>
      <c r="H18" s="468"/>
      <c r="I18" s="468"/>
      <c r="J18" s="468"/>
      <c r="K18" s="468"/>
      <c r="L18" s="468"/>
      <c r="M18" s="46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8"/>
      <c r="AP18" s="638"/>
      <c r="AQ18" s="638"/>
      <c r="AR18" s="638"/>
      <c r="AS18" s="638"/>
      <c r="AT18" s="638"/>
      <c r="AU18" s="638"/>
      <c r="AV18" s="638"/>
      <c r="AW18" s="638"/>
      <c r="AX18" s="638"/>
      <c r="AY18" s="638"/>
      <c r="AZ18" s="638"/>
      <c r="BA18" s="638"/>
      <c r="BB18" s="638"/>
      <c r="BC18" s="638"/>
      <c r="BD18" s="638"/>
      <c r="BE18" s="638"/>
      <c r="BF18" s="638"/>
      <c r="BG18" s="638"/>
      <c r="BH18" s="638"/>
      <c r="BI18" s="638"/>
      <c r="BJ18" s="639"/>
      <c r="BK18" s="469"/>
      <c r="BL18" s="587" t="s">
        <v>1315</v>
      </c>
      <c r="BM18" s="587"/>
      <c r="BN18" s="587"/>
      <c r="BO18" s="587"/>
      <c r="BP18" s="587"/>
      <c r="BQ18" s="587"/>
      <c r="BR18" s="587"/>
      <c r="BS18" s="587"/>
      <c r="BT18" s="587"/>
      <c r="BU18" s="587"/>
      <c r="BV18" s="587"/>
      <c r="BW18" s="587"/>
      <c r="BX18" s="587"/>
      <c r="BY18" s="587"/>
      <c r="BZ18" s="587"/>
      <c r="CA18" s="587"/>
      <c r="CB18" s="587"/>
      <c r="CC18" s="588"/>
      <c r="CD18" s="466"/>
    </row>
    <row r="19" spans="1:82" ht="5.25" customHeight="1">
      <c r="A19" s="589"/>
      <c r="B19" s="590"/>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0"/>
      <c r="AX19" s="590"/>
      <c r="AY19" s="590"/>
      <c r="AZ19" s="590"/>
      <c r="BA19" s="590"/>
      <c r="BB19" s="590"/>
      <c r="BC19" s="590"/>
      <c r="BD19" s="590"/>
      <c r="BE19" s="590"/>
      <c r="BF19" s="590"/>
      <c r="BG19" s="590"/>
      <c r="BH19" s="590"/>
      <c r="BI19" s="590"/>
      <c r="BJ19" s="590"/>
      <c r="BK19" s="590"/>
      <c r="BL19" s="590"/>
      <c r="BM19" s="590"/>
      <c r="BN19" s="590"/>
      <c r="BO19" s="590"/>
      <c r="BP19" s="590"/>
      <c r="BQ19" s="590"/>
      <c r="BR19" s="590"/>
      <c r="BS19" s="590"/>
      <c r="BT19" s="590"/>
      <c r="BU19" s="590"/>
      <c r="BV19" s="590"/>
      <c r="BW19" s="590"/>
      <c r="BX19" s="590"/>
      <c r="BY19" s="590"/>
      <c r="BZ19" s="590"/>
      <c r="CA19" s="590"/>
      <c r="CB19" s="590"/>
      <c r="CC19" s="591"/>
    </row>
    <row r="20" spans="1:82" ht="18.75" customHeight="1">
      <c r="A20" s="461" t="s">
        <v>1294</v>
      </c>
      <c r="B20" s="462"/>
      <c r="C20" s="462"/>
      <c r="D20" s="462"/>
      <c r="E20" s="462"/>
      <c r="F20" s="462"/>
      <c r="G20" s="462"/>
      <c r="H20" s="462"/>
      <c r="I20" s="462"/>
      <c r="J20" s="462"/>
      <c r="K20" s="462"/>
      <c r="L20" s="46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3"/>
      <c r="AX20" s="470" t="s">
        <v>1295</v>
      </c>
      <c r="AY20" s="471"/>
      <c r="AZ20" s="471"/>
      <c r="BA20" s="471"/>
      <c r="BB20" s="471"/>
      <c r="BC20" s="471"/>
      <c r="BD20" s="471"/>
      <c r="BE20" s="471"/>
      <c r="BF20" s="471"/>
      <c r="BG20" s="471"/>
      <c r="BH20" s="471"/>
      <c r="BI20" s="471"/>
      <c r="BJ20" s="472"/>
      <c r="BK20" s="473" t="s">
        <v>1296</v>
      </c>
      <c r="BL20" s="463"/>
      <c r="BM20" s="464"/>
      <c r="BN20" s="464"/>
      <c r="BO20" s="464"/>
      <c r="BP20" s="464"/>
      <c r="BQ20" s="464"/>
      <c r="BR20" s="464"/>
      <c r="BS20" s="464"/>
      <c r="BT20" s="464"/>
      <c r="BU20" s="464"/>
      <c r="BV20" s="464"/>
      <c r="BW20" s="464"/>
      <c r="BX20" s="464"/>
      <c r="BY20" s="464"/>
      <c r="BZ20" s="464"/>
      <c r="CA20" s="464"/>
      <c r="CB20" s="464"/>
      <c r="CC20" s="465"/>
      <c r="CD20" s="466"/>
    </row>
    <row r="21" spans="1:82" ht="18.75" customHeight="1">
      <c r="A21" s="640" t="s">
        <v>1335</v>
      </c>
      <c r="B21" s="611"/>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00" t="s">
        <v>1316</v>
      </c>
      <c r="AY21" s="600"/>
      <c r="AZ21" s="600"/>
      <c r="BA21" s="600"/>
      <c r="BB21" s="600"/>
      <c r="BC21" s="600"/>
      <c r="BD21" s="600"/>
      <c r="BE21" s="600"/>
      <c r="BF21" s="600"/>
      <c r="BG21" s="600"/>
      <c r="BH21" s="600"/>
      <c r="BI21" s="600"/>
      <c r="BJ21" s="601"/>
      <c r="BK21" s="604" t="s">
        <v>1317</v>
      </c>
      <c r="BL21" s="605"/>
      <c r="BM21" s="605"/>
      <c r="BN21" s="605"/>
      <c r="BO21" s="605"/>
      <c r="BP21" s="605"/>
      <c r="BQ21" s="605"/>
      <c r="BR21" s="605"/>
      <c r="BS21" s="605"/>
      <c r="BT21" s="605"/>
      <c r="BU21" s="605"/>
      <c r="BV21" s="605"/>
      <c r="BW21" s="605"/>
      <c r="BX21" s="605"/>
      <c r="BY21" s="605"/>
      <c r="BZ21" s="605"/>
      <c r="CA21" s="605"/>
      <c r="CB21" s="605"/>
      <c r="CC21" s="606"/>
      <c r="CD21" s="466"/>
    </row>
    <row r="22" spans="1:82" ht="21" customHeight="1">
      <c r="A22" s="640"/>
      <c r="B22" s="611"/>
      <c r="C22" s="611"/>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02"/>
      <c r="AY22" s="602"/>
      <c r="AZ22" s="602"/>
      <c r="BA22" s="602"/>
      <c r="BB22" s="602"/>
      <c r="BC22" s="602"/>
      <c r="BD22" s="602"/>
      <c r="BE22" s="602"/>
      <c r="BF22" s="602"/>
      <c r="BG22" s="602"/>
      <c r="BH22" s="602"/>
      <c r="BI22" s="602"/>
      <c r="BJ22" s="603"/>
      <c r="BK22" s="607"/>
      <c r="BL22" s="608"/>
      <c r="BM22" s="608"/>
      <c r="BN22" s="608"/>
      <c r="BO22" s="608"/>
      <c r="BP22" s="608"/>
      <c r="BQ22" s="608"/>
      <c r="BR22" s="608"/>
      <c r="BS22" s="608"/>
      <c r="BT22" s="608"/>
      <c r="BU22" s="608"/>
      <c r="BV22" s="608"/>
      <c r="BW22" s="608"/>
      <c r="BX22" s="608"/>
      <c r="BY22" s="608"/>
      <c r="BZ22" s="608"/>
      <c r="CA22" s="608"/>
      <c r="CB22" s="608"/>
      <c r="CC22" s="609"/>
    </row>
    <row r="23" spans="1:82" ht="3" customHeight="1">
      <c r="A23" s="474"/>
      <c r="B23" s="475"/>
      <c r="C23" s="475"/>
      <c r="D23" s="475"/>
      <c r="E23" s="475"/>
      <c r="F23" s="475"/>
      <c r="G23" s="475"/>
      <c r="H23" s="475"/>
      <c r="I23" s="475"/>
      <c r="J23" s="475"/>
      <c r="K23" s="475"/>
      <c r="L23" s="475"/>
      <c r="M23" s="475"/>
      <c r="N23" s="475"/>
      <c r="O23" s="475"/>
      <c r="P23" s="475"/>
      <c r="Q23" s="475"/>
      <c r="R23" s="475"/>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7"/>
    </row>
    <row r="24" spans="1:82" ht="18" customHeight="1">
      <c r="A24" s="575" t="s">
        <v>1300</v>
      </c>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7"/>
      <c r="AG24" s="476"/>
      <c r="AH24" s="578" t="s">
        <v>1301</v>
      </c>
      <c r="AI24" s="579"/>
      <c r="AJ24" s="579"/>
      <c r="AK24" s="579"/>
      <c r="AL24" s="579"/>
      <c r="AM24" s="579"/>
      <c r="AN24" s="579"/>
      <c r="AO24" s="579"/>
      <c r="AP24" s="579"/>
      <c r="AQ24" s="579"/>
      <c r="AR24" s="579"/>
      <c r="AS24" s="579"/>
      <c r="AT24" s="579"/>
      <c r="AU24" s="579"/>
      <c r="AV24" s="579"/>
      <c r="AW24" s="579"/>
      <c r="AX24" s="579"/>
      <c r="AY24" s="579"/>
      <c r="AZ24" s="579"/>
      <c r="BA24" s="579"/>
      <c r="BB24" s="579"/>
      <c r="BC24" s="579"/>
      <c r="BD24" s="579"/>
      <c r="BE24" s="579"/>
      <c r="BF24" s="579"/>
      <c r="BG24" s="579"/>
      <c r="BH24" s="579"/>
      <c r="BI24" s="579"/>
      <c r="BJ24" s="579"/>
      <c r="BK24" s="579"/>
      <c r="BL24" s="579"/>
      <c r="BM24" s="579"/>
      <c r="BN24" s="579"/>
      <c r="BO24" s="579"/>
      <c r="BP24" s="579"/>
      <c r="BQ24" s="579"/>
      <c r="BR24" s="579"/>
      <c r="BS24" s="579"/>
      <c r="BT24" s="579"/>
      <c r="BU24" s="579"/>
      <c r="BV24" s="579"/>
      <c r="BW24" s="579"/>
      <c r="BX24" s="579"/>
      <c r="BY24" s="579"/>
      <c r="BZ24" s="579"/>
      <c r="CA24" s="579"/>
      <c r="CB24" s="579"/>
      <c r="CC24" s="580"/>
    </row>
    <row r="25" spans="1:82" ht="17.100000000000001" customHeight="1">
      <c r="A25" s="478">
        <v>1</v>
      </c>
      <c r="B25" s="570" t="s">
        <v>1208</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476"/>
      <c r="AH25" s="479" t="s">
        <v>1302</v>
      </c>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568">
        <v>3384106</v>
      </c>
      <c r="BQ25" s="568"/>
      <c r="BR25" s="568"/>
      <c r="BS25" s="568"/>
      <c r="BT25" s="568"/>
      <c r="BU25" s="568"/>
      <c r="BV25" s="568"/>
      <c r="BW25" s="568"/>
      <c r="BX25" s="568"/>
      <c r="BY25" s="568"/>
      <c r="BZ25" s="568"/>
      <c r="CA25" s="568"/>
      <c r="CB25" s="568"/>
      <c r="CC25" s="569"/>
    </row>
    <row r="26" spans="1:82" ht="17.100000000000001" customHeight="1">
      <c r="A26" s="480">
        <v>2</v>
      </c>
      <c r="B26" s="565" t="s">
        <v>1177</v>
      </c>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7"/>
      <c r="AG26" s="476"/>
      <c r="AH26" s="479" t="s">
        <v>1303</v>
      </c>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568">
        <v>1154906</v>
      </c>
      <c r="BQ26" s="568"/>
      <c r="BR26" s="568"/>
      <c r="BS26" s="568"/>
      <c r="BT26" s="568"/>
      <c r="BU26" s="568"/>
      <c r="BV26" s="568"/>
      <c r="BW26" s="568"/>
      <c r="BX26" s="568"/>
      <c r="BY26" s="568"/>
      <c r="BZ26" s="568"/>
      <c r="CA26" s="568"/>
      <c r="CB26" s="568"/>
      <c r="CC26" s="569"/>
    </row>
    <row r="27" spans="1:82" ht="17.100000000000001" customHeight="1">
      <c r="A27" s="480">
        <v>3</v>
      </c>
      <c r="B27" s="565"/>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7"/>
      <c r="AG27" s="476"/>
      <c r="AH27" s="479" t="s">
        <v>1304</v>
      </c>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568">
        <v>1412806</v>
      </c>
      <c r="BQ27" s="568"/>
      <c r="BR27" s="568"/>
      <c r="BS27" s="568"/>
      <c r="BT27" s="568"/>
      <c r="BU27" s="568"/>
      <c r="BV27" s="568"/>
      <c r="BW27" s="568"/>
      <c r="BX27" s="568"/>
      <c r="BY27" s="568"/>
      <c r="BZ27" s="568"/>
      <c r="CA27" s="568"/>
      <c r="CB27" s="568"/>
      <c r="CC27" s="569"/>
    </row>
    <row r="28" spans="1:82" ht="18.75">
      <c r="A28" s="480">
        <v>4</v>
      </c>
      <c r="B28" s="565"/>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7"/>
      <c r="AG28" s="476"/>
      <c r="AH28" s="581" t="s">
        <v>1305</v>
      </c>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c r="BK28" s="582"/>
      <c r="BL28" s="582"/>
      <c r="BM28" s="582"/>
      <c r="BN28" s="582"/>
      <c r="BO28" s="582"/>
      <c r="BP28" s="568">
        <v>1050000</v>
      </c>
      <c r="BQ28" s="568"/>
      <c r="BR28" s="568"/>
      <c r="BS28" s="568"/>
      <c r="BT28" s="568"/>
      <c r="BU28" s="568"/>
      <c r="BV28" s="568"/>
      <c r="BW28" s="568"/>
      <c r="BX28" s="568"/>
      <c r="BY28" s="568"/>
      <c r="BZ28" s="568"/>
      <c r="CA28" s="568"/>
      <c r="CB28" s="568"/>
      <c r="CC28" s="569"/>
    </row>
    <row r="29" spans="1:82" ht="21" customHeight="1">
      <c r="A29" s="480">
        <v>5</v>
      </c>
      <c r="B29" s="565"/>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7"/>
      <c r="AG29" s="476"/>
      <c r="AH29" s="479" t="s">
        <v>1306</v>
      </c>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476"/>
      <c r="BL29" s="476"/>
      <c r="BM29" s="476"/>
      <c r="BN29" s="476"/>
      <c r="BO29" s="476"/>
      <c r="BP29" s="568">
        <v>400000</v>
      </c>
      <c r="BQ29" s="568"/>
      <c r="BR29" s="568"/>
      <c r="BS29" s="568"/>
      <c r="BT29" s="568"/>
      <c r="BU29" s="568"/>
      <c r="BV29" s="568"/>
      <c r="BW29" s="568"/>
      <c r="BX29" s="568"/>
      <c r="BY29" s="568"/>
      <c r="BZ29" s="568"/>
      <c r="CA29" s="568"/>
      <c r="CB29" s="568"/>
      <c r="CC29" s="569"/>
    </row>
    <row r="30" spans="1:82" ht="17.100000000000001" customHeight="1">
      <c r="A30" s="480">
        <v>6</v>
      </c>
      <c r="B30" s="565"/>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7"/>
      <c r="AG30" s="476"/>
      <c r="AH30" s="479" t="s">
        <v>1307</v>
      </c>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568">
        <v>7321750</v>
      </c>
      <c r="BQ30" s="568"/>
      <c r="BR30" s="568"/>
      <c r="BS30" s="568"/>
      <c r="BT30" s="568"/>
      <c r="BU30" s="568"/>
      <c r="BV30" s="568"/>
      <c r="BW30" s="568"/>
      <c r="BX30" s="568"/>
      <c r="BY30" s="568"/>
      <c r="BZ30" s="568"/>
      <c r="CA30" s="568"/>
      <c r="CB30" s="568"/>
      <c r="CC30" s="569"/>
    </row>
    <row r="31" spans="1:82" ht="17.100000000000001" customHeight="1">
      <c r="A31" s="480">
        <v>7</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476"/>
      <c r="AH31" s="479" t="s">
        <v>1308</v>
      </c>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568">
        <v>0</v>
      </c>
      <c r="BQ31" s="568"/>
      <c r="BR31" s="568"/>
      <c r="BS31" s="568"/>
      <c r="BT31" s="568"/>
      <c r="BU31" s="568"/>
      <c r="BV31" s="568"/>
      <c r="BW31" s="568"/>
      <c r="BX31" s="568"/>
      <c r="BY31" s="568"/>
      <c r="BZ31" s="568"/>
      <c r="CA31" s="568"/>
      <c r="CB31" s="568"/>
      <c r="CC31" s="569"/>
    </row>
    <row r="32" spans="1:82" ht="17.100000000000001" customHeight="1">
      <c r="A32" s="480">
        <v>8</v>
      </c>
      <c r="B32" s="570"/>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476"/>
      <c r="AH32" s="479" t="s">
        <v>1309</v>
      </c>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476"/>
      <c r="BL32" s="476"/>
      <c r="BM32" s="476"/>
      <c r="BN32" s="476"/>
      <c r="BO32" s="476"/>
      <c r="BP32" s="568">
        <v>0</v>
      </c>
      <c r="BQ32" s="568"/>
      <c r="BR32" s="568"/>
      <c r="BS32" s="568"/>
      <c r="BT32" s="568"/>
      <c r="BU32" s="568"/>
      <c r="BV32" s="568"/>
      <c r="BW32" s="568"/>
      <c r="BX32" s="568"/>
      <c r="BY32" s="568"/>
      <c r="BZ32" s="568"/>
      <c r="CA32" s="568"/>
      <c r="CB32" s="568"/>
      <c r="CC32" s="569"/>
    </row>
    <row r="33" spans="1:81" ht="17.100000000000001" customHeight="1">
      <c r="A33" s="480">
        <v>9</v>
      </c>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476"/>
      <c r="AH33" s="479" t="s">
        <v>1310</v>
      </c>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76"/>
      <c r="BM33" s="476"/>
      <c r="BN33" s="476"/>
      <c r="BO33" s="476"/>
      <c r="BP33" s="568">
        <v>0</v>
      </c>
      <c r="BQ33" s="568"/>
      <c r="BR33" s="568"/>
      <c r="BS33" s="568"/>
      <c r="BT33" s="568"/>
      <c r="BU33" s="568"/>
      <c r="BV33" s="568"/>
      <c r="BW33" s="568"/>
      <c r="BX33" s="568"/>
      <c r="BY33" s="568"/>
      <c r="BZ33" s="568"/>
      <c r="CA33" s="568"/>
      <c r="CB33" s="568"/>
      <c r="CC33" s="569"/>
    </row>
    <row r="34" spans="1:81" ht="17.100000000000001" customHeight="1">
      <c r="A34" s="481">
        <v>10</v>
      </c>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482"/>
      <c r="AH34" s="571" t="s">
        <v>1311</v>
      </c>
      <c r="AI34" s="572"/>
      <c r="AJ34" s="572"/>
      <c r="AK34" s="572"/>
      <c r="AL34" s="572"/>
      <c r="AM34" s="572"/>
      <c r="AN34" s="572"/>
      <c r="AO34" s="572"/>
      <c r="AP34" s="572"/>
      <c r="AQ34" s="572"/>
      <c r="AR34" s="572"/>
      <c r="AS34" s="572"/>
      <c r="AT34" s="572"/>
      <c r="AU34" s="572"/>
      <c r="AV34" s="572"/>
      <c r="AW34" s="572"/>
      <c r="AX34" s="572"/>
      <c r="AY34" s="572"/>
      <c r="AZ34" s="572"/>
      <c r="BA34" s="572"/>
      <c r="BB34" s="572"/>
      <c r="BC34" s="572"/>
      <c r="BD34" s="572"/>
      <c r="BE34" s="572"/>
      <c r="BF34" s="572"/>
      <c r="BG34" s="572"/>
      <c r="BH34" s="572"/>
      <c r="BI34" s="572"/>
      <c r="BJ34" s="572"/>
      <c r="BK34" s="572"/>
      <c r="BL34" s="572"/>
      <c r="BM34" s="572"/>
      <c r="BN34" s="572"/>
      <c r="BO34" s="572"/>
      <c r="BP34" s="573">
        <f>SUM(BP25:CC33)</f>
        <v>14723568</v>
      </c>
      <c r="BQ34" s="573"/>
      <c r="BR34" s="573"/>
      <c r="BS34" s="573"/>
      <c r="BT34" s="573"/>
      <c r="BU34" s="573"/>
      <c r="BV34" s="573"/>
      <c r="BW34" s="573"/>
      <c r="BX34" s="573"/>
      <c r="BY34" s="573"/>
      <c r="BZ34" s="573"/>
      <c r="CA34" s="573"/>
      <c r="CB34" s="573"/>
      <c r="CC34" s="574"/>
    </row>
    <row r="35" spans="1:81" ht="17.100000000000001" customHeight="1">
      <c r="A35" s="483">
        <v>11</v>
      </c>
      <c r="B35" s="562"/>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4"/>
      <c r="AG35" s="484"/>
      <c r="AH35" s="485"/>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4"/>
      <c r="BQ35" s="484"/>
      <c r="BR35" s="484"/>
      <c r="BS35" s="484"/>
      <c r="BT35" s="484"/>
      <c r="BU35" s="484"/>
      <c r="BV35" s="484"/>
      <c r="BW35" s="484"/>
      <c r="BX35" s="484"/>
      <c r="BY35" s="484"/>
      <c r="BZ35" s="484"/>
      <c r="CA35" s="484"/>
      <c r="CB35" s="484"/>
      <c r="CC35" s="486"/>
    </row>
    <row r="36" spans="1:81">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row>
  </sheetData>
  <mergeCells count="40">
    <mergeCell ref="A10:AL15"/>
    <mergeCell ref="AM10:CC12"/>
    <mergeCell ref="AM14:CC15"/>
    <mergeCell ref="A1:CC2"/>
    <mergeCell ref="A3:CC3"/>
    <mergeCell ref="A6:AK6"/>
    <mergeCell ref="AM6:CC6"/>
    <mergeCell ref="K8:CC8"/>
    <mergeCell ref="N17:BJ18"/>
    <mergeCell ref="BL18:CC18"/>
    <mergeCell ref="A19:CC19"/>
    <mergeCell ref="M20:AW20"/>
    <mergeCell ref="A21:AW22"/>
    <mergeCell ref="AX21:BJ22"/>
    <mergeCell ref="BK21:CC22"/>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B35:AF35"/>
    <mergeCell ref="B30:AF30"/>
    <mergeCell ref="BP30:CC30"/>
    <mergeCell ref="B31:AF31"/>
    <mergeCell ref="BP31:CC31"/>
    <mergeCell ref="B32:AF32"/>
    <mergeCell ref="BP32:CC32"/>
    <mergeCell ref="B33:AF33"/>
    <mergeCell ref="BP33:CC33"/>
    <mergeCell ref="B34:AF34"/>
    <mergeCell ref="AH34:BO34"/>
    <mergeCell ref="BP34:CC34"/>
  </mergeCells>
  <pageMargins left="0.11811023622047245" right="0.11811023622047245" top="0.35433070866141736" bottom="0.35433070866141736" header="0.31496062992125984" footer="0.31496062992125984"/>
  <pageSetup scale="95" orientation="landscape" verticalDpi="0" r:id="rId1"/>
  <legacyDrawing r:id="rId2"/>
</worksheet>
</file>

<file path=xl/worksheets/sheet6.xml><?xml version="1.0" encoding="utf-8"?>
<worksheet xmlns="http://schemas.openxmlformats.org/spreadsheetml/2006/main" xmlns:r="http://schemas.openxmlformats.org/officeDocument/2006/relationships">
  <sheetPr>
    <tabColor rgb="FFFFFF00"/>
  </sheetPr>
  <dimension ref="A1:CD36"/>
  <sheetViews>
    <sheetView workbookViewId="0">
      <selection activeCell="CQ34" sqref="CQ34"/>
    </sheetView>
  </sheetViews>
  <sheetFormatPr baseColWidth="10" defaultRowHeight="1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 min="257" max="258" width="3.28515625" customWidth="1"/>
    <col min="259" max="260" width="1.7109375" customWidth="1"/>
    <col min="261" max="261" width="1.85546875" customWidth="1"/>
    <col min="262" max="267" width="1.7109375" customWidth="1"/>
    <col min="268" max="268" width="2.85546875" customWidth="1"/>
    <col min="269" max="269" width="1.7109375" customWidth="1"/>
    <col min="270" max="270" width="2.140625" customWidth="1"/>
    <col min="271" max="280" width="1.7109375" customWidth="1"/>
    <col min="281" max="281" width="0.140625" customWidth="1"/>
    <col min="282" max="282" width="1.7109375" customWidth="1"/>
    <col min="283" max="283" width="0.7109375" customWidth="1"/>
    <col min="284" max="352" width="1.7109375" customWidth="1"/>
    <col min="513" max="514" width="3.28515625" customWidth="1"/>
    <col min="515" max="516" width="1.7109375" customWidth="1"/>
    <col min="517" max="517" width="1.85546875" customWidth="1"/>
    <col min="518" max="523" width="1.7109375" customWidth="1"/>
    <col min="524" max="524" width="2.85546875" customWidth="1"/>
    <col min="525" max="525" width="1.7109375" customWidth="1"/>
    <col min="526" max="526" width="2.140625" customWidth="1"/>
    <col min="527" max="536" width="1.7109375" customWidth="1"/>
    <col min="537" max="537" width="0.140625" customWidth="1"/>
    <col min="538" max="538" width="1.7109375" customWidth="1"/>
    <col min="539" max="539" width="0.7109375" customWidth="1"/>
    <col min="540" max="608" width="1.7109375" customWidth="1"/>
    <col min="769" max="770" width="3.28515625" customWidth="1"/>
    <col min="771" max="772" width="1.7109375" customWidth="1"/>
    <col min="773" max="773" width="1.85546875" customWidth="1"/>
    <col min="774" max="779" width="1.7109375" customWidth="1"/>
    <col min="780" max="780" width="2.85546875" customWidth="1"/>
    <col min="781" max="781" width="1.7109375" customWidth="1"/>
    <col min="782" max="782" width="2.140625" customWidth="1"/>
    <col min="783" max="792" width="1.7109375" customWidth="1"/>
    <col min="793" max="793" width="0.140625" customWidth="1"/>
    <col min="794" max="794" width="1.7109375" customWidth="1"/>
    <col min="795" max="795" width="0.7109375" customWidth="1"/>
    <col min="796" max="864" width="1.7109375" customWidth="1"/>
    <col min="1025" max="1026" width="3.28515625" customWidth="1"/>
    <col min="1027" max="1028" width="1.7109375" customWidth="1"/>
    <col min="1029" max="1029" width="1.85546875" customWidth="1"/>
    <col min="1030" max="1035" width="1.7109375" customWidth="1"/>
    <col min="1036" max="1036" width="2.85546875" customWidth="1"/>
    <col min="1037" max="1037" width="1.7109375" customWidth="1"/>
    <col min="1038" max="1038" width="2.140625" customWidth="1"/>
    <col min="1039" max="1048" width="1.7109375" customWidth="1"/>
    <col min="1049" max="1049" width="0.140625" customWidth="1"/>
    <col min="1050" max="1050" width="1.7109375" customWidth="1"/>
    <col min="1051" max="1051" width="0.7109375" customWidth="1"/>
    <col min="1052" max="1120" width="1.7109375" customWidth="1"/>
    <col min="1281" max="1282" width="3.28515625" customWidth="1"/>
    <col min="1283" max="1284" width="1.7109375" customWidth="1"/>
    <col min="1285" max="1285" width="1.85546875" customWidth="1"/>
    <col min="1286" max="1291" width="1.7109375" customWidth="1"/>
    <col min="1292" max="1292" width="2.85546875" customWidth="1"/>
    <col min="1293" max="1293" width="1.7109375" customWidth="1"/>
    <col min="1294" max="1294" width="2.140625" customWidth="1"/>
    <col min="1295" max="1304" width="1.7109375" customWidth="1"/>
    <col min="1305" max="1305" width="0.140625" customWidth="1"/>
    <col min="1306" max="1306" width="1.7109375" customWidth="1"/>
    <col min="1307" max="1307" width="0.7109375" customWidth="1"/>
    <col min="1308" max="1376" width="1.7109375" customWidth="1"/>
    <col min="1537" max="1538" width="3.28515625" customWidth="1"/>
    <col min="1539" max="1540" width="1.7109375" customWidth="1"/>
    <col min="1541" max="1541" width="1.85546875" customWidth="1"/>
    <col min="1542" max="1547" width="1.7109375" customWidth="1"/>
    <col min="1548" max="1548" width="2.85546875" customWidth="1"/>
    <col min="1549" max="1549" width="1.7109375" customWidth="1"/>
    <col min="1550" max="1550" width="2.140625" customWidth="1"/>
    <col min="1551" max="1560" width="1.7109375" customWidth="1"/>
    <col min="1561" max="1561" width="0.140625" customWidth="1"/>
    <col min="1562" max="1562" width="1.7109375" customWidth="1"/>
    <col min="1563" max="1563" width="0.7109375" customWidth="1"/>
    <col min="1564" max="1632" width="1.7109375" customWidth="1"/>
    <col min="1793" max="1794" width="3.28515625" customWidth="1"/>
    <col min="1795" max="1796" width="1.7109375" customWidth="1"/>
    <col min="1797" max="1797" width="1.85546875" customWidth="1"/>
    <col min="1798" max="1803" width="1.7109375" customWidth="1"/>
    <col min="1804" max="1804" width="2.85546875" customWidth="1"/>
    <col min="1805" max="1805" width="1.7109375" customWidth="1"/>
    <col min="1806" max="1806" width="2.140625" customWidth="1"/>
    <col min="1807" max="1816" width="1.7109375" customWidth="1"/>
    <col min="1817" max="1817" width="0.140625" customWidth="1"/>
    <col min="1818" max="1818" width="1.7109375" customWidth="1"/>
    <col min="1819" max="1819" width="0.7109375" customWidth="1"/>
    <col min="1820" max="1888" width="1.7109375" customWidth="1"/>
    <col min="2049" max="2050" width="3.28515625" customWidth="1"/>
    <col min="2051" max="2052" width="1.7109375" customWidth="1"/>
    <col min="2053" max="2053" width="1.85546875" customWidth="1"/>
    <col min="2054" max="2059" width="1.7109375" customWidth="1"/>
    <col min="2060" max="2060" width="2.85546875" customWidth="1"/>
    <col min="2061" max="2061" width="1.7109375" customWidth="1"/>
    <col min="2062" max="2062" width="2.140625" customWidth="1"/>
    <col min="2063" max="2072" width="1.7109375" customWidth="1"/>
    <col min="2073" max="2073" width="0.140625" customWidth="1"/>
    <col min="2074" max="2074" width="1.7109375" customWidth="1"/>
    <col min="2075" max="2075" width="0.7109375" customWidth="1"/>
    <col min="2076" max="2144" width="1.7109375" customWidth="1"/>
    <col min="2305" max="2306" width="3.28515625" customWidth="1"/>
    <col min="2307" max="2308" width="1.7109375" customWidth="1"/>
    <col min="2309" max="2309" width="1.85546875" customWidth="1"/>
    <col min="2310" max="2315" width="1.7109375" customWidth="1"/>
    <col min="2316" max="2316" width="2.85546875" customWidth="1"/>
    <col min="2317" max="2317" width="1.7109375" customWidth="1"/>
    <col min="2318" max="2318" width="2.140625" customWidth="1"/>
    <col min="2319" max="2328" width="1.7109375" customWidth="1"/>
    <col min="2329" max="2329" width="0.140625" customWidth="1"/>
    <col min="2330" max="2330" width="1.7109375" customWidth="1"/>
    <col min="2331" max="2331" width="0.7109375" customWidth="1"/>
    <col min="2332" max="2400" width="1.7109375" customWidth="1"/>
    <col min="2561" max="2562" width="3.28515625" customWidth="1"/>
    <col min="2563" max="2564" width="1.7109375" customWidth="1"/>
    <col min="2565" max="2565" width="1.85546875" customWidth="1"/>
    <col min="2566" max="2571" width="1.7109375" customWidth="1"/>
    <col min="2572" max="2572" width="2.85546875" customWidth="1"/>
    <col min="2573" max="2573" width="1.7109375" customWidth="1"/>
    <col min="2574" max="2574" width="2.140625" customWidth="1"/>
    <col min="2575" max="2584" width="1.7109375" customWidth="1"/>
    <col min="2585" max="2585" width="0.140625" customWidth="1"/>
    <col min="2586" max="2586" width="1.7109375" customWidth="1"/>
    <col min="2587" max="2587" width="0.7109375" customWidth="1"/>
    <col min="2588" max="2656" width="1.7109375" customWidth="1"/>
    <col min="2817" max="2818" width="3.28515625" customWidth="1"/>
    <col min="2819" max="2820" width="1.7109375" customWidth="1"/>
    <col min="2821" max="2821" width="1.85546875" customWidth="1"/>
    <col min="2822" max="2827" width="1.7109375" customWidth="1"/>
    <col min="2828" max="2828" width="2.85546875" customWidth="1"/>
    <col min="2829" max="2829" width="1.7109375" customWidth="1"/>
    <col min="2830" max="2830" width="2.140625" customWidth="1"/>
    <col min="2831" max="2840" width="1.7109375" customWidth="1"/>
    <col min="2841" max="2841" width="0.140625" customWidth="1"/>
    <col min="2842" max="2842" width="1.7109375" customWidth="1"/>
    <col min="2843" max="2843" width="0.7109375" customWidth="1"/>
    <col min="2844" max="2912" width="1.7109375" customWidth="1"/>
    <col min="3073" max="3074" width="3.28515625" customWidth="1"/>
    <col min="3075" max="3076" width="1.7109375" customWidth="1"/>
    <col min="3077" max="3077" width="1.85546875" customWidth="1"/>
    <col min="3078" max="3083" width="1.7109375" customWidth="1"/>
    <col min="3084" max="3084" width="2.85546875" customWidth="1"/>
    <col min="3085" max="3085" width="1.7109375" customWidth="1"/>
    <col min="3086" max="3086" width="2.140625" customWidth="1"/>
    <col min="3087" max="3096" width="1.7109375" customWidth="1"/>
    <col min="3097" max="3097" width="0.140625" customWidth="1"/>
    <col min="3098" max="3098" width="1.7109375" customWidth="1"/>
    <col min="3099" max="3099" width="0.7109375" customWidth="1"/>
    <col min="3100" max="3168" width="1.7109375" customWidth="1"/>
    <col min="3329" max="3330" width="3.28515625" customWidth="1"/>
    <col min="3331" max="3332" width="1.7109375" customWidth="1"/>
    <col min="3333" max="3333" width="1.85546875" customWidth="1"/>
    <col min="3334" max="3339" width="1.7109375" customWidth="1"/>
    <col min="3340" max="3340" width="2.85546875" customWidth="1"/>
    <col min="3341" max="3341" width="1.7109375" customWidth="1"/>
    <col min="3342" max="3342" width="2.140625" customWidth="1"/>
    <col min="3343" max="3352" width="1.7109375" customWidth="1"/>
    <col min="3353" max="3353" width="0.140625" customWidth="1"/>
    <col min="3354" max="3354" width="1.7109375" customWidth="1"/>
    <col min="3355" max="3355" width="0.7109375" customWidth="1"/>
    <col min="3356" max="3424" width="1.7109375" customWidth="1"/>
    <col min="3585" max="3586" width="3.28515625" customWidth="1"/>
    <col min="3587" max="3588" width="1.7109375" customWidth="1"/>
    <col min="3589" max="3589" width="1.85546875" customWidth="1"/>
    <col min="3590" max="3595" width="1.7109375" customWidth="1"/>
    <col min="3596" max="3596" width="2.85546875" customWidth="1"/>
    <col min="3597" max="3597" width="1.7109375" customWidth="1"/>
    <col min="3598" max="3598" width="2.140625" customWidth="1"/>
    <col min="3599" max="3608" width="1.7109375" customWidth="1"/>
    <col min="3609" max="3609" width="0.140625" customWidth="1"/>
    <col min="3610" max="3610" width="1.7109375" customWidth="1"/>
    <col min="3611" max="3611" width="0.7109375" customWidth="1"/>
    <col min="3612" max="3680" width="1.7109375" customWidth="1"/>
    <col min="3841" max="3842" width="3.28515625" customWidth="1"/>
    <col min="3843" max="3844" width="1.7109375" customWidth="1"/>
    <col min="3845" max="3845" width="1.85546875" customWidth="1"/>
    <col min="3846" max="3851" width="1.7109375" customWidth="1"/>
    <col min="3852" max="3852" width="2.85546875" customWidth="1"/>
    <col min="3853" max="3853" width="1.7109375" customWidth="1"/>
    <col min="3854" max="3854" width="2.140625" customWidth="1"/>
    <col min="3855" max="3864" width="1.7109375" customWidth="1"/>
    <col min="3865" max="3865" width="0.140625" customWidth="1"/>
    <col min="3866" max="3866" width="1.7109375" customWidth="1"/>
    <col min="3867" max="3867" width="0.7109375" customWidth="1"/>
    <col min="3868" max="3936" width="1.7109375" customWidth="1"/>
    <col min="4097" max="4098" width="3.28515625" customWidth="1"/>
    <col min="4099" max="4100" width="1.7109375" customWidth="1"/>
    <col min="4101" max="4101" width="1.85546875" customWidth="1"/>
    <col min="4102" max="4107" width="1.7109375" customWidth="1"/>
    <col min="4108" max="4108" width="2.85546875" customWidth="1"/>
    <col min="4109" max="4109" width="1.7109375" customWidth="1"/>
    <col min="4110" max="4110" width="2.140625" customWidth="1"/>
    <col min="4111" max="4120" width="1.7109375" customWidth="1"/>
    <col min="4121" max="4121" width="0.140625" customWidth="1"/>
    <col min="4122" max="4122" width="1.7109375" customWidth="1"/>
    <col min="4123" max="4123" width="0.7109375" customWidth="1"/>
    <col min="4124" max="4192" width="1.7109375" customWidth="1"/>
    <col min="4353" max="4354" width="3.28515625" customWidth="1"/>
    <col min="4355" max="4356" width="1.7109375" customWidth="1"/>
    <col min="4357" max="4357" width="1.85546875" customWidth="1"/>
    <col min="4358" max="4363" width="1.7109375" customWidth="1"/>
    <col min="4364" max="4364" width="2.85546875" customWidth="1"/>
    <col min="4365" max="4365" width="1.7109375" customWidth="1"/>
    <col min="4366" max="4366" width="2.140625" customWidth="1"/>
    <col min="4367" max="4376" width="1.7109375" customWidth="1"/>
    <col min="4377" max="4377" width="0.140625" customWidth="1"/>
    <col min="4378" max="4378" width="1.7109375" customWidth="1"/>
    <col min="4379" max="4379" width="0.7109375" customWidth="1"/>
    <col min="4380" max="4448" width="1.7109375" customWidth="1"/>
    <col min="4609" max="4610" width="3.28515625" customWidth="1"/>
    <col min="4611" max="4612" width="1.7109375" customWidth="1"/>
    <col min="4613" max="4613" width="1.85546875" customWidth="1"/>
    <col min="4614" max="4619" width="1.7109375" customWidth="1"/>
    <col min="4620" max="4620" width="2.85546875" customWidth="1"/>
    <col min="4621" max="4621" width="1.7109375" customWidth="1"/>
    <col min="4622" max="4622" width="2.140625" customWidth="1"/>
    <col min="4623" max="4632" width="1.7109375" customWidth="1"/>
    <col min="4633" max="4633" width="0.140625" customWidth="1"/>
    <col min="4634" max="4634" width="1.7109375" customWidth="1"/>
    <col min="4635" max="4635" width="0.7109375" customWidth="1"/>
    <col min="4636" max="4704" width="1.7109375" customWidth="1"/>
    <col min="4865" max="4866" width="3.28515625" customWidth="1"/>
    <col min="4867" max="4868" width="1.7109375" customWidth="1"/>
    <col min="4869" max="4869" width="1.85546875" customWidth="1"/>
    <col min="4870" max="4875" width="1.7109375" customWidth="1"/>
    <col min="4876" max="4876" width="2.85546875" customWidth="1"/>
    <col min="4877" max="4877" width="1.7109375" customWidth="1"/>
    <col min="4878" max="4878" width="2.140625" customWidth="1"/>
    <col min="4879" max="4888" width="1.7109375" customWidth="1"/>
    <col min="4889" max="4889" width="0.140625" customWidth="1"/>
    <col min="4890" max="4890" width="1.7109375" customWidth="1"/>
    <col min="4891" max="4891" width="0.7109375" customWidth="1"/>
    <col min="4892" max="4960" width="1.7109375" customWidth="1"/>
    <col min="5121" max="5122" width="3.28515625" customWidth="1"/>
    <col min="5123" max="5124" width="1.7109375" customWidth="1"/>
    <col min="5125" max="5125" width="1.85546875" customWidth="1"/>
    <col min="5126" max="5131" width="1.7109375" customWidth="1"/>
    <col min="5132" max="5132" width="2.85546875" customWidth="1"/>
    <col min="5133" max="5133" width="1.7109375" customWidth="1"/>
    <col min="5134" max="5134" width="2.140625" customWidth="1"/>
    <col min="5135" max="5144" width="1.7109375" customWidth="1"/>
    <col min="5145" max="5145" width="0.140625" customWidth="1"/>
    <col min="5146" max="5146" width="1.7109375" customWidth="1"/>
    <col min="5147" max="5147" width="0.7109375" customWidth="1"/>
    <col min="5148" max="5216" width="1.7109375" customWidth="1"/>
    <col min="5377" max="5378" width="3.28515625" customWidth="1"/>
    <col min="5379" max="5380" width="1.7109375" customWidth="1"/>
    <col min="5381" max="5381" width="1.85546875" customWidth="1"/>
    <col min="5382" max="5387" width="1.7109375" customWidth="1"/>
    <col min="5388" max="5388" width="2.85546875" customWidth="1"/>
    <col min="5389" max="5389" width="1.7109375" customWidth="1"/>
    <col min="5390" max="5390" width="2.140625" customWidth="1"/>
    <col min="5391" max="5400" width="1.7109375" customWidth="1"/>
    <col min="5401" max="5401" width="0.140625" customWidth="1"/>
    <col min="5402" max="5402" width="1.7109375" customWidth="1"/>
    <col min="5403" max="5403" width="0.7109375" customWidth="1"/>
    <col min="5404" max="5472" width="1.7109375" customWidth="1"/>
    <col min="5633" max="5634" width="3.28515625" customWidth="1"/>
    <col min="5635" max="5636" width="1.7109375" customWidth="1"/>
    <col min="5637" max="5637" width="1.85546875" customWidth="1"/>
    <col min="5638" max="5643" width="1.7109375" customWidth="1"/>
    <col min="5644" max="5644" width="2.85546875" customWidth="1"/>
    <col min="5645" max="5645" width="1.7109375" customWidth="1"/>
    <col min="5646" max="5646" width="2.140625" customWidth="1"/>
    <col min="5647" max="5656" width="1.7109375" customWidth="1"/>
    <col min="5657" max="5657" width="0.140625" customWidth="1"/>
    <col min="5658" max="5658" width="1.7109375" customWidth="1"/>
    <col min="5659" max="5659" width="0.7109375" customWidth="1"/>
    <col min="5660" max="5728" width="1.7109375" customWidth="1"/>
    <col min="5889" max="5890" width="3.28515625" customWidth="1"/>
    <col min="5891" max="5892" width="1.7109375" customWidth="1"/>
    <col min="5893" max="5893" width="1.85546875" customWidth="1"/>
    <col min="5894" max="5899" width="1.7109375" customWidth="1"/>
    <col min="5900" max="5900" width="2.85546875" customWidth="1"/>
    <col min="5901" max="5901" width="1.7109375" customWidth="1"/>
    <col min="5902" max="5902" width="2.140625" customWidth="1"/>
    <col min="5903" max="5912" width="1.7109375" customWidth="1"/>
    <col min="5913" max="5913" width="0.140625" customWidth="1"/>
    <col min="5914" max="5914" width="1.7109375" customWidth="1"/>
    <col min="5915" max="5915" width="0.7109375" customWidth="1"/>
    <col min="5916" max="5984" width="1.7109375" customWidth="1"/>
    <col min="6145" max="6146" width="3.28515625" customWidth="1"/>
    <col min="6147" max="6148" width="1.7109375" customWidth="1"/>
    <col min="6149" max="6149" width="1.85546875" customWidth="1"/>
    <col min="6150" max="6155" width="1.7109375" customWidth="1"/>
    <col min="6156" max="6156" width="2.85546875" customWidth="1"/>
    <col min="6157" max="6157" width="1.7109375" customWidth="1"/>
    <col min="6158" max="6158" width="2.140625" customWidth="1"/>
    <col min="6159" max="6168" width="1.7109375" customWidth="1"/>
    <col min="6169" max="6169" width="0.140625" customWidth="1"/>
    <col min="6170" max="6170" width="1.7109375" customWidth="1"/>
    <col min="6171" max="6171" width="0.7109375" customWidth="1"/>
    <col min="6172" max="6240" width="1.7109375" customWidth="1"/>
    <col min="6401" max="6402" width="3.28515625" customWidth="1"/>
    <col min="6403" max="6404" width="1.7109375" customWidth="1"/>
    <col min="6405" max="6405" width="1.85546875" customWidth="1"/>
    <col min="6406" max="6411" width="1.7109375" customWidth="1"/>
    <col min="6412" max="6412" width="2.85546875" customWidth="1"/>
    <col min="6413" max="6413" width="1.7109375" customWidth="1"/>
    <col min="6414" max="6414" width="2.140625" customWidth="1"/>
    <col min="6415" max="6424" width="1.7109375" customWidth="1"/>
    <col min="6425" max="6425" width="0.140625" customWidth="1"/>
    <col min="6426" max="6426" width="1.7109375" customWidth="1"/>
    <col min="6427" max="6427" width="0.7109375" customWidth="1"/>
    <col min="6428" max="6496" width="1.7109375" customWidth="1"/>
    <col min="6657" max="6658" width="3.28515625" customWidth="1"/>
    <col min="6659" max="6660" width="1.7109375" customWidth="1"/>
    <col min="6661" max="6661" width="1.85546875" customWidth="1"/>
    <col min="6662" max="6667" width="1.7109375" customWidth="1"/>
    <col min="6668" max="6668" width="2.85546875" customWidth="1"/>
    <col min="6669" max="6669" width="1.7109375" customWidth="1"/>
    <col min="6670" max="6670" width="2.140625" customWidth="1"/>
    <col min="6671" max="6680" width="1.7109375" customWidth="1"/>
    <col min="6681" max="6681" width="0.140625" customWidth="1"/>
    <col min="6682" max="6682" width="1.7109375" customWidth="1"/>
    <col min="6683" max="6683" width="0.7109375" customWidth="1"/>
    <col min="6684" max="6752" width="1.7109375" customWidth="1"/>
    <col min="6913" max="6914" width="3.28515625" customWidth="1"/>
    <col min="6915" max="6916" width="1.7109375" customWidth="1"/>
    <col min="6917" max="6917" width="1.85546875" customWidth="1"/>
    <col min="6918" max="6923" width="1.7109375" customWidth="1"/>
    <col min="6924" max="6924" width="2.85546875" customWidth="1"/>
    <col min="6925" max="6925" width="1.7109375" customWidth="1"/>
    <col min="6926" max="6926" width="2.140625" customWidth="1"/>
    <col min="6927" max="6936" width="1.7109375" customWidth="1"/>
    <col min="6937" max="6937" width="0.140625" customWidth="1"/>
    <col min="6938" max="6938" width="1.7109375" customWidth="1"/>
    <col min="6939" max="6939" width="0.7109375" customWidth="1"/>
    <col min="6940" max="7008" width="1.7109375" customWidth="1"/>
    <col min="7169" max="7170" width="3.28515625" customWidth="1"/>
    <col min="7171" max="7172" width="1.7109375" customWidth="1"/>
    <col min="7173" max="7173" width="1.85546875" customWidth="1"/>
    <col min="7174" max="7179" width="1.7109375" customWidth="1"/>
    <col min="7180" max="7180" width="2.85546875" customWidth="1"/>
    <col min="7181" max="7181" width="1.7109375" customWidth="1"/>
    <col min="7182" max="7182" width="2.140625" customWidth="1"/>
    <col min="7183" max="7192" width="1.7109375" customWidth="1"/>
    <col min="7193" max="7193" width="0.140625" customWidth="1"/>
    <col min="7194" max="7194" width="1.7109375" customWidth="1"/>
    <col min="7195" max="7195" width="0.7109375" customWidth="1"/>
    <col min="7196" max="7264" width="1.7109375" customWidth="1"/>
    <col min="7425" max="7426" width="3.28515625" customWidth="1"/>
    <col min="7427" max="7428" width="1.7109375" customWidth="1"/>
    <col min="7429" max="7429" width="1.85546875" customWidth="1"/>
    <col min="7430" max="7435" width="1.7109375" customWidth="1"/>
    <col min="7436" max="7436" width="2.85546875" customWidth="1"/>
    <col min="7437" max="7437" width="1.7109375" customWidth="1"/>
    <col min="7438" max="7438" width="2.140625" customWidth="1"/>
    <col min="7439" max="7448" width="1.7109375" customWidth="1"/>
    <col min="7449" max="7449" width="0.140625" customWidth="1"/>
    <col min="7450" max="7450" width="1.7109375" customWidth="1"/>
    <col min="7451" max="7451" width="0.7109375" customWidth="1"/>
    <col min="7452" max="7520" width="1.7109375" customWidth="1"/>
    <col min="7681" max="7682" width="3.28515625" customWidth="1"/>
    <col min="7683" max="7684" width="1.7109375" customWidth="1"/>
    <col min="7685" max="7685" width="1.85546875" customWidth="1"/>
    <col min="7686" max="7691" width="1.7109375" customWidth="1"/>
    <col min="7692" max="7692" width="2.85546875" customWidth="1"/>
    <col min="7693" max="7693" width="1.7109375" customWidth="1"/>
    <col min="7694" max="7694" width="2.140625" customWidth="1"/>
    <col min="7695" max="7704" width="1.7109375" customWidth="1"/>
    <col min="7705" max="7705" width="0.140625" customWidth="1"/>
    <col min="7706" max="7706" width="1.7109375" customWidth="1"/>
    <col min="7707" max="7707" width="0.7109375" customWidth="1"/>
    <col min="7708" max="7776" width="1.7109375" customWidth="1"/>
    <col min="7937" max="7938" width="3.28515625" customWidth="1"/>
    <col min="7939" max="7940" width="1.7109375" customWidth="1"/>
    <col min="7941" max="7941" width="1.85546875" customWidth="1"/>
    <col min="7942" max="7947" width="1.7109375" customWidth="1"/>
    <col min="7948" max="7948" width="2.85546875" customWidth="1"/>
    <col min="7949" max="7949" width="1.7109375" customWidth="1"/>
    <col min="7950" max="7950" width="2.140625" customWidth="1"/>
    <col min="7951" max="7960" width="1.7109375" customWidth="1"/>
    <col min="7961" max="7961" width="0.140625" customWidth="1"/>
    <col min="7962" max="7962" width="1.7109375" customWidth="1"/>
    <col min="7963" max="7963" width="0.7109375" customWidth="1"/>
    <col min="7964" max="8032" width="1.7109375" customWidth="1"/>
    <col min="8193" max="8194" width="3.28515625" customWidth="1"/>
    <col min="8195" max="8196" width="1.7109375" customWidth="1"/>
    <col min="8197" max="8197" width="1.85546875" customWidth="1"/>
    <col min="8198" max="8203" width="1.7109375" customWidth="1"/>
    <col min="8204" max="8204" width="2.85546875" customWidth="1"/>
    <col min="8205" max="8205" width="1.7109375" customWidth="1"/>
    <col min="8206" max="8206" width="2.140625" customWidth="1"/>
    <col min="8207" max="8216" width="1.7109375" customWidth="1"/>
    <col min="8217" max="8217" width="0.140625" customWidth="1"/>
    <col min="8218" max="8218" width="1.7109375" customWidth="1"/>
    <col min="8219" max="8219" width="0.7109375" customWidth="1"/>
    <col min="8220" max="8288" width="1.7109375" customWidth="1"/>
    <col min="8449" max="8450" width="3.28515625" customWidth="1"/>
    <col min="8451" max="8452" width="1.7109375" customWidth="1"/>
    <col min="8453" max="8453" width="1.85546875" customWidth="1"/>
    <col min="8454" max="8459" width="1.7109375" customWidth="1"/>
    <col min="8460" max="8460" width="2.85546875" customWidth="1"/>
    <col min="8461" max="8461" width="1.7109375" customWidth="1"/>
    <col min="8462" max="8462" width="2.140625" customWidth="1"/>
    <col min="8463" max="8472" width="1.7109375" customWidth="1"/>
    <col min="8473" max="8473" width="0.140625" customWidth="1"/>
    <col min="8474" max="8474" width="1.7109375" customWidth="1"/>
    <col min="8475" max="8475" width="0.7109375" customWidth="1"/>
    <col min="8476" max="8544" width="1.7109375" customWidth="1"/>
    <col min="8705" max="8706" width="3.28515625" customWidth="1"/>
    <col min="8707" max="8708" width="1.7109375" customWidth="1"/>
    <col min="8709" max="8709" width="1.85546875" customWidth="1"/>
    <col min="8710" max="8715" width="1.7109375" customWidth="1"/>
    <col min="8716" max="8716" width="2.85546875" customWidth="1"/>
    <col min="8717" max="8717" width="1.7109375" customWidth="1"/>
    <col min="8718" max="8718" width="2.140625" customWidth="1"/>
    <col min="8719" max="8728" width="1.7109375" customWidth="1"/>
    <col min="8729" max="8729" width="0.140625" customWidth="1"/>
    <col min="8730" max="8730" width="1.7109375" customWidth="1"/>
    <col min="8731" max="8731" width="0.7109375" customWidth="1"/>
    <col min="8732" max="8800" width="1.7109375" customWidth="1"/>
    <col min="8961" max="8962" width="3.28515625" customWidth="1"/>
    <col min="8963" max="8964" width="1.7109375" customWidth="1"/>
    <col min="8965" max="8965" width="1.85546875" customWidth="1"/>
    <col min="8966" max="8971" width="1.7109375" customWidth="1"/>
    <col min="8972" max="8972" width="2.85546875" customWidth="1"/>
    <col min="8973" max="8973" width="1.7109375" customWidth="1"/>
    <col min="8974" max="8974" width="2.140625" customWidth="1"/>
    <col min="8975" max="8984" width="1.7109375" customWidth="1"/>
    <col min="8985" max="8985" width="0.140625" customWidth="1"/>
    <col min="8986" max="8986" width="1.7109375" customWidth="1"/>
    <col min="8987" max="8987" width="0.7109375" customWidth="1"/>
    <col min="8988" max="9056" width="1.7109375" customWidth="1"/>
    <col min="9217" max="9218" width="3.28515625" customWidth="1"/>
    <col min="9219" max="9220" width="1.7109375" customWidth="1"/>
    <col min="9221" max="9221" width="1.85546875" customWidth="1"/>
    <col min="9222" max="9227" width="1.7109375" customWidth="1"/>
    <col min="9228" max="9228" width="2.85546875" customWidth="1"/>
    <col min="9229" max="9229" width="1.7109375" customWidth="1"/>
    <col min="9230" max="9230" width="2.140625" customWidth="1"/>
    <col min="9231" max="9240" width="1.7109375" customWidth="1"/>
    <col min="9241" max="9241" width="0.140625" customWidth="1"/>
    <col min="9242" max="9242" width="1.7109375" customWidth="1"/>
    <col min="9243" max="9243" width="0.7109375" customWidth="1"/>
    <col min="9244" max="9312" width="1.7109375" customWidth="1"/>
    <col min="9473" max="9474" width="3.28515625" customWidth="1"/>
    <col min="9475" max="9476" width="1.7109375" customWidth="1"/>
    <col min="9477" max="9477" width="1.85546875" customWidth="1"/>
    <col min="9478" max="9483" width="1.7109375" customWidth="1"/>
    <col min="9484" max="9484" width="2.85546875" customWidth="1"/>
    <col min="9485" max="9485" width="1.7109375" customWidth="1"/>
    <col min="9486" max="9486" width="2.140625" customWidth="1"/>
    <col min="9487" max="9496" width="1.7109375" customWidth="1"/>
    <col min="9497" max="9497" width="0.140625" customWidth="1"/>
    <col min="9498" max="9498" width="1.7109375" customWidth="1"/>
    <col min="9499" max="9499" width="0.7109375" customWidth="1"/>
    <col min="9500" max="9568" width="1.7109375" customWidth="1"/>
    <col min="9729" max="9730" width="3.28515625" customWidth="1"/>
    <col min="9731" max="9732" width="1.7109375" customWidth="1"/>
    <col min="9733" max="9733" width="1.85546875" customWidth="1"/>
    <col min="9734" max="9739" width="1.7109375" customWidth="1"/>
    <col min="9740" max="9740" width="2.85546875" customWidth="1"/>
    <col min="9741" max="9741" width="1.7109375" customWidth="1"/>
    <col min="9742" max="9742" width="2.140625" customWidth="1"/>
    <col min="9743" max="9752" width="1.7109375" customWidth="1"/>
    <col min="9753" max="9753" width="0.140625" customWidth="1"/>
    <col min="9754" max="9754" width="1.7109375" customWidth="1"/>
    <col min="9755" max="9755" width="0.7109375" customWidth="1"/>
    <col min="9756" max="9824" width="1.7109375" customWidth="1"/>
    <col min="9985" max="9986" width="3.28515625" customWidth="1"/>
    <col min="9987" max="9988" width="1.7109375" customWidth="1"/>
    <col min="9989" max="9989" width="1.85546875" customWidth="1"/>
    <col min="9990" max="9995" width="1.7109375" customWidth="1"/>
    <col min="9996" max="9996" width="2.85546875" customWidth="1"/>
    <col min="9997" max="9997" width="1.7109375" customWidth="1"/>
    <col min="9998" max="9998" width="2.140625" customWidth="1"/>
    <col min="9999" max="10008" width="1.7109375" customWidth="1"/>
    <col min="10009" max="10009" width="0.140625" customWidth="1"/>
    <col min="10010" max="10010" width="1.7109375" customWidth="1"/>
    <col min="10011" max="10011" width="0.7109375" customWidth="1"/>
    <col min="10012" max="10080" width="1.7109375" customWidth="1"/>
    <col min="10241" max="10242" width="3.28515625" customWidth="1"/>
    <col min="10243" max="10244" width="1.7109375" customWidth="1"/>
    <col min="10245" max="10245" width="1.85546875" customWidth="1"/>
    <col min="10246" max="10251" width="1.7109375" customWidth="1"/>
    <col min="10252" max="10252" width="2.85546875" customWidth="1"/>
    <col min="10253" max="10253" width="1.7109375" customWidth="1"/>
    <col min="10254" max="10254" width="2.140625" customWidth="1"/>
    <col min="10255" max="10264" width="1.7109375" customWidth="1"/>
    <col min="10265" max="10265" width="0.140625" customWidth="1"/>
    <col min="10266" max="10266" width="1.7109375" customWidth="1"/>
    <col min="10267" max="10267" width="0.7109375" customWidth="1"/>
    <col min="10268" max="10336" width="1.7109375" customWidth="1"/>
    <col min="10497" max="10498" width="3.28515625" customWidth="1"/>
    <col min="10499" max="10500" width="1.7109375" customWidth="1"/>
    <col min="10501" max="10501" width="1.85546875" customWidth="1"/>
    <col min="10502" max="10507" width="1.7109375" customWidth="1"/>
    <col min="10508" max="10508" width="2.85546875" customWidth="1"/>
    <col min="10509" max="10509" width="1.7109375" customWidth="1"/>
    <col min="10510" max="10510" width="2.140625" customWidth="1"/>
    <col min="10511" max="10520" width="1.7109375" customWidth="1"/>
    <col min="10521" max="10521" width="0.140625" customWidth="1"/>
    <col min="10522" max="10522" width="1.7109375" customWidth="1"/>
    <col min="10523" max="10523" width="0.7109375" customWidth="1"/>
    <col min="10524" max="10592" width="1.7109375" customWidth="1"/>
    <col min="10753" max="10754" width="3.28515625" customWidth="1"/>
    <col min="10755" max="10756" width="1.7109375" customWidth="1"/>
    <col min="10757" max="10757" width="1.85546875" customWidth="1"/>
    <col min="10758" max="10763" width="1.7109375" customWidth="1"/>
    <col min="10764" max="10764" width="2.85546875" customWidth="1"/>
    <col min="10765" max="10765" width="1.7109375" customWidth="1"/>
    <col min="10766" max="10766" width="2.140625" customWidth="1"/>
    <col min="10767" max="10776" width="1.7109375" customWidth="1"/>
    <col min="10777" max="10777" width="0.140625" customWidth="1"/>
    <col min="10778" max="10778" width="1.7109375" customWidth="1"/>
    <col min="10779" max="10779" width="0.7109375" customWidth="1"/>
    <col min="10780" max="10848" width="1.7109375" customWidth="1"/>
    <col min="11009" max="11010" width="3.28515625" customWidth="1"/>
    <col min="11011" max="11012" width="1.7109375" customWidth="1"/>
    <col min="11013" max="11013" width="1.85546875" customWidth="1"/>
    <col min="11014" max="11019" width="1.7109375" customWidth="1"/>
    <col min="11020" max="11020" width="2.85546875" customWidth="1"/>
    <col min="11021" max="11021" width="1.7109375" customWidth="1"/>
    <col min="11022" max="11022" width="2.140625" customWidth="1"/>
    <col min="11023" max="11032" width="1.7109375" customWidth="1"/>
    <col min="11033" max="11033" width="0.140625" customWidth="1"/>
    <col min="11034" max="11034" width="1.7109375" customWidth="1"/>
    <col min="11035" max="11035" width="0.7109375" customWidth="1"/>
    <col min="11036" max="11104" width="1.7109375" customWidth="1"/>
    <col min="11265" max="11266" width="3.28515625" customWidth="1"/>
    <col min="11267" max="11268" width="1.7109375" customWidth="1"/>
    <col min="11269" max="11269" width="1.85546875" customWidth="1"/>
    <col min="11270" max="11275" width="1.7109375" customWidth="1"/>
    <col min="11276" max="11276" width="2.85546875" customWidth="1"/>
    <col min="11277" max="11277" width="1.7109375" customWidth="1"/>
    <col min="11278" max="11278" width="2.140625" customWidth="1"/>
    <col min="11279" max="11288" width="1.7109375" customWidth="1"/>
    <col min="11289" max="11289" width="0.140625" customWidth="1"/>
    <col min="11290" max="11290" width="1.7109375" customWidth="1"/>
    <col min="11291" max="11291" width="0.7109375" customWidth="1"/>
    <col min="11292" max="11360" width="1.7109375" customWidth="1"/>
    <col min="11521" max="11522" width="3.28515625" customWidth="1"/>
    <col min="11523" max="11524" width="1.7109375" customWidth="1"/>
    <col min="11525" max="11525" width="1.85546875" customWidth="1"/>
    <col min="11526" max="11531" width="1.7109375" customWidth="1"/>
    <col min="11532" max="11532" width="2.85546875" customWidth="1"/>
    <col min="11533" max="11533" width="1.7109375" customWidth="1"/>
    <col min="11534" max="11534" width="2.140625" customWidth="1"/>
    <col min="11535" max="11544" width="1.7109375" customWidth="1"/>
    <col min="11545" max="11545" width="0.140625" customWidth="1"/>
    <col min="11546" max="11546" width="1.7109375" customWidth="1"/>
    <col min="11547" max="11547" width="0.7109375" customWidth="1"/>
    <col min="11548" max="11616" width="1.7109375" customWidth="1"/>
    <col min="11777" max="11778" width="3.28515625" customWidth="1"/>
    <col min="11779" max="11780" width="1.7109375" customWidth="1"/>
    <col min="11781" max="11781" width="1.85546875" customWidth="1"/>
    <col min="11782" max="11787" width="1.7109375" customWidth="1"/>
    <col min="11788" max="11788" width="2.85546875" customWidth="1"/>
    <col min="11789" max="11789" width="1.7109375" customWidth="1"/>
    <col min="11790" max="11790" width="2.140625" customWidth="1"/>
    <col min="11791" max="11800" width="1.7109375" customWidth="1"/>
    <col min="11801" max="11801" width="0.140625" customWidth="1"/>
    <col min="11802" max="11802" width="1.7109375" customWidth="1"/>
    <col min="11803" max="11803" width="0.7109375" customWidth="1"/>
    <col min="11804" max="11872" width="1.7109375" customWidth="1"/>
    <col min="12033" max="12034" width="3.28515625" customWidth="1"/>
    <col min="12035" max="12036" width="1.7109375" customWidth="1"/>
    <col min="12037" max="12037" width="1.85546875" customWidth="1"/>
    <col min="12038" max="12043" width="1.7109375" customWidth="1"/>
    <col min="12044" max="12044" width="2.85546875" customWidth="1"/>
    <col min="12045" max="12045" width="1.7109375" customWidth="1"/>
    <col min="12046" max="12046" width="2.140625" customWidth="1"/>
    <col min="12047" max="12056" width="1.7109375" customWidth="1"/>
    <col min="12057" max="12057" width="0.140625" customWidth="1"/>
    <col min="12058" max="12058" width="1.7109375" customWidth="1"/>
    <col min="12059" max="12059" width="0.7109375" customWidth="1"/>
    <col min="12060" max="12128" width="1.7109375" customWidth="1"/>
    <col min="12289" max="12290" width="3.28515625" customWidth="1"/>
    <col min="12291" max="12292" width="1.7109375" customWidth="1"/>
    <col min="12293" max="12293" width="1.85546875" customWidth="1"/>
    <col min="12294" max="12299" width="1.7109375" customWidth="1"/>
    <col min="12300" max="12300" width="2.85546875" customWidth="1"/>
    <col min="12301" max="12301" width="1.7109375" customWidth="1"/>
    <col min="12302" max="12302" width="2.140625" customWidth="1"/>
    <col min="12303" max="12312" width="1.7109375" customWidth="1"/>
    <col min="12313" max="12313" width="0.140625" customWidth="1"/>
    <col min="12314" max="12314" width="1.7109375" customWidth="1"/>
    <col min="12315" max="12315" width="0.7109375" customWidth="1"/>
    <col min="12316" max="12384" width="1.7109375" customWidth="1"/>
    <col min="12545" max="12546" width="3.28515625" customWidth="1"/>
    <col min="12547" max="12548" width="1.7109375" customWidth="1"/>
    <col min="12549" max="12549" width="1.85546875" customWidth="1"/>
    <col min="12550" max="12555" width="1.7109375" customWidth="1"/>
    <col min="12556" max="12556" width="2.85546875" customWidth="1"/>
    <col min="12557" max="12557" width="1.7109375" customWidth="1"/>
    <col min="12558" max="12558" width="2.140625" customWidth="1"/>
    <col min="12559" max="12568" width="1.7109375" customWidth="1"/>
    <col min="12569" max="12569" width="0.140625" customWidth="1"/>
    <col min="12570" max="12570" width="1.7109375" customWidth="1"/>
    <col min="12571" max="12571" width="0.7109375" customWidth="1"/>
    <col min="12572" max="12640" width="1.7109375" customWidth="1"/>
    <col min="12801" max="12802" width="3.28515625" customWidth="1"/>
    <col min="12803" max="12804" width="1.7109375" customWidth="1"/>
    <col min="12805" max="12805" width="1.85546875" customWidth="1"/>
    <col min="12806" max="12811" width="1.7109375" customWidth="1"/>
    <col min="12812" max="12812" width="2.85546875" customWidth="1"/>
    <col min="12813" max="12813" width="1.7109375" customWidth="1"/>
    <col min="12814" max="12814" width="2.140625" customWidth="1"/>
    <col min="12815" max="12824" width="1.7109375" customWidth="1"/>
    <col min="12825" max="12825" width="0.140625" customWidth="1"/>
    <col min="12826" max="12826" width="1.7109375" customWidth="1"/>
    <col min="12827" max="12827" width="0.7109375" customWidth="1"/>
    <col min="12828" max="12896" width="1.7109375" customWidth="1"/>
    <col min="13057" max="13058" width="3.28515625" customWidth="1"/>
    <col min="13059" max="13060" width="1.7109375" customWidth="1"/>
    <col min="13061" max="13061" width="1.85546875" customWidth="1"/>
    <col min="13062" max="13067" width="1.7109375" customWidth="1"/>
    <col min="13068" max="13068" width="2.85546875" customWidth="1"/>
    <col min="13069" max="13069" width="1.7109375" customWidth="1"/>
    <col min="13070" max="13070" width="2.140625" customWidth="1"/>
    <col min="13071" max="13080" width="1.7109375" customWidth="1"/>
    <col min="13081" max="13081" width="0.140625" customWidth="1"/>
    <col min="13082" max="13082" width="1.7109375" customWidth="1"/>
    <col min="13083" max="13083" width="0.7109375" customWidth="1"/>
    <col min="13084" max="13152" width="1.7109375" customWidth="1"/>
    <col min="13313" max="13314" width="3.28515625" customWidth="1"/>
    <col min="13315" max="13316" width="1.7109375" customWidth="1"/>
    <col min="13317" max="13317" width="1.85546875" customWidth="1"/>
    <col min="13318" max="13323" width="1.7109375" customWidth="1"/>
    <col min="13324" max="13324" width="2.85546875" customWidth="1"/>
    <col min="13325" max="13325" width="1.7109375" customWidth="1"/>
    <col min="13326" max="13326" width="2.140625" customWidth="1"/>
    <col min="13327" max="13336" width="1.7109375" customWidth="1"/>
    <col min="13337" max="13337" width="0.140625" customWidth="1"/>
    <col min="13338" max="13338" width="1.7109375" customWidth="1"/>
    <col min="13339" max="13339" width="0.7109375" customWidth="1"/>
    <col min="13340" max="13408" width="1.7109375" customWidth="1"/>
    <col min="13569" max="13570" width="3.28515625" customWidth="1"/>
    <col min="13571" max="13572" width="1.7109375" customWidth="1"/>
    <col min="13573" max="13573" width="1.85546875" customWidth="1"/>
    <col min="13574" max="13579" width="1.7109375" customWidth="1"/>
    <col min="13580" max="13580" width="2.85546875" customWidth="1"/>
    <col min="13581" max="13581" width="1.7109375" customWidth="1"/>
    <col min="13582" max="13582" width="2.140625" customWidth="1"/>
    <col min="13583" max="13592" width="1.7109375" customWidth="1"/>
    <col min="13593" max="13593" width="0.140625" customWidth="1"/>
    <col min="13594" max="13594" width="1.7109375" customWidth="1"/>
    <col min="13595" max="13595" width="0.7109375" customWidth="1"/>
    <col min="13596" max="13664" width="1.7109375" customWidth="1"/>
    <col min="13825" max="13826" width="3.28515625" customWidth="1"/>
    <col min="13827" max="13828" width="1.7109375" customWidth="1"/>
    <col min="13829" max="13829" width="1.85546875" customWidth="1"/>
    <col min="13830" max="13835" width="1.7109375" customWidth="1"/>
    <col min="13836" max="13836" width="2.85546875" customWidth="1"/>
    <col min="13837" max="13837" width="1.7109375" customWidth="1"/>
    <col min="13838" max="13838" width="2.140625" customWidth="1"/>
    <col min="13839" max="13848" width="1.7109375" customWidth="1"/>
    <col min="13849" max="13849" width="0.140625" customWidth="1"/>
    <col min="13850" max="13850" width="1.7109375" customWidth="1"/>
    <col min="13851" max="13851" width="0.7109375" customWidth="1"/>
    <col min="13852" max="13920" width="1.7109375" customWidth="1"/>
    <col min="14081" max="14082" width="3.28515625" customWidth="1"/>
    <col min="14083" max="14084" width="1.7109375" customWidth="1"/>
    <col min="14085" max="14085" width="1.85546875" customWidth="1"/>
    <col min="14086" max="14091" width="1.7109375" customWidth="1"/>
    <col min="14092" max="14092" width="2.85546875" customWidth="1"/>
    <col min="14093" max="14093" width="1.7109375" customWidth="1"/>
    <col min="14094" max="14094" width="2.140625" customWidth="1"/>
    <col min="14095" max="14104" width="1.7109375" customWidth="1"/>
    <col min="14105" max="14105" width="0.140625" customWidth="1"/>
    <col min="14106" max="14106" width="1.7109375" customWidth="1"/>
    <col min="14107" max="14107" width="0.7109375" customWidth="1"/>
    <col min="14108" max="14176" width="1.7109375" customWidth="1"/>
    <col min="14337" max="14338" width="3.28515625" customWidth="1"/>
    <col min="14339" max="14340" width="1.7109375" customWidth="1"/>
    <col min="14341" max="14341" width="1.85546875" customWidth="1"/>
    <col min="14342" max="14347" width="1.7109375" customWidth="1"/>
    <col min="14348" max="14348" width="2.85546875" customWidth="1"/>
    <col min="14349" max="14349" width="1.7109375" customWidth="1"/>
    <col min="14350" max="14350" width="2.140625" customWidth="1"/>
    <col min="14351" max="14360" width="1.7109375" customWidth="1"/>
    <col min="14361" max="14361" width="0.140625" customWidth="1"/>
    <col min="14362" max="14362" width="1.7109375" customWidth="1"/>
    <col min="14363" max="14363" width="0.7109375" customWidth="1"/>
    <col min="14364" max="14432" width="1.7109375" customWidth="1"/>
    <col min="14593" max="14594" width="3.28515625" customWidth="1"/>
    <col min="14595" max="14596" width="1.7109375" customWidth="1"/>
    <col min="14597" max="14597" width="1.85546875" customWidth="1"/>
    <col min="14598" max="14603" width="1.7109375" customWidth="1"/>
    <col min="14604" max="14604" width="2.85546875" customWidth="1"/>
    <col min="14605" max="14605" width="1.7109375" customWidth="1"/>
    <col min="14606" max="14606" width="2.140625" customWidth="1"/>
    <col min="14607" max="14616" width="1.7109375" customWidth="1"/>
    <col min="14617" max="14617" width="0.140625" customWidth="1"/>
    <col min="14618" max="14618" width="1.7109375" customWidth="1"/>
    <col min="14619" max="14619" width="0.7109375" customWidth="1"/>
    <col min="14620" max="14688" width="1.7109375" customWidth="1"/>
    <col min="14849" max="14850" width="3.28515625" customWidth="1"/>
    <col min="14851" max="14852" width="1.7109375" customWidth="1"/>
    <col min="14853" max="14853" width="1.85546875" customWidth="1"/>
    <col min="14854" max="14859" width="1.7109375" customWidth="1"/>
    <col min="14860" max="14860" width="2.85546875" customWidth="1"/>
    <col min="14861" max="14861" width="1.7109375" customWidth="1"/>
    <col min="14862" max="14862" width="2.140625" customWidth="1"/>
    <col min="14863" max="14872" width="1.7109375" customWidth="1"/>
    <col min="14873" max="14873" width="0.140625" customWidth="1"/>
    <col min="14874" max="14874" width="1.7109375" customWidth="1"/>
    <col min="14875" max="14875" width="0.7109375" customWidth="1"/>
    <col min="14876" max="14944" width="1.7109375" customWidth="1"/>
    <col min="15105" max="15106" width="3.28515625" customWidth="1"/>
    <col min="15107" max="15108" width="1.7109375" customWidth="1"/>
    <col min="15109" max="15109" width="1.85546875" customWidth="1"/>
    <col min="15110" max="15115" width="1.7109375" customWidth="1"/>
    <col min="15116" max="15116" width="2.85546875" customWidth="1"/>
    <col min="15117" max="15117" width="1.7109375" customWidth="1"/>
    <col min="15118" max="15118" width="2.140625" customWidth="1"/>
    <col min="15119" max="15128" width="1.7109375" customWidth="1"/>
    <col min="15129" max="15129" width="0.140625" customWidth="1"/>
    <col min="15130" max="15130" width="1.7109375" customWidth="1"/>
    <col min="15131" max="15131" width="0.7109375" customWidth="1"/>
    <col min="15132" max="15200" width="1.7109375" customWidth="1"/>
    <col min="15361" max="15362" width="3.28515625" customWidth="1"/>
    <col min="15363" max="15364" width="1.7109375" customWidth="1"/>
    <col min="15365" max="15365" width="1.85546875" customWidth="1"/>
    <col min="15366" max="15371" width="1.7109375" customWidth="1"/>
    <col min="15372" max="15372" width="2.85546875" customWidth="1"/>
    <col min="15373" max="15373" width="1.7109375" customWidth="1"/>
    <col min="15374" max="15374" width="2.140625" customWidth="1"/>
    <col min="15375" max="15384" width="1.7109375" customWidth="1"/>
    <col min="15385" max="15385" width="0.140625" customWidth="1"/>
    <col min="15386" max="15386" width="1.7109375" customWidth="1"/>
    <col min="15387" max="15387" width="0.7109375" customWidth="1"/>
    <col min="15388" max="15456" width="1.7109375" customWidth="1"/>
    <col min="15617" max="15618" width="3.28515625" customWidth="1"/>
    <col min="15619" max="15620" width="1.7109375" customWidth="1"/>
    <col min="15621" max="15621" width="1.85546875" customWidth="1"/>
    <col min="15622" max="15627" width="1.7109375" customWidth="1"/>
    <col min="15628" max="15628" width="2.85546875" customWidth="1"/>
    <col min="15629" max="15629" width="1.7109375" customWidth="1"/>
    <col min="15630" max="15630" width="2.140625" customWidth="1"/>
    <col min="15631" max="15640" width="1.7109375" customWidth="1"/>
    <col min="15641" max="15641" width="0.140625" customWidth="1"/>
    <col min="15642" max="15642" width="1.7109375" customWidth="1"/>
    <col min="15643" max="15643" width="0.7109375" customWidth="1"/>
    <col min="15644" max="15712" width="1.7109375" customWidth="1"/>
    <col min="15873" max="15874" width="3.28515625" customWidth="1"/>
    <col min="15875" max="15876" width="1.7109375" customWidth="1"/>
    <col min="15877" max="15877" width="1.85546875" customWidth="1"/>
    <col min="15878" max="15883" width="1.7109375" customWidth="1"/>
    <col min="15884" max="15884" width="2.85546875" customWidth="1"/>
    <col min="15885" max="15885" width="1.7109375" customWidth="1"/>
    <col min="15886" max="15886" width="2.140625" customWidth="1"/>
    <col min="15887" max="15896" width="1.7109375" customWidth="1"/>
    <col min="15897" max="15897" width="0.140625" customWidth="1"/>
    <col min="15898" max="15898" width="1.7109375" customWidth="1"/>
    <col min="15899" max="15899" width="0.7109375" customWidth="1"/>
    <col min="15900" max="15968" width="1.7109375" customWidth="1"/>
    <col min="16129" max="16130" width="3.28515625" customWidth="1"/>
    <col min="16131" max="16132" width="1.7109375" customWidth="1"/>
    <col min="16133" max="16133" width="1.85546875" customWidth="1"/>
    <col min="16134" max="16139" width="1.7109375" customWidth="1"/>
    <col min="16140" max="16140" width="2.85546875" customWidth="1"/>
    <col min="16141" max="16141" width="1.7109375" customWidth="1"/>
    <col min="16142" max="16142" width="2.140625" customWidth="1"/>
    <col min="16143" max="16152" width="1.7109375" customWidth="1"/>
    <col min="16153" max="16153" width="0.140625" customWidth="1"/>
    <col min="16154" max="16154" width="1.7109375" customWidth="1"/>
    <col min="16155" max="16155" width="0.7109375" customWidth="1"/>
    <col min="16156" max="16224" width="1.7109375" customWidth="1"/>
  </cols>
  <sheetData>
    <row r="1" spans="1:81" ht="15" customHeight="1">
      <c r="A1" s="619" t="s">
        <v>1279</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620"/>
      <c r="BA1" s="620"/>
      <c r="BB1" s="620"/>
      <c r="BC1" s="620"/>
      <c r="BD1" s="620"/>
      <c r="BE1" s="620"/>
      <c r="BF1" s="620"/>
      <c r="BG1" s="620"/>
      <c r="BH1" s="620"/>
      <c r="BI1" s="620"/>
      <c r="BJ1" s="620"/>
      <c r="BK1" s="620"/>
      <c r="BL1" s="620"/>
      <c r="BM1" s="620"/>
      <c r="BN1" s="620"/>
      <c r="BO1" s="620"/>
      <c r="BP1" s="620"/>
      <c r="BQ1" s="620"/>
      <c r="BR1" s="620"/>
      <c r="BS1" s="620"/>
      <c r="BT1" s="620"/>
      <c r="BU1" s="620"/>
      <c r="BV1" s="620"/>
      <c r="BW1" s="620"/>
      <c r="BX1" s="620"/>
      <c r="BY1" s="620"/>
      <c r="BZ1" s="620"/>
      <c r="CA1" s="620"/>
      <c r="CB1" s="620"/>
      <c r="CC1" s="621"/>
    </row>
    <row r="2" spans="1:81" ht="15" customHeight="1">
      <c r="A2" s="622"/>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c r="BK2" s="623"/>
      <c r="BL2" s="623"/>
      <c r="BM2" s="623"/>
      <c r="BN2" s="623"/>
      <c r="BO2" s="623"/>
      <c r="BP2" s="623"/>
      <c r="BQ2" s="623"/>
      <c r="BR2" s="623"/>
      <c r="BS2" s="623"/>
      <c r="BT2" s="623"/>
      <c r="BU2" s="623"/>
      <c r="BV2" s="623"/>
      <c r="BW2" s="623"/>
      <c r="BX2" s="623"/>
      <c r="BY2" s="623"/>
      <c r="BZ2" s="623"/>
      <c r="CA2" s="623"/>
      <c r="CB2" s="623"/>
      <c r="CC2" s="624"/>
    </row>
    <row r="3" spans="1:81" ht="27.75" customHeight="1">
      <c r="A3" s="625" t="str">
        <f>'[1]Objetivos PMD'!$B$3</f>
        <v>Municipio:  Techaluta de Montenegro, Jalisco</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6"/>
      <c r="CC3" s="627"/>
    </row>
    <row r="4" spans="1:81" ht="6" customHeight="1">
      <c r="A4" s="441"/>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3"/>
    </row>
    <row r="5" spans="1:81" s="449" customFormat="1" ht="18.75">
      <c r="A5" s="444" t="s">
        <v>1280</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6"/>
      <c r="AL5" s="447"/>
      <c r="AM5" s="448" t="s">
        <v>1281</v>
      </c>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6"/>
    </row>
    <row r="6" spans="1:81" s="449" customFormat="1" ht="35.25" customHeight="1">
      <c r="A6" s="628" t="s">
        <v>1282</v>
      </c>
      <c r="B6" s="629"/>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30"/>
      <c r="AL6" s="447"/>
      <c r="AM6" s="631" t="s">
        <v>1283</v>
      </c>
      <c r="AN6" s="632"/>
      <c r="AO6" s="632"/>
      <c r="AP6" s="632"/>
      <c r="AQ6" s="632"/>
      <c r="AR6" s="632"/>
      <c r="AS6" s="632"/>
      <c r="AT6" s="632"/>
      <c r="AU6" s="632"/>
      <c r="AV6" s="632"/>
      <c r="AW6" s="632"/>
      <c r="AX6" s="632"/>
      <c r="AY6" s="632"/>
      <c r="AZ6" s="632"/>
      <c r="BA6" s="632"/>
      <c r="BB6" s="632"/>
      <c r="BC6" s="632"/>
      <c r="BD6" s="632"/>
      <c r="BE6" s="632"/>
      <c r="BF6" s="632"/>
      <c r="BG6" s="632"/>
      <c r="BH6" s="632"/>
      <c r="BI6" s="632"/>
      <c r="BJ6" s="632"/>
      <c r="BK6" s="632"/>
      <c r="BL6" s="632"/>
      <c r="BM6" s="632"/>
      <c r="BN6" s="632"/>
      <c r="BO6" s="632"/>
      <c r="BP6" s="632"/>
      <c r="BQ6" s="632"/>
      <c r="BR6" s="632"/>
      <c r="BS6" s="632"/>
      <c r="BT6" s="632"/>
      <c r="BU6" s="632"/>
      <c r="BV6" s="632"/>
      <c r="BW6" s="632"/>
      <c r="BX6" s="632"/>
      <c r="BY6" s="632"/>
      <c r="BZ6" s="632"/>
      <c r="CA6" s="632"/>
      <c r="CB6" s="632"/>
      <c r="CC6" s="633"/>
    </row>
    <row r="7" spans="1:81" ht="6" customHeight="1">
      <c r="A7" s="441"/>
      <c r="B7" s="442"/>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50"/>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K7" s="442"/>
      <c r="BL7" s="442"/>
      <c r="BM7" s="442"/>
      <c r="BN7" s="442"/>
      <c r="BO7" s="442"/>
      <c r="BP7" s="442"/>
      <c r="BQ7" s="442"/>
      <c r="BR7" s="442"/>
      <c r="BS7" s="442"/>
      <c r="BT7" s="442"/>
      <c r="BU7" s="442"/>
      <c r="BV7" s="442"/>
      <c r="BW7" s="442"/>
      <c r="BX7" s="442"/>
      <c r="BY7" s="442"/>
      <c r="BZ7" s="442"/>
      <c r="CA7" s="442"/>
      <c r="CB7" s="442"/>
      <c r="CC7" s="443"/>
    </row>
    <row r="8" spans="1:81" ht="38.25" customHeight="1">
      <c r="A8" s="451" t="s">
        <v>1284</v>
      </c>
      <c r="B8" s="452"/>
      <c r="C8" s="452"/>
      <c r="D8" s="452"/>
      <c r="E8" s="452"/>
      <c r="F8" s="452"/>
      <c r="G8" s="452"/>
      <c r="H8" s="452"/>
      <c r="I8" s="452"/>
      <c r="J8" s="452"/>
      <c r="K8" s="634" t="s">
        <v>1318</v>
      </c>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4"/>
      <c r="AZ8" s="634"/>
      <c r="BA8" s="634"/>
      <c r="BB8" s="634"/>
      <c r="BC8" s="634"/>
      <c r="BD8" s="634"/>
      <c r="BE8" s="634"/>
      <c r="BF8" s="634"/>
      <c r="BG8" s="634"/>
      <c r="BH8" s="634"/>
      <c r="BI8" s="634"/>
      <c r="BJ8" s="634"/>
      <c r="BK8" s="634"/>
      <c r="BL8" s="634"/>
      <c r="BM8" s="634"/>
      <c r="BN8" s="634"/>
      <c r="BO8" s="634"/>
      <c r="BP8" s="634"/>
      <c r="BQ8" s="634"/>
      <c r="BR8" s="634"/>
      <c r="BS8" s="634"/>
      <c r="BT8" s="634"/>
      <c r="BU8" s="634"/>
      <c r="BV8" s="634"/>
      <c r="BW8" s="634"/>
      <c r="BX8" s="634"/>
      <c r="BY8" s="634"/>
      <c r="BZ8" s="634"/>
      <c r="CA8" s="634"/>
      <c r="CB8" s="634"/>
      <c r="CC8" s="635"/>
    </row>
    <row r="9" spans="1:81" ht="18.75">
      <c r="A9" s="453" t="s">
        <v>1286</v>
      </c>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5"/>
      <c r="AM9" s="456" t="s">
        <v>1287</v>
      </c>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5"/>
    </row>
    <row r="10" spans="1:81">
      <c r="A10" s="655" t="s">
        <v>1319</v>
      </c>
      <c r="B10" s="656"/>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7"/>
      <c r="AM10" s="661" t="s">
        <v>1336</v>
      </c>
      <c r="AN10" s="656"/>
      <c r="AO10" s="656"/>
      <c r="AP10" s="656"/>
      <c r="AQ10" s="656"/>
      <c r="AR10" s="656"/>
      <c r="AS10" s="656"/>
      <c r="AT10" s="656"/>
      <c r="AU10" s="656"/>
      <c r="AV10" s="656"/>
      <c r="AW10" s="656"/>
      <c r="AX10" s="656"/>
      <c r="AY10" s="656"/>
      <c r="AZ10" s="656"/>
      <c r="BA10" s="656"/>
      <c r="BB10" s="656"/>
      <c r="BC10" s="656"/>
      <c r="BD10" s="656"/>
      <c r="BE10" s="656"/>
      <c r="BF10" s="656"/>
      <c r="BG10" s="656"/>
      <c r="BH10" s="656"/>
      <c r="BI10" s="656"/>
      <c r="BJ10" s="656"/>
      <c r="BK10" s="656"/>
      <c r="BL10" s="656"/>
      <c r="BM10" s="656"/>
      <c r="BN10" s="656"/>
      <c r="BO10" s="656"/>
      <c r="BP10" s="656"/>
      <c r="BQ10" s="656"/>
      <c r="BR10" s="656"/>
      <c r="BS10" s="656"/>
      <c r="BT10" s="656"/>
      <c r="BU10" s="656"/>
      <c r="BV10" s="656"/>
      <c r="BW10" s="656"/>
      <c r="BX10" s="656"/>
      <c r="BY10" s="656"/>
      <c r="BZ10" s="656"/>
      <c r="CA10" s="656"/>
      <c r="CB10" s="656"/>
      <c r="CC10" s="662"/>
    </row>
    <row r="11" spans="1:81">
      <c r="A11" s="655"/>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7"/>
      <c r="AM11" s="661"/>
      <c r="AN11" s="656"/>
      <c r="AO11" s="656"/>
      <c r="AP11" s="656"/>
      <c r="AQ11" s="656"/>
      <c r="AR11" s="656"/>
      <c r="AS11" s="656"/>
      <c r="AT11" s="656"/>
      <c r="AU11" s="656"/>
      <c r="AV11" s="656"/>
      <c r="AW11" s="656"/>
      <c r="AX11" s="656"/>
      <c r="AY11" s="656"/>
      <c r="AZ11" s="656"/>
      <c r="BA11" s="656"/>
      <c r="BB11" s="656"/>
      <c r="BC11" s="656"/>
      <c r="BD11" s="656"/>
      <c r="BE11" s="656"/>
      <c r="BF11" s="656"/>
      <c r="BG11" s="656"/>
      <c r="BH11" s="656"/>
      <c r="BI11" s="656"/>
      <c r="BJ11" s="656"/>
      <c r="BK11" s="656"/>
      <c r="BL11" s="656"/>
      <c r="BM11" s="656"/>
      <c r="BN11" s="656"/>
      <c r="BO11" s="656"/>
      <c r="BP11" s="656"/>
      <c r="BQ11" s="656"/>
      <c r="BR11" s="656"/>
      <c r="BS11" s="656"/>
      <c r="BT11" s="656"/>
      <c r="BU11" s="656"/>
      <c r="BV11" s="656"/>
      <c r="BW11" s="656"/>
      <c r="BX11" s="656"/>
      <c r="BY11" s="656"/>
      <c r="BZ11" s="656"/>
      <c r="CA11" s="656"/>
      <c r="CB11" s="656"/>
      <c r="CC11" s="662"/>
    </row>
    <row r="12" spans="1:81">
      <c r="A12" s="655"/>
      <c r="B12" s="656"/>
      <c r="C12" s="656"/>
      <c r="D12" s="656"/>
      <c r="E12" s="656"/>
      <c r="F12" s="656"/>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7"/>
      <c r="AM12" s="661"/>
      <c r="AN12" s="656"/>
      <c r="AO12" s="656"/>
      <c r="AP12" s="656"/>
      <c r="AQ12" s="656"/>
      <c r="AR12" s="656"/>
      <c r="AS12" s="656"/>
      <c r="AT12" s="656"/>
      <c r="AU12" s="656"/>
      <c r="AV12" s="656"/>
      <c r="AW12" s="656"/>
      <c r="AX12" s="656"/>
      <c r="AY12" s="656"/>
      <c r="AZ12" s="656"/>
      <c r="BA12" s="656"/>
      <c r="BB12" s="656"/>
      <c r="BC12" s="656"/>
      <c r="BD12" s="656"/>
      <c r="BE12" s="656"/>
      <c r="BF12" s="656"/>
      <c r="BG12" s="656"/>
      <c r="BH12" s="656"/>
      <c r="BI12" s="656"/>
      <c r="BJ12" s="656"/>
      <c r="BK12" s="656"/>
      <c r="BL12" s="656"/>
      <c r="BM12" s="656"/>
      <c r="BN12" s="656"/>
      <c r="BO12" s="656"/>
      <c r="BP12" s="656"/>
      <c r="BQ12" s="656"/>
      <c r="BR12" s="656"/>
      <c r="BS12" s="656"/>
      <c r="BT12" s="656"/>
      <c r="BU12" s="656"/>
      <c r="BV12" s="656"/>
      <c r="BW12" s="656"/>
      <c r="BX12" s="656"/>
      <c r="BY12" s="656"/>
      <c r="BZ12" s="656"/>
      <c r="CA12" s="656"/>
      <c r="CB12" s="656"/>
      <c r="CC12" s="662"/>
    </row>
    <row r="13" spans="1:81" ht="18.75">
      <c r="A13" s="655"/>
      <c r="B13" s="656"/>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6"/>
      <c r="AL13" s="657"/>
      <c r="AM13" s="457" t="s">
        <v>1288</v>
      </c>
      <c r="AN13" s="458"/>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60"/>
    </row>
    <row r="14" spans="1:81">
      <c r="A14" s="655"/>
      <c r="B14" s="656"/>
      <c r="C14" s="656"/>
      <c r="D14" s="656"/>
      <c r="E14" s="656"/>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6"/>
      <c r="AL14" s="657"/>
      <c r="AM14" s="663" t="s">
        <v>1320</v>
      </c>
      <c r="AN14" s="664"/>
      <c r="AO14" s="664"/>
      <c r="AP14" s="664"/>
      <c r="AQ14" s="664"/>
      <c r="AR14" s="664"/>
      <c r="AS14" s="664"/>
      <c r="AT14" s="664"/>
      <c r="AU14" s="664"/>
      <c r="AV14" s="664"/>
      <c r="AW14" s="664"/>
      <c r="AX14" s="664"/>
      <c r="AY14" s="664"/>
      <c r="AZ14" s="664"/>
      <c r="BA14" s="664"/>
      <c r="BB14" s="664"/>
      <c r="BC14" s="664"/>
      <c r="BD14" s="664"/>
      <c r="BE14" s="664"/>
      <c r="BF14" s="664"/>
      <c r="BG14" s="664"/>
      <c r="BH14" s="664"/>
      <c r="BI14" s="664"/>
      <c r="BJ14" s="664"/>
      <c r="BK14" s="664"/>
      <c r="BL14" s="664"/>
      <c r="BM14" s="664"/>
      <c r="BN14" s="664"/>
      <c r="BO14" s="664"/>
      <c r="BP14" s="664"/>
      <c r="BQ14" s="664"/>
      <c r="BR14" s="664"/>
      <c r="BS14" s="664"/>
      <c r="BT14" s="664"/>
      <c r="BU14" s="664"/>
      <c r="BV14" s="664"/>
      <c r="BW14" s="664"/>
      <c r="BX14" s="664"/>
      <c r="BY14" s="664"/>
      <c r="BZ14" s="664"/>
      <c r="CA14" s="664"/>
      <c r="CB14" s="664"/>
      <c r="CC14" s="665"/>
    </row>
    <row r="15" spans="1:81">
      <c r="A15" s="658"/>
      <c r="B15" s="659"/>
      <c r="C15" s="659"/>
      <c r="D15" s="659"/>
      <c r="E15" s="659"/>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60"/>
      <c r="AM15" s="666"/>
      <c r="AN15" s="667"/>
      <c r="AO15" s="667"/>
      <c r="AP15" s="667"/>
      <c r="AQ15" s="667"/>
      <c r="AR15" s="667"/>
      <c r="AS15" s="667"/>
      <c r="AT15" s="667"/>
      <c r="AU15" s="667"/>
      <c r="AV15" s="667"/>
      <c r="AW15" s="667"/>
      <c r="AX15" s="667"/>
      <c r="AY15" s="667"/>
      <c r="AZ15" s="667"/>
      <c r="BA15" s="667"/>
      <c r="BB15" s="667"/>
      <c r="BC15" s="667"/>
      <c r="BD15" s="667"/>
      <c r="BE15" s="667"/>
      <c r="BF15" s="667"/>
      <c r="BG15" s="667"/>
      <c r="BH15" s="667"/>
      <c r="BI15" s="667"/>
      <c r="BJ15" s="667"/>
      <c r="BK15" s="667"/>
      <c r="BL15" s="667"/>
      <c r="BM15" s="667"/>
      <c r="BN15" s="667"/>
      <c r="BO15" s="667"/>
      <c r="BP15" s="667"/>
      <c r="BQ15" s="667"/>
      <c r="BR15" s="667"/>
      <c r="BS15" s="667"/>
      <c r="BT15" s="667"/>
      <c r="BU15" s="667"/>
      <c r="BV15" s="667"/>
      <c r="BW15" s="667"/>
      <c r="BX15" s="667"/>
      <c r="BY15" s="667"/>
      <c r="BZ15" s="667"/>
      <c r="CA15" s="667"/>
      <c r="CB15" s="667"/>
      <c r="CC15" s="668"/>
    </row>
    <row r="16" spans="1:81" ht="6" customHeight="1">
      <c r="A16" s="441"/>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3"/>
    </row>
    <row r="17" spans="1:82" ht="23.25" customHeight="1">
      <c r="A17" s="461" t="s">
        <v>1290</v>
      </c>
      <c r="B17" s="462"/>
      <c r="C17" s="462"/>
      <c r="D17" s="462"/>
      <c r="E17" s="462"/>
      <c r="F17" s="462"/>
      <c r="G17" s="462"/>
      <c r="H17" s="462"/>
      <c r="I17" s="462"/>
      <c r="J17" s="462"/>
      <c r="K17" s="462"/>
      <c r="L17" s="462"/>
      <c r="M17" s="462"/>
      <c r="N17" s="645" t="s">
        <v>1321</v>
      </c>
      <c r="O17" s="645"/>
      <c r="P17" s="645"/>
      <c r="Q17" s="645"/>
      <c r="R17" s="645"/>
      <c r="S17" s="645"/>
      <c r="T17" s="645"/>
      <c r="U17" s="645"/>
      <c r="V17" s="645"/>
      <c r="W17" s="645"/>
      <c r="X17" s="645"/>
      <c r="Y17" s="645"/>
      <c r="Z17" s="645"/>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5"/>
      <c r="AX17" s="645"/>
      <c r="AY17" s="645"/>
      <c r="AZ17" s="645"/>
      <c r="BA17" s="645"/>
      <c r="BB17" s="645"/>
      <c r="BC17" s="645"/>
      <c r="BD17" s="645"/>
      <c r="BE17" s="645"/>
      <c r="BF17" s="645"/>
      <c r="BG17" s="645"/>
      <c r="BH17" s="645"/>
      <c r="BI17" s="645"/>
      <c r="BJ17" s="646"/>
      <c r="BK17" s="444" t="s">
        <v>1292</v>
      </c>
      <c r="BL17" s="463"/>
      <c r="BM17" s="464"/>
      <c r="BN17" s="464"/>
      <c r="BO17" s="464"/>
      <c r="BP17" s="464"/>
      <c r="BQ17" s="464"/>
      <c r="BR17" s="464"/>
      <c r="BS17" s="464"/>
      <c r="BT17" s="464"/>
      <c r="BU17" s="464"/>
      <c r="BV17" s="464"/>
      <c r="BW17" s="464"/>
      <c r="BX17" s="464"/>
      <c r="BY17" s="464"/>
      <c r="BZ17" s="464"/>
      <c r="CA17" s="464"/>
      <c r="CB17" s="464"/>
      <c r="CC17" s="465"/>
      <c r="CD17" s="466"/>
    </row>
    <row r="18" spans="1:82" ht="22.5" customHeight="1">
      <c r="A18" s="467"/>
      <c r="B18" s="468"/>
      <c r="C18" s="468"/>
      <c r="D18" s="468"/>
      <c r="E18" s="468"/>
      <c r="F18" s="468"/>
      <c r="G18" s="468"/>
      <c r="H18" s="468"/>
      <c r="I18" s="468"/>
      <c r="J18" s="468"/>
      <c r="K18" s="468"/>
      <c r="L18" s="468"/>
      <c r="M18" s="468"/>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7"/>
      <c r="AK18" s="647"/>
      <c r="AL18" s="647"/>
      <c r="AM18" s="647"/>
      <c r="AN18" s="647"/>
      <c r="AO18" s="647"/>
      <c r="AP18" s="647"/>
      <c r="AQ18" s="647"/>
      <c r="AR18" s="647"/>
      <c r="AS18" s="647"/>
      <c r="AT18" s="647"/>
      <c r="AU18" s="647"/>
      <c r="AV18" s="647"/>
      <c r="AW18" s="647"/>
      <c r="AX18" s="647"/>
      <c r="AY18" s="647"/>
      <c r="AZ18" s="647"/>
      <c r="BA18" s="647"/>
      <c r="BB18" s="647"/>
      <c r="BC18" s="647"/>
      <c r="BD18" s="647"/>
      <c r="BE18" s="647"/>
      <c r="BF18" s="647"/>
      <c r="BG18" s="647"/>
      <c r="BH18" s="647"/>
      <c r="BI18" s="647"/>
      <c r="BJ18" s="648"/>
      <c r="BK18" s="469"/>
      <c r="BL18" s="608" t="s">
        <v>1322</v>
      </c>
      <c r="BM18" s="608"/>
      <c r="BN18" s="608"/>
      <c r="BO18" s="608"/>
      <c r="BP18" s="608"/>
      <c r="BQ18" s="608"/>
      <c r="BR18" s="608"/>
      <c r="BS18" s="608"/>
      <c r="BT18" s="608"/>
      <c r="BU18" s="608"/>
      <c r="BV18" s="608"/>
      <c r="BW18" s="608"/>
      <c r="BX18" s="608"/>
      <c r="BY18" s="608"/>
      <c r="BZ18" s="608"/>
      <c r="CA18" s="608"/>
      <c r="CB18" s="608"/>
      <c r="CC18" s="609"/>
      <c r="CD18" s="466"/>
    </row>
    <row r="19" spans="1:82" ht="5.25" customHeight="1">
      <c r="A19" s="589"/>
      <c r="B19" s="590"/>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0"/>
      <c r="AX19" s="590"/>
      <c r="AY19" s="590"/>
      <c r="AZ19" s="590"/>
      <c r="BA19" s="590"/>
      <c r="BB19" s="590"/>
      <c r="BC19" s="590"/>
      <c r="BD19" s="590"/>
      <c r="BE19" s="590"/>
      <c r="BF19" s="590"/>
      <c r="BG19" s="590"/>
      <c r="BH19" s="590"/>
      <c r="BI19" s="590"/>
      <c r="BJ19" s="590"/>
      <c r="BK19" s="590"/>
      <c r="BL19" s="590"/>
      <c r="BM19" s="590"/>
      <c r="BN19" s="590"/>
      <c r="BO19" s="590"/>
      <c r="BP19" s="590"/>
      <c r="BQ19" s="590"/>
      <c r="BR19" s="590"/>
      <c r="BS19" s="590"/>
      <c r="BT19" s="590"/>
      <c r="BU19" s="590"/>
      <c r="BV19" s="590"/>
      <c r="BW19" s="590"/>
      <c r="BX19" s="590"/>
      <c r="BY19" s="590"/>
      <c r="BZ19" s="590"/>
      <c r="CA19" s="590"/>
      <c r="CB19" s="590"/>
      <c r="CC19" s="591"/>
    </row>
    <row r="20" spans="1:82" ht="18.75" customHeight="1">
      <c r="A20" s="461" t="s">
        <v>1294</v>
      </c>
      <c r="B20" s="462"/>
      <c r="C20" s="462"/>
      <c r="D20" s="462"/>
      <c r="E20" s="462"/>
      <c r="F20" s="462"/>
      <c r="G20" s="462"/>
      <c r="H20" s="462"/>
      <c r="I20" s="462"/>
      <c r="J20" s="462"/>
      <c r="K20" s="462"/>
      <c r="L20" s="46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3"/>
      <c r="AX20" s="470" t="s">
        <v>1295</v>
      </c>
      <c r="AY20" s="471"/>
      <c r="AZ20" s="471"/>
      <c r="BA20" s="471"/>
      <c r="BB20" s="471"/>
      <c r="BC20" s="471"/>
      <c r="BD20" s="471"/>
      <c r="BE20" s="471"/>
      <c r="BF20" s="471"/>
      <c r="BG20" s="471"/>
      <c r="BH20" s="471"/>
      <c r="BI20" s="471"/>
      <c r="BJ20" s="472"/>
      <c r="BK20" s="473" t="s">
        <v>1296</v>
      </c>
      <c r="BL20" s="463"/>
      <c r="BM20" s="464"/>
      <c r="BN20" s="464"/>
      <c r="BO20" s="464"/>
      <c r="BP20" s="464"/>
      <c r="BQ20" s="464"/>
      <c r="BR20" s="464"/>
      <c r="BS20" s="464"/>
      <c r="BT20" s="464"/>
      <c r="BU20" s="464"/>
      <c r="BV20" s="464"/>
      <c r="BW20" s="464"/>
      <c r="BX20" s="464"/>
      <c r="BY20" s="464"/>
      <c r="BZ20" s="464"/>
      <c r="CA20" s="464"/>
      <c r="CB20" s="464"/>
      <c r="CC20" s="465"/>
      <c r="CD20" s="466"/>
    </row>
    <row r="21" spans="1:82" ht="18.75" customHeight="1">
      <c r="A21" s="649" t="s">
        <v>1337</v>
      </c>
      <c r="B21" s="650"/>
      <c r="C21" s="650"/>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0"/>
      <c r="AM21" s="650"/>
      <c r="AN21" s="650"/>
      <c r="AO21" s="650"/>
      <c r="AP21" s="650"/>
      <c r="AQ21" s="650"/>
      <c r="AR21" s="650"/>
      <c r="AS21" s="650"/>
      <c r="AT21" s="650"/>
      <c r="AU21" s="650"/>
      <c r="AV21" s="650"/>
      <c r="AW21" s="651"/>
      <c r="AX21" s="600" t="s">
        <v>1323</v>
      </c>
      <c r="AY21" s="600"/>
      <c r="AZ21" s="600"/>
      <c r="BA21" s="600"/>
      <c r="BB21" s="600"/>
      <c r="BC21" s="600"/>
      <c r="BD21" s="600"/>
      <c r="BE21" s="600"/>
      <c r="BF21" s="600"/>
      <c r="BG21" s="600"/>
      <c r="BH21" s="600"/>
      <c r="BI21" s="600"/>
      <c r="BJ21" s="601"/>
      <c r="BK21" s="604" t="s">
        <v>1324</v>
      </c>
      <c r="BL21" s="605"/>
      <c r="BM21" s="605"/>
      <c r="BN21" s="605"/>
      <c r="BO21" s="605"/>
      <c r="BP21" s="605"/>
      <c r="BQ21" s="605"/>
      <c r="BR21" s="605"/>
      <c r="BS21" s="605"/>
      <c r="BT21" s="605"/>
      <c r="BU21" s="605"/>
      <c r="BV21" s="605"/>
      <c r="BW21" s="605"/>
      <c r="BX21" s="605"/>
      <c r="BY21" s="605"/>
      <c r="BZ21" s="605"/>
      <c r="CA21" s="605"/>
      <c r="CB21" s="605"/>
      <c r="CC21" s="606"/>
      <c r="CD21" s="466"/>
    </row>
    <row r="22" spans="1:82" ht="21" customHeight="1">
      <c r="A22" s="652"/>
      <c r="B22" s="653"/>
      <c r="C22" s="653"/>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4"/>
      <c r="AX22" s="602"/>
      <c r="AY22" s="602"/>
      <c r="AZ22" s="602"/>
      <c r="BA22" s="602"/>
      <c r="BB22" s="602"/>
      <c r="BC22" s="602"/>
      <c r="BD22" s="602"/>
      <c r="BE22" s="602"/>
      <c r="BF22" s="602"/>
      <c r="BG22" s="602"/>
      <c r="BH22" s="602"/>
      <c r="BI22" s="602"/>
      <c r="BJ22" s="603"/>
      <c r="BK22" s="607"/>
      <c r="BL22" s="608"/>
      <c r="BM22" s="608"/>
      <c r="BN22" s="608"/>
      <c r="BO22" s="608"/>
      <c r="BP22" s="608"/>
      <c r="BQ22" s="608"/>
      <c r="BR22" s="608"/>
      <c r="BS22" s="608"/>
      <c r="BT22" s="608"/>
      <c r="BU22" s="608"/>
      <c r="BV22" s="608"/>
      <c r="BW22" s="608"/>
      <c r="BX22" s="608"/>
      <c r="BY22" s="608"/>
      <c r="BZ22" s="608"/>
      <c r="CA22" s="608"/>
      <c r="CB22" s="608"/>
      <c r="CC22" s="609"/>
    </row>
    <row r="23" spans="1:82" ht="3" customHeight="1">
      <c r="A23" s="474"/>
      <c r="B23" s="475"/>
      <c r="C23" s="475"/>
      <c r="D23" s="475"/>
      <c r="E23" s="475"/>
      <c r="F23" s="475"/>
      <c r="G23" s="475"/>
      <c r="H23" s="475"/>
      <c r="I23" s="475"/>
      <c r="J23" s="475"/>
      <c r="K23" s="475"/>
      <c r="L23" s="475"/>
      <c r="M23" s="475"/>
      <c r="N23" s="475"/>
      <c r="O23" s="475"/>
      <c r="P23" s="475"/>
      <c r="Q23" s="475"/>
      <c r="R23" s="475"/>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7"/>
    </row>
    <row r="24" spans="1:82" ht="18" customHeight="1">
      <c r="A24" s="575" t="s">
        <v>1300</v>
      </c>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7"/>
      <c r="AG24" s="476"/>
      <c r="AH24" s="578" t="s">
        <v>1301</v>
      </c>
      <c r="AI24" s="579"/>
      <c r="AJ24" s="579"/>
      <c r="AK24" s="579"/>
      <c r="AL24" s="579"/>
      <c r="AM24" s="579"/>
      <c r="AN24" s="579"/>
      <c r="AO24" s="579"/>
      <c r="AP24" s="579"/>
      <c r="AQ24" s="579"/>
      <c r="AR24" s="579"/>
      <c r="AS24" s="579"/>
      <c r="AT24" s="579"/>
      <c r="AU24" s="579"/>
      <c r="AV24" s="579"/>
      <c r="AW24" s="579"/>
      <c r="AX24" s="579"/>
      <c r="AY24" s="579"/>
      <c r="AZ24" s="579"/>
      <c r="BA24" s="579"/>
      <c r="BB24" s="579"/>
      <c r="BC24" s="579"/>
      <c r="BD24" s="579"/>
      <c r="BE24" s="579"/>
      <c r="BF24" s="579"/>
      <c r="BG24" s="579"/>
      <c r="BH24" s="579"/>
      <c r="BI24" s="579"/>
      <c r="BJ24" s="579"/>
      <c r="BK24" s="579"/>
      <c r="BL24" s="579"/>
      <c r="BM24" s="579"/>
      <c r="BN24" s="579"/>
      <c r="BO24" s="579"/>
      <c r="BP24" s="579"/>
      <c r="BQ24" s="579"/>
      <c r="BR24" s="579"/>
      <c r="BS24" s="579"/>
      <c r="BT24" s="579"/>
      <c r="BU24" s="579"/>
      <c r="BV24" s="579"/>
      <c r="BW24" s="579"/>
      <c r="BX24" s="579"/>
      <c r="BY24" s="579"/>
      <c r="BZ24" s="579"/>
      <c r="CA24" s="579"/>
      <c r="CB24" s="579"/>
      <c r="CC24" s="580"/>
    </row>
    <row r="25" spans="1:82" ht="17.100000000000001" customHeight="1">
      <c r="A25" s="478">
        <v>1</v>
      </c>
      <c r="B25" s="570" t="s">
        <v>1325</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476"/>
      <c r="AH25" s="479" t="s">
        <v>1302</v>
      </c>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568">
        <v>1448431</v>
      </c>
      <c r="BQ25" s="568"/>
      <c r="BR25" s="568"/>
      <c r="BS25" s="568"/>
      <c r="BT25" s="568"/>
      <c r="BU25" s="568"/>
      <c r="BV25" s="568"/>
      <c r="BW25" s="568"/>
      <c r="BX25" s="568"/>
      <c r="BY25" s="568"/>
      <c r="BZ25" s="568"/>
      <c r="CA25" s="568"/>
      <c r="CB25" s="568"/>
      <c r="CC25" s="569"/>
    </row>
    <row r="26" spans="1:82" ht="17.100000000000001" customHeight="1">
      <c r="A26" s="480">
        <v>2</v>
      </c>
      <c r="B26" s="565"/>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7"/>
      <c r="AG26" s="476"/>
      <c r="AH26" s="479" t="s">
        <v>1303</v>
      </c>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568">
        <v>310000</v>
      </c>
      <c r="BQ26" s="568"/>
      <c r="BR26" s="568"/>
      <c r="BS26" s="568"/>
      <c r="BT26" s="568"/>
      <c r="BU26" s="568"/>
      <c r="BV26" s="568"/>
      <c r="BW26" s="568"/>
      <c r="BX26" s="568"/>
      <c r="BY26" s="568"/>
      <c r="BZ26" s="568"/>
      <c r="CA26" s="568"/>
      <c r="CB26" s="568"/>
      <c r="CC26" s="569"/>
    </row>
    <row r="27" spans="1:82" ht="17.100000000000001" customHeight="1">
      <c r="A27" s="480">
        <v>3</v>
      </c>
      <c r="B27" s="565"/>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7"/>
      <c r="AG27" s="476"/>
      <c r="AH27" s="479" t="s">
        <v>1304</v>
      </c>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568">
        <v>640000</v>
      </c>
      <c r="BQ27" s="568"/>
      <c r="BR27" s="568"/>
      <c r="BS27" s="568"/>
      <c r="BT27" s="568"/>
      <c r="BU27" s="568"/>
      <c r="BV27" s="568"/>
      <c r="BW27" s="568"/>
      <c r="BX27" s="568"/>
      <c r="BY27" s="568"/>
      <c r="BZ27" s="568"/>
      <c r="CA27" s="568"/>
      <c r="CB27" s="568"/>
      <c r="CC27" s="569"/>
    </row>
    <row r="28" spans="1:82" ht="18.75">
      <c r="A28" s="480">
        <v>4</v>
      </c>
      <c r="B28" s="565"/>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7"/>
      <c r="AG28" s="476"/>
      <c r="AH28" s="581" t="s">
        <v>1305</v>
      </c>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c r="BK28" s="582"/>
      <c r="BL28" s="582"/>
      <c r="BM28" s="582"/>
      <c r="BN28" s="582"/>
      <c r="BO28" s="582"/>
      <c r="BP28" s="568">
        <v>335000</v>
      </c>
      <c r="BQ28" s="568"/>
      <c r="BR28" s="568"/>
      <c r="BS28" s="568"/>
      <c r="BT28" s="568"/>
      <c r="BU28" s="568"/>
      <c r="BV28" s="568"/>
      <c r="BW28" s="568"/>
      <c r="BX28" s="568"/>
      <c r="BY28" s="568"/>
      <c r="BZ28" s="568"/>
      <c r="CA28" s="568"/>
      <c r="CB28" s="568"/>
      <c r="CC28" s="569"/>
    </row>
    <row r="29" spans="1:82" ht="21" customHeight="1">
      <c r="A29" s="480">
        <v>5</v>
      </c>
      <c r="B29" s="565"/>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7"/>
      <c r="AG29" s="476"/>
      <c r="AH29" s="479" t="s">
        <v>1306</v>
      </c>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476"/>
      <c r="BL29" s="476"/>
      <c r="BM29" s="476"/>
      <c r="BN29" s="476"/>
      <c r="BO29" s="476"/>
      <c r="BP29" s="568"/>
      <c r="BQ29" s="568"/>
      <c r="BR29" s="568"/>
      <c r="BS29" s="568"/>
      <c r="BT29" s="568"/>
      <c r="BU29" s="568"/>
      <c r="BV29" s="568"/>
      <c r="BW29" s="568"/>
      <c r="BX29" s="568"/>
      <c r="BY29" s="568"/>
      <c r="BZ29" s="568"/>
      <c r="CA29" s="568"/>
      <c r="CB29" s="568"/>
      <c r="CC29" s="569"/>
    </row>
    <row r="30" spans="1:82" ht="17.100000000000001" customHeight="1">
      <c r="A30" s="480">
        <v>6</v>
      </c>
      <c r="B30" s="565"/>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7"/>
      <c r="AG30" s="476"/>
      <c r="AH30" s="479" t="s">
        <v>1307</v>
      </c>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568"/>
      <c r="BQ30" s="568"/>
      <c r="BR30" s="568"/>
      <c r="BS30" s="568"/>
      <c r="BT30" s="568"/>
      <c r="BU30" s="568"/>
      <c r="BV30" s="568"/>
      <c r="BW30" s="568"/>
      <c r="BX30" s="568"/>
      <c r="BY30" s="568"/>
      <c r="BZ30" s="568"/>
      <c r="CA30" s="568"/>
      <c r="CB30" s="568"/>
      <c r="CC30" s="569"/>
    </row>
    <row r="31" spans="1:82" ht="17.100000000000001" customHeight="1">
      <c r="A31" s="480">
        <v>7</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476"/>
      <c r="AH31" s="479" t="s">
        <v>1308</v>
      </c>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568">
        <v>0</v>
      </c>
      <c r="BQ31" s="568"/>
      <c r="BR31" s="568"/>
      <c r="BS31" s="568"/>
      <c r="BT31" s="568"/>
      <c r="BU31" s="568"/>
      <c r="BV31" s="568"/>
      <c r="BW31" s="568"/>
      <c r="BX31" s="568"/>
      <c r="BY31" s="568"/>
      <c r="BZ31" s="568"/>
      <c r="CA31" s="568"/>
      <c r="CB31" s="568"/>
      <c r="CC31" s="569"/>
    </row>
    <row r="32" spans="1:82" ht="17.100000000000001" customHeight="1">
      <c r="A32" s="480">
        <v>8</v>
      </c>
      <c r="B32" s="570"/>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476"/>
      <c r="AH32" s="479" t="s">
        <v>1309</v>
      </c>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476"/>
      <c r="BL32" s="476"/>
      <c r="BM32" s="476"/>
      <c r="BN32" s="476"/>
      <c r="BO32" s="476"/>
      <c r="BP32" s="568">
        <v>0</v>
      </c>
      <c r="BQ32" s="568"/>
      <c r="BR32" s="568"/>
      <c r="BS32" s="568"/>
      <c r="BT32" s="568"/>
      <c r="BU32" s="568"/>
      <c r="BV32" s="568"/>
      <c r="BW32" s="568"/>
      <c r="BX32" s="568"/>
      <c r="BY32" s="568"/>
      <c r="BZ32" s="568"/>
      <c r="CA32" s="568"/>
      <c r="CB32" s="568"/>
      <c r="CC32" s="569"/>
    </row>
    <row r="33" spans="1:81" ht="17.100000000000001" customHeight="1">
      <c r="A33" s="480">
        <v>9</v>
      </c>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476"/>
      <c r="AH33" s="479" t="s">
        <v>1310</v>
      </c>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76"/>
      <c r="BM33" s="476"/>
      <c r="BN33" s="476"/>
      <c r="BO33" s="476"/>
      <c r="BP33" s="568">
        <v>0</v>
      </c>
      <c r="BQ33" s="568"/>
      <c r="BR33" s="568"/>
      <c r="BS33" s="568"/>
      <c r="BT33" s="568"/>
      <c r="BU33" s="568"/>
      <c r="BV33" s="568"/>
      <c r="BW33" s="568"/>
      <c r="BX33" s="568"/>
      <c r="BY33" s="568"/>
      <c r="BZ33" s="568"/>
      <c r="CA33" s="568"/>
      <c r="CB33" s="568"/>
      <c r="CC33" s="569"/>
    </row>
    <row r="34" spans="1:81" ht="17.100000000000001" customHeight="1">
      <c r="A34" s="481">
        <v>10</v>
      </c>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482"/>
      <c r="AH34" s="571" t="s">
        <v>1311</v>
      </c>
      <c r="AI34" s="572"/>
      <c r="AJ34" s="572"/>
      <c r="AK34" s="572"/>
      <c r="AL34" s="572"/>
      <c r="AM34" s="572"/>
      <c r="AN34" s="572"/>
      <c r="AO34" s="572"/>
      <c r="AP34" s="572"/>
      <c r="AQ34" s="572"/>
      <c r="AR34" s="572"/>
      <c r="AS34" s="572"/>
      <c r="AT34" s="572"/>
      <c r="AU34" s="572"/>
      <c r="AV34" s="572"/>
      <c r="AW34" s="572"/>
      <c r="AX34" s="572"/>
      <c r="AY34" s="572"/>
      <c r="AZ34" s="572"/>
      <c r="BA34" s="572"/>
      <c r="BB34" s="572"/>
      <c r="BC34" s="572"/>
      <c r="BD34" s="572"/>
      <c r="BE34" s="572"/>
      <c r="BF34" s="572"/>
      <c r="BG34" s="572"/>
      <c r="BH34" s="572"/>
      <c r="BI34" s="572"/>
      <c r="BJ34" s="572"/>
      <c r="BK34" s="572"/>
      <c r="BL34" s="572"/>
      <c r="BM34" s="572"/>
      <c r="BN34" s="572"/>
      <c r="BO34" s="572"/>
      <c r="BP34" s="573">
        <f>SUM(BP25:CC33)</f>
        <v>2733431</v>
      </c>
      <c r="BQ34" s="573"/>
      <c r="BR34" s="573"/>
      <c r="BS34" s="573"/>
      <c r="BT34" s="573"/>
      <c r="BU34" s="573"/>
      <c r="BV34" s="573"/>
      <c r="BW34" s="573"/>
      <c r="BX34" s="573"/>
      <c r="BY34" s="573"/>
      <c r="BZ34" s="573"/>
      <c r="CA34" s="573"/>
      <c r="CB34" s="573"/>
      <c r="CC34" s="574"/>
    </row>
    <row r="35" spans="1:81" ht="17.100000000000001" customHeight="1">
      <c r="A35" s="483">
        <v>11</v>
      </c>
      <c r="B35" s="562"/>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4"/>
      <c r="AG35" s="484"/>
      <c r="AH35" s="485"/>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4"/>
      <c r="BQ35" s="484"/>
      <c r="BR35" s="484"/>
      <c r="BS35" s="484"/>
      <c r="BT35" s="484"/>
      <c r="BU35" s="484"/>
      <c r="BV35" s="484"/>
      <c r="BW35" s="484"/>
      <c r="BX35" s="484"/>
      <c r="BY35" s="484"/>
      <c r="BZ35" s="484"/>
      <c r="CA35" s="484"/>
      <c r="CB35" s="484"/>
      <c r="CC35" s="486"/>
    </row>
    <row r="36" spans="1:81">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row>
  </sheetData>
  <mergeCells count="40">
    <mergeCell ref="A10:AL15"/>
    <mergeCell ref="AM10:CC12"/>
    <mergeCell ref="AM14:CC15"/>
    <mergeCell ref="A1:CC2"/>
    <mergeCell ref="A3:CC3"/>
    <mergeCell ref="A6:AK6"/>
    <mergeCell ref="AM6:CC6"/>
    <mergeCell ref="K8:CC8"/>
    <mergeCell ref="N17:BJ18"/>
    <mergeCell ref="BL18:CC18"/>
    <mergeCell ref="A19:CC19"/>
    <mergeCell ref="M20:AW20"/>
    <mergeCell ref="A21:AW22"/>
    <mergeCell ref="AX21:BJ22"/>
    <mergeCell ref="BK21:CC22"/>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B35:AF35"/>
    <mergeCell ref="B30:AF30"/>
    <mergeCell ref="BP30:CC30"/>
    <mergeCell ref="B31:AF31"/>
    <mergeCell ref="BP31:CC31"/>
    <mergeCell ref="B32:AF32"/>
    <mergeCell ref="BP32:CC32"/>
    <mergeCell ref="B33:AF33"/>
    <mergeCell ref="BP33:CC33"/>
    <mergeCell ref="B34:AF34"/>
    <mergeCell ref="AH34:BO34"/>
    <mergeCell ref="BP34:CC34"/>
  </mergeCells>
  <pageMargins left="0.11811023622047245" right="0.11811023622047245" top="0.35433070866141736" bottom="0.35433070866141736" header="0.31496062992125984" footer="0.31496062992125984"/>
  <pageSetup scale="95" orientation="landscape" verticalDpi="0" r:id="rId1"/>
  <legacyDrawing r:id="rId2"/>
</worksheet>
</file>

<file path=xl/worksheets/sheet7.xml><?xml version="1.0" encoding="utf-8"?>
<worksheet xmlns="http://schemas.openxmlformats.org/spreadsheetml/2006/main" xmlns:r="http://schemas.openxmlformats.org/officeDocument/2006/relationships">
  <sheetPr>
    <tabColor rgb="FFFFFF00"/>
  </sheetPr>
  <dimension ref="A1:CD33"/>
  <sheetViews>
    <sheetView zoomScaleNormal="100" workbookViewId="0">
      <selection activeCell="AJ24" sqref="AJ24"/>
    </sheetView>
  </sheetViews>
  <sheetFormatPr baseColWidth="10" defaultRowHeight="18.75"/>
  <cols>
    <col min="1" max="2" width="3.28515625" style="497" customWidth="1"/>
    <col min="3" max="4" width="1.7109375" style="497" customWidth="1"/>
    <col min="5" max="5" width="1.85546875" style="497" customWidth="1"/>
    <col min="6" max="11" width="1.7109375" style="497" customWidth="1"/>
    <col min="12" max="12" width="2.85546875" style="497" customWidth="1"/>
    <col min="13" max="13" width="1.7109375" style="497" customWidth="1"/>
    <col min="14" max="14" width="2.140625" style="497" customWidth="1"/>
    <col min="15" max="24" width="1.7109375" style="497" customWidth="1"/>
    <col min="25" max="25" width="0.140625" style="497" customWidth="1"/>
    <col min="26" max="26" width="1.7109375" style="497" customWidth="1"/>
    <col min="27" max="27" width="0.7109375" style="497" customWidth="1"/>
    <col min="28" max="83" width="1.7109375" style="497" customWidth="1"/>
    <col min="84" max="198" width="11.42578125" style="497"/>
    <col min="199" max="200" width="3.28515625" style="497" customWidth="1"/>
    <col min="201" max="202" width="1.7109375" style="497" customWidth="1"/>
    <col min="203" max="203" width="1.85546875" style="497" customWidth="1"/>
    <col min="204" max="209" width="1.7109375" style="497" customWidth="1"/>
    <col min="210" max="210" width="2.85546875" style="497" customWidth="1"/>
    <col min="211" max="211" width="1.7109375" style="497" customWidth="1"/>
    <col min="212" max="212" width="2.140625" style="497" customWidth="1"/>
    <col min="213" max="222" width="1.7109375" style="497" customWidth="1"/>
    <col min="223" max="223" width="0.140625" style="497" customWidth="1"/>
    <col min="224" max="224" width="1.7109375" style="497" customWidth="1"/>
    <col min="225" max="225" width="0.7109375" style="497" customWidth="1"/>
    <col min="226" max="294" width="1.7109375" style="497" customWidth="1"/>
    <col min="295" max="454" width="11.42578125" style="497"/>
    <col min="455" max="456" width="3.28515625" style="497" customWidth="1"/>
    <col min="457" max="458" width="1.7109375" style="497" customWidth="1"/>
    <col min="459" max="459" width="1.85546875" style="497" customWidth="1"/>
    <col min="460" max="465" width="1.7109375" style="497" customWidth="1"/>
    <col min="466" max="466" width="2.85546875" style="497" customWidth="1"/>
    <col min="467" max="467" width="1.7109375" style="497" customWidth="1"/>
    <col min="468" max="468" width="2.140625" style="497" customWidth="1"/>
    <col min="469" max="478" width="1.7109375" style="497" customWidth="1"/>
    <col min="479" max="479" width="0.140625" style="497" customWidth="1"/>
    <col min="480" max="480" width="1.7109375" style="497" customWidth="1"/>
    <col min="481" max="481" width="0.7109375" style="497" customWidth="1"/>
    <col min="482" max="550" width="1.7109375" style="497" customWidth="1"/>
    <col min="551" max="710" width="11.42578125" style="497"/>
    <col min="711" max="712" width="3.28515625" style="497" customWidth="1"/>
    <col min="713" max="714" width="1.7109375" style="497" customWidth="1"/>
    <col min="715" max="715" width="1.85546875" style="497" customWidth="1"/>
    <col min="716" max="721" width="1.7109375" style="497" customWidth="1"/>
    <col min="722" max="722" width="2.85546875" style="497" customWidth="1"/>
    <col min="723" max="723" width="1.7109375" style="497" customWidth="1"/>
    <col min="724" max="724" width="2.140625" style="497" customWidth="1"/>
    <col min="725" max="734" width="1.7109375" style="497" customWidth="1"/>
    <col min="735" max="735" width="0.140625" style="497" customWidth="1"/>
    <col min="736" max="736" width="1.7109375" style="497" customWidth="1"/>
    <col min="737" max="737" width="0.7109375" style="497" customWidth="1"/>
    <col min="738" max="806" width="1.7109375" style="497" customWidth="1"/>
    <col min="807" max="966" width="11.42578125" style="497"/>
    <col min="967" max="968" width="3.28515625" style="497" customWidth="1"/>
    <col min="969" max="970" width="1.7109375" style="497" customWidth="1"/>
    <col min="971" max="971" width="1.85546875" style="497" customWidth="1"/>
    <col min="972" max="977" width="1.7109375" style="497" customWidth="1"/>
    <col min="978" max="978" width="2.85546875" style="497" customWidth="1"/>
    <col min="979" max="979" width="1.7109375" style="497" customWidth="1"/>
    <col min="980" max="980" width="2.140625" style="497" customWidth="1"/>
    <col min="981" max="990" width="1.7109375" style="497" customWidth="1"/>
    <col min="991" max="991" width="0.140625" style="497" customWidth="1"/>
    <col min="992" max="992" width="1.7109375" style="497" customWidth="1"/>
    <col min="993" max="993" width="0.7109375" style="497" customWidth="1"/>
    <col min="994" max="1062" width="1.7109375" style="497" customWidth="1"/>
    <col min="1063" max="1222" width="11.42578125" style="497"/>
    <col min="1223" max="1224" width="3.28515625" style="497" customWidth="1"/>
    <col min="1225" max="1226" width="1.7109375" style="497" customWidth="1"/>
    <col min="1227" max="1227" width="1.85546875" style="497" customWidth="1"/>
    <col min="1228" max="1233" width="1.7109375" style="497" customWidth="1"/>
    <col min="1234" max="1234" width="2.85546875" style="497" customWidth="1"/>
    <col min="1235" max="1235" width="1.7109375" style="497" customWidth="1"/>
    <col min="1236" max="1236" width="2.140625" style="497" customWidth="1"/>
    <col min="1237" max="1246" width="1.7109375" style="497" customWidth="1"/>
    <col min="1247" max="1247" width="0.140625" style="497" customWidth="1"/>
    <col min="1248" max="1248" width="1.7109375" style="497" customWidth="1"/>
    <col min="1249" max="1249" width="0.7109375" style="497" customWidth="1"/>
    <col min="1250" max="1318" width="1.7109375" style="497" customWidth="1"/>
    <col min="1319" max="1478" width="11.42578125" style="497"/>
    <col min="1479" max="1480" width="3.28515625" style="497" customWidth="1"/>
    <col min="1481" max="1482" width="1.7109375" style="497" customWidth="1"/>
    <col min="1483" max="1483" width="1.85546875" style="497" customWidth="1"/>
    <col min="1484" max="1489" width="1.7109375" style="497" customWidth="1"/>
    <col min="1490" max="1490" width="2.85546875" style="497" customWidth="1"/>
    <col min="1491" max="1491" width="1.7109375" style="497" customWidth="1"/>
    <col min="1492" max="1492" width="2.140625" style="497" customWidth="1"/>
    <col min="1493" max="1502" width="1.7109375" style="497" customWidth="1"/>
    <col min="1503" max="1503" width="0.140625" style="497" customWidth="1"/>
    <col min="1504" max="1504" width="1.7109375" style="497" customWidth="1"/>
    <col min="1505" max="1505" width="0.7109375" style="497" customWidth="1"/>
    <col min="1506" max="1574" width="1.7109375" style="497" customWidth="1"/>
    <col min="1575" max="1734" width="11.42578125" style="497"/>
    <col min="1735" max="1736" width="3.28515625" style="497" customWidth="1"/>
    <col min="1737" max="1738" width="1.7109375" style="497" customWidth="1"/>
    <col min="1739" max="1739" width="1.85546875" style="497" customWidth="1"/>
    <col min="1740" max="1745" width="1.7109375" style="497" customWidth="1"/>
    <col min="1746" max="1746" width="2.85546875" style="497" customWidth="1"/>
    <col min="1747" max="1747" width="1.7109375" style="497" customWidth="1"/>
    <col min="1748" max="1748" width="2.140625" style="497" customWidth="1"/>
    <col min="1749" max="1758" width="1.7109375" style="497" customWidth="1"/>
    <col min="1759" max="1759" width="0.140625" style="497" customWidth="1"/>
    <col min="1760" max="1760" width="1.7109375" style="497" customWidth="1"/>
    <col min="1761" max="1761" width="0.7109375" style="497" customWidth="1"/>
    <col min="1762" max="1830" width="1.7109375" style="497" customWidth="1"/>
    <col min="1831" max="1990" width="11.42578125" style="497"/>
    <col min="1991" max="1992" width="3.28515625" style="497" customWidth="1"/>
    <col min="1993" max="1994" width="1.7109375" style="497" customWidth="1"/>
    <col min="1995" max="1995" width="1.85546875" style="497" customWidth="1"/>
    <col min="1996" max="2001" width="1.7109375" style="497" customWidth="1"/>
    <col min="2002" max="2002" width="2.85546875" style="497" customWidth="1"/>
    <col min="2003" max="2003" width="1.7109375" style="497" customWidth="1"/>
    <col min="2004" max="2004" width="2.140625" style="497" customWidth="1"/>
    <col min="2005" max="2014" width="1.7109375" style="497" customWidth="1"/>
    <col min="2015" max="2015" width="0.140625" style="497" customWidth="1"/>
    <col min="2016" max="2016" width="1.7109375" style="497" customWidth="1"/>
    <col min="2017" max="2017" width="0.7109375" style="497" customWidth="1"/>
    <col min="2018" max="2086" width="1.7109375" style="497" customWidth="1"/>
    <col min="2087" max="2246" width="11.42578125" style="497"/>
    <col min="2247" max="2248" width="3.28515625" style="497" customWidth="1"/>
    <col min="2249" max="2250" width="1.7109375" style="497" customWidth="1"/>
    <col min="2251" max="2251" width="1.85546875" style="497" customWidth="1"/>
    <col min="2252" max="2257" width="1.7109375" style="497" customWidth="1"/>
    <col min="2258" max="2258" width="2.85546875" style="497" customWidth="1"/>
    <col min="2259" max="2259" width="1.7109375" style="497" customWidth="1"/>
    <col min="2260" max="2260" width="2.140625" style="497" customWidth="1"/>
    <col min="2261" max="2270" width="1.7109375" style="497" customWidth="1"/>
    <col min="2271" max="2271" width="0.140625" style="497" customWidth="1"/>
    <col min="2272" max="2272" width="1.7109375" style="497" customWidth="1"/>
    <col min="2273" max="2273" width="0.7109375" style="497" customWidth="1"/>
    <col min="2274" max="2342" width="1.7109375" style="497" customWidth="1"/>
    <col min="2343" max="2502" width="11.42578125" style="497"/>
    <col min="2503" max="2504" width="3.28515625" style="497" customWidth="1"/>
    <col min="2505" max="2506" width="1.7109375" style="497" customWidth="1"/>
    <col min="2507" max="2507" width="1.85546875" style="497" customWidth="1"/>
    <col min="2508" max="2513" width="1.7109375" style="497" customWidth="1"/>
    <col min="2514" max="2514" width="2.85546875" style="497" customWidth="1"/>
    <col min="2515" max="2515" width="1.7109375" style="497" customWidth="1"/>
    <col min="2516" max="2516" width="2.140625" style="497" customWidth="1"/>
    <col min="2517" max="2526" width="1.7109375" style="497" customWidth="1"/>
    <col min="2527" max="2527" width="0.140625" style="497" customWidth="1"/>
    <col min="2528" max="2528" width="1.7109375" style="497" customWidth="1"/>
    <col min="2529" max="2529" width="0.7109375" style="497" customWidth="1"/>
    <col min="2530" max="2598" width="1.7109375" style="497" customWidth="1"/>
    <col min="2599" max="2758" width="11.42578125" style="497"/>
    <col min="2759" max="2760" width="3.28515625" style="497" customWidth="1"/>
    <col min="2761" max="2762" width="1.7109375" style="497" customWidth="1"/>
    <col min="2763" max="2763" width="1.85546875" style="497" customWidth="1"/>
    <col min="2764" max="2769" width="1.7109375" style="497" customWidth="1"/>
    <col min="2770" max="2770" width="2.85546875" style="497" customWidth="1"/>
    <col min="2771" max="2771" width="1.7109375" style="497" customWidth="1"/>
    <col min="2772" max="2772" width="2.140625" style="497" customWidth="1"/>
    <col min="2773" max="2782" width="1.7109375" style="497" customWidth="1"/>
    <col min="2783" max="2783" width="0.140625" style="497" customWidth="1"/>
    <col min="2784" max="2784" width="1.7109375" style="497" customWidth="1"/>
    <col min="2785" max="2785" width="0.7109375" style="497" customWidth="1"/>
    <col min="2786" max="2854" width="1.7109375" style="497" customWidth="1"/>
    <col min="2855" max="3014" width="11.42578125" style="497"/>
    <col min="3015" max="3016" width="3.28515625" style="497" customWidth="1"/>
    <col min="3017" max="3018" width="1.7109375" style="497" customWidth="1"/>
    <col min="3019" max="3019" width="1.85546875" style="497" customWidth="1"/>
    <col min="3020" max="3025" width="1.7109375" style="497" customWidth="1"/>
    <col min="3026" max="3026" width="2.85546875" style="497" customWidth="1"/>
    <col min="3027" max="3027" width="1.7109375" style="497" customWidth="1"/>
    <col min="3028" max="3028" width="2.140625" style="497" customWidth="1"/>
    <col min="3029" max="3038" width="1.7109375" style="497" customWidth="1"/>
    <col min="3039" max="3039" width="0.140625" style="497" customWidth="1"/>
    <col min="3040" max="3040" width="1.7109375" style="497" customWidth="1"/>
    <col min="3041" max="3041" width="0.7109375" style="497" customWidth="1"/>
    <col min="3042" max="3110" width="1.7109375" style="497" customWidth="1"/>
    <col min="3111" max="3270" width="11.42578125" style="497"/>
    <col min="3271" max="3272" width="3.28515625" style="497" customWidth="1"/>
    <col min="3273" max="3274" width="1.7109375" style="497" customWidth="1"/>
    <col min="3275" max="3275" width="1.85546875" style="497" customWidth="1"/>
    <col min="3276" max="3281" width="1.7109375" style="497" customWidth="1"/>
    <col min="3282" max="3282" width="2.85546875" style="497" customWidth="1"/>
    <col min="3283" max="3283" width="1.7109375" style="497" customWidth="1"/>
    <col min="3284" max="3284" width="2.140625" style="497" customWidth="1"/>
    <col min="3285" max="3294" width="1.7109375" style="497" customWidth="1"/>
    <col min="3295" max="3295" width="0.140625" style="497" customWidth="1"/>
    <col min="3296" max="3296" width="1.7109375" style="497" customWidth="1"/>
    <col min="3297" max="3297" width="0.7109375" style="497" customWidth="1"/>
    <col min="3298" max="3366" width="1.7109375" style="497" customWidth="1"/>
    <col min="3367" max="3526" width="11.42578125" style="497"/>
    <col min="3527" max="3528" width="3.28515625" style="497" customWidth="1"/>
    <col min="3529" max="3530" width="1.7109375" style="497" customWidth="1"/>
    <col min="3531" max="3531" width="1.85546875" style="497" customWidth="1"/>
    <col min="3532" max="3537" width="1.7109375" style="497" customWidth="1"/>
    <col min="3538" max="3538" width="2.85546875" style="497" customWidth="1"/>
    <col min="3539" max="3539" width="1.7109375" style="497" customWidth="1"/>
    <col min="3540" max="3540" width="2.140625" style="497" customWidth="1"/>
    <col min="3541" max="3550" width="1.7109375" style="497" customWidth="1"/>
    <col min="3551" max="3551" width="0.140625" style="497" customWidth="1"/>
    <col min="3552" max="3552" width="1.7109375" style="497" customWidth="1"/>
    <col min="3553" max="3553" width="0.7109375" style="497" customWidth="1"/>
    <col min="3554" max="3622" width="1.7109375" style="497" customWidth="1"/>
    <col min="3623" max="3782" width="11.42578125" style="497"/>
    <col min="3783" max="3784" width="3.28515625" style="497" customWidth="1"/>
    <col min="3785" max="3786" width="1.7109375" style="497" customWidth="1"/>
    <col min="3787" max="3787" width="1.85546875" style="497" customWidth="1"/>
    <col min="3788" max="3793" width="1.7109375" style="497" customWidth="1"/>
    <col min="3794" max="3794" width="2.85546875" style="497" customWidth="1"/>
    <col min="3795" max="3795" width="1.7109375" style="497" customWidth="1"/>
    <col min="3796" max="3796" width="2.140625" style="497" customWidth="1"/>
    <col min="3797" max="3806" width="1.7109375" style="497" customWidth="1"/>
    <col min="3807" max="3807" width="0.140625" style="497" customWidth="1"/>
    <col min="3808" max="3808" width="1.7109375" style="497" customWidth="1"/>
    <col min="3809" max="3809" width="0.7109375" style="497" customWidth="1"/>
    <col min="3810" max="3878" width="1.7109375" style="497" customWidth="1"/>
    <col min="3879" max="4038" width="11.42578125" style="497"/>
    <col min="4039" max="4040" width="3.28515625" style="497" customWidth="1"/>
    <col min="4041" max="4042" width="1.7109375" style="497" customWidth="1"/>
    <col min="4043" max="4043" width="1.85546875" style="497" customWidth="1"/>
    <col min="4044" max="4049" width="1.7109375" style="497" customWidth="1"/>
    <col min="4050" max="4050" width="2.85546875" style="497" customWidth="1"/>
    <col min="4051" max="4051" width="1.7109375" style="497" customWidth="1"/>
    <col min="4052" max="4052" width="2.140625" style="497" customWidth="1"/>
    <col min="4053" max="4062" width="1.7109375" style="497" customWidth="1"/>
    <col min="4063" max="4063" width="0.140625" style="497" customWidth="1"/>
    <col min="4064" max="4064" width="1.7109375" style="497" customWidth="1"/>
    <col min="4065" max="4065" width="0.7109375" style="497" customWidth="1"/>
    <col min="4066" max="4134" width="1.7109375" style="497" customWidth="1"/>
    <col min="4135" max="4294" width="11.42578125" style="497"/>
    <col min="4295" max="4296" width="3.28515625" style="497" customWidth="1"/>
    <col min="4297" max="4298" width="1.7109375" style="497" customWidth="1"/>
    <col min="4299" max="4299" width="1.85546875" style="497" customWidth="1"/>
    <col min="4300" max="4305" width="1.7109375" style="497" customWidth="1"/>
    <col min="4306" max="4306" width="2.85546875" style="497" customWidth="1"/>
    <col min="4307" max="4307" width="1.7109375" style="497" customWidth="1"/>
    <col min="4308" max="4308" width="2.140625" style="497" customWidth="1"/>
    <col min="4309" max="4318" width="1.7109375" style="497" customWidth="1"/>
    <col min="4319" max="4319" width="0.140625" style="497" customWidth="1"/>
    <col min="4320" max="4320" width="1.7109375" style="497" customWidth="1"/>
    <col min="4321" max="4321" width="0.7109375" style="497" customWidth="1"/>
    <col min="4322" max="4390" width="1.7109375" style="497" customWidth="1"/>
    <col min="4391" max="4550" width="11.42578125" style="497"/>
    <col min="4551" max="4552" width="3.28515625" style="497" customWidth="1"/>
    <col min="4553" max="4554" width="1.7109375" style="497" customWidth="1"/>
    <col min="4555" max="4555" width="1.85546875" style="497" customWidth="1"/>
    <col min="4556" max="4561" width="1.7109375" style="497" customWidth="1"/>
    <col min="4562" max="4562" width="2.85546875" style="497" customWidth="1"/>
    <col min="4563" max="4563" width="1.7109375" style="497" customWidth="1"/>
    <col min="4564" max="4564" width="2.140625" style="497" customWidth="1"/>
    <col min="4565" max="4574" width="1.7109375" style="497" customWidth="1"/>
    <col min="4575" max="4575" width="0.140625" style="497" customWidth="1"/>
    <col min="4576" max="4576" width="1.7109375" style="497" customWidth="1"/>
    <col min="4577" max="4577" width="0.7109375" style="497" customWidth="1"/>
    <col min="4578" max="4646" width="1.7109375" style="497" customWidth="1"/>
    <col min="4647" max="4806" width="11.42578125" style="497"/>
    <col min="4807" max="4808" width="3.28515625" style="497" customWidth="1"/>
    <col min="4809" max="4810" width="1.7109375" style="497" customWidth="1"/>
    <col min="4811" max="4811" width="1.85546875" style="497" customWidth="1"/>
    <col min="4812" max="4817" width="1.7109375" style="497" customWidth="1"/>
    <col min="4818" max="4818" width="2.85546875" style="497" customWidth="1"/>
    <col min="4819" max="4819" width="1.7109375" style="497" customWidth="1"/>
    <col min="4820" max="4820" width="2.140625" style="497" customWidth="1"/>
    <col min="4821" max="4830" width="1.7109375" style="497" customWidth="1"/>
    <col min="4831" max="4831" width="0.140625" style="497" customWidth="1"/>
    <col min="4832" max="4832" width="1.7109375" style="497" customWidth="1"/>
    <col min="4833" max="4833" width="0.7109375" style="497" customWidth="1"/>
    <col min="4834" max="4902" width="1.7109375" style="497" customWidth="1"/>
    <col min="4903" max="5062" width="11.42578125" style="497"/>
    <col min="5063" max="5064" width="3.28515625" style="497" customWidth="1"/>
    <col min="5065" max="5066" width="1.7109375" style="497" customWidth="1"/>
    <col min="5067" max="5067" width="1.85546875" style="497" customWidth="1"/>
    <col min="5068" max="5073" width="1.7109375" style="497" customWidth="1"/>
    <col min="5074" max="5074" width="2.85546875" style="497" customWidth="1"/>
    <col min="5075" max="5075" width="1.7109375" style="497" customWidth="1"/>
    <col min="5076" max="5076" width="2.140625" style="497" customWidth="1"/>
    <col min="5077" max="5086" width="1.7109375" style="497" customWidth="1"/>
    <col min="5087" max="5087" width="0.140625" style="497" customWidth="1"/>
    <col min="5088" max="5088" width="1.7109375" style="497" customWidth="1"/>
    <col min="5089" max="5089" width="0.7109375" style="497" customWidth="1"/>
    <col min="5090" max="5158" width="1.7109375" style="497" customWidth="1"/>
    <col min="5159" max="5318" width="11.42578125" style="497"/>
    <col min="5319" max="5320" width="3.28515625" style="497" customWidth="1"/>
    <col min="5321" max="5322" width="1.7109375" style="497" customWidth="1"/>
    <col min="5323" max="5323" width="1.85546875" style="497" customWidth="1"/>
    <col min="5324" max="5329" width="1.7109375" style="497" customWidth="1"/>
    <col min="5330" max="5330" width="2.85546875" style="497" customWidth="1"/>
    <col min="5331" max="5331" width="1.7109375" style="497" customWidth="1"/>
    <col min="5332" max="5332" width="2.140625" style="497" customWidth="1"/>
    <col min="5333" max="5342" width="1.7109375" style="497" customWidth="1"/>
    <col min="5343" max="5343" width="0.140625" style="497" customWidth="1"/>
    <col min="5344" max="5344" width="1.7109375" style="497" customWidth="1"/>
    <col min="5345" max="5345" width="0.7109375" style="497" customWidth="1"/>
    <col min="5346" max="5414" width="1.7109375" style="497" customWidth="1"/>
    <col min="5415" max="5574" width="11.42578125" style="497"/>
    <col min="5575" max="5576" width="3.28515625" style="497" customWidth="1"/>
    <col min="5577" max="5578" width="1.7109375" style="497" customWidth="1"/>
    <col min="5579" max="5579" width="1.85546875" style="497" customWidth="1"/>
    <col min="5580" max="5585" width="1.7109375" style="497" customWidth="1"/>
    <col min="5586" max="5586" width="2.85546875" style="497" customWidth="1"/>
    <col min="5587" max="5587" width="1.7109375" style="497" customWidth="1"/>
    <col min="5588" max="5588" width="2.140625" style="497" customWidth="1"/>
    <col min="5589" max="5598" width="1.7109375" style="497" customWidth="1"/>
    <col min="5599" max="5599" width="0.140625" style="497" customWidth="1"/>
    <col min="5600" max="5600" width="1.7109375" style="497" customWidth="1"/>
    <col min="5601" max="5601" width="0.7109375" style="497" customWidth="1"/>
    <col min="5602" max="5670" width="1.7109375" style="497" customWidth="1"/>
    <col min="5671" max="5830" width="11.42578125" style="497"/>
    <col min="5831" max="5832" width="3.28515625" style="497" customWidth="1"/>
    <col min="5833" max="5834" width="1.7109375" style="497" customWidth="1"/>
    <col min="5835" max="5835" width="1.85546875" style="497" customWidth="1"/>
    <col min="5836" max="5841" width="1.7109375" style="497" customWidth="1"/>
    <col min="5842" max="5842" width="2.85546875" style="497" customWidth="1"/>
    <col min="5843" max="5843" width="1.7109375" style="497" customWidth="1"/>
    <col min="5844" max="5844" width="2.140625" style="497" customWidth="1"/>
    <col min="5845" max="5854" width="1.7109375" style="497" customWidth="1"/>
    <col min="5855" max="5855" width="0.140625" style="497" customWidth="1"/>
    <col min="5856" max="5856" width="1.7109375" style="497" customWidth="1"/>
    <col min="5857" max="5857" width="0.7109375" style="497" customWidth="1"/>
    <col min="5858" max="5926" width="1.7109375" style="497" customWidth="1"/>
    <col min="5927" max="6086" width="11.42578125" style="497"/>
    <col min="6087" max="6088" width="3.28515625" style="497" customWidth="1"/>
    <col min="6089" max="6090" width="1.7109375" style="497" customWidth="1"/>
    <col min="6091" max="6091" width="1.85546875" style="497" customWidth="1"/>
    <col min="6092" max="6097" width="1.7109375" style="497" customWidth="1"/>
    <col min="6098" max="6098" width="2.85546875" style="497" customWidth="1"/>
    <col min="6099" max="6099" width="1.7109375" style="497" customWidth="1"/>
    <col min="6100" max="6100" width="2.140625" style="497" customWidth="1"/>
    <col min="6101" max="6110" width="1.7109375" style="497" customWidth="1"/>
    <col min="6111" max="6111" width="0.140625" style="497" customWidth="1"/>
    <col min="6112" max="6112" width="1.7109375" style="497" customWidth="1"/>
    <col min="6113" max="6113" width="0.7109375" style="497" customWidth="1"/>
    <col min="6114" max="6182" width="1.7109375" style="497" customWidth="1"/>
    <col min="6183" max="6342" width="11.42578125" style="497"/>
    <col min="6343" max="6344" width="3.28515625" style="497" customWidth="1"/>
    <col min="6345" max="6346" width="1.7109375" style="497" customWidth="1"/>
    <col min="6347" max="6347" width="1.85546875" style="497" customWidth="1"/>
    <col min="6348" max="6353" width="1.7109375" style="497" customWidth="1"/>
    <col min="6354" max="6354" width="2.85546875" style="497" customWidth="1"/>
    <col min="6355" max="6355" width="1.7109375" style="497" customWidth="1"/>
    <col min="6356" max="6356" width="2.140625" style="497" customWidth="1"/>
    <col min="6357" max="6366" width="1.7109375" style="497" customWidth="1"/>
    <col min="6367" max="6367" width="0.140625" style="497" customWidth="1"/>
    <col min="6368" max="6368" width="1.7109375" style="497" customWidth="1"/>
    <col min="6369" max="6369" width="0.7109375" style="497" customWidth="1"/>
    <col min="6370" max="6438" width="1.7109375" style="497" customWidth="1"/>
    <col min="6439" max="6598" width="11.42578125" style="497"/>
    <col min="6599" max="6600" width="3.28515625" style="497" customWidth="1"/>
    <col min="6601" max="6602" width="1.7109375" style="497" customWidth="1"/>
    <col min="6603" max="6603" width="1.85546875" style="497" customWidth="1"/>
    <col min="6604" max="6609" width="1.7109375" style="497" customWidth="1"/>
    <col min="6610" max="6610" width="2.85546875" style="497" customWidth="1"/>
    <col min="6611" max="6611" width="1.7109375" style="497" customWidth="1"/>
    <col min="6612" max="6612" width="2.140625" style="497" customWidth="1"/>
    <col min="6613" max="6622" width="1.7109375" style="497" customWidth="1"/>
    <col min="6623" max="6623" width="0.140625" style="497" customWidth="1"/>
    <col min="6624" max="6624" width="1.7109375" style="497" customWidth="1"/>
    <col min="6625" max="6625" width="0.7109375" style="497" customWidth="1"/>
    <col min="6626" max="6694" width="1.7109375" style="497" customWidth="1"/>
    <col min="6695" max="6854" width="11.42578125" style="497"/>
    <col min="6855" max="6856" width="3.28515625" style="497" customWidth="1"/>
    <col min="6857" max="6858" width="1.7109375" style="497" customWidth="1"/>
    <col min="6859" max="6859" width="1.85546875" style="497" customWidth="1"/>
    <col min="6860" max="6865" width="1.7109375" style="497" customWidth="1"/>
    <col min="6866" max="6866" width="2.85546875" style="497" customWidth="1"/>
    <col min="6867" max="6867" width="1.7109375" style="497" customWidth="1"/>
    <col min="6868" max="6868" width="2.140625" style="497" customWidth="1"/>
    <col min="6869" max="6878" width="1.7109375" style="497" customWidth="1"/>
    <col min="6879" max="6879" width="0.140625" style="497" customWidth="1"/>
    <col min="6880" max="6880" width="1.7109375" style="497" customWidth="1"/>
    <col min="6881" max="6881" width="0.7109375" style="497" customWidth="1"/>
    <col min="6882" max="6950" width="1.7109375" style="497" customWidth="1"/>
    <col min="6951" max="7110" width="11.42578125" style="497"/>
    <col min="7111" max="7112" width="3.28515625" style="497" customWidth="1"/>
    <col min="7113" max="7114" width="1.7109375" style="497" customWidth="1"/>
    <col min="7115" max="7115" width="1.85546875" style="497" customWidth="1"/>
    <col min="7116" max="7121" width="1.7109375" style="497" customWidth="1"/>
    <col min="7122" max="7122" width="2.85546875" style="497" customWidth="1"/>
    <col min="7123" max="7123" width="1.7109375" style="497" customWidth="1"/>
    <col min="7124" max="7124" width="2.140625" style="497" customWidth="1"/>
    <col min="7125" max="7134" width="1.7109375" style="497" customWidth="1"/>
    <col min="7135" max="7135" width="0.140625" style="497" customWidth="1"/>
    <col min="7136" max="7136" width="1.7109375" style="497" customWidth="1"/>
    <col min="7137" max="7137" width="0.7109375" style="497" customWidth="1"/>
    <col min="7138" max="7206" width="1.7109375" style="497" customWidth="1"/>
    <col min="7207" max="7366" width="11.42578125" style="497"/>
    <col min="7367" max="7368" width="3.28515625" style="497" customWidth="1"/>
    <col min="7369" max="7370" width="1.7109375" style="497" customWidth="1"/>
    <col min="7371" max="7371" width="1.85546875" style="497" customWidth="1"/>
    <col min="7372" max="7377" width="1.7109375" style="497" customWidth="1"/>
    <col min="7378" max="7378" width="2.85546875" style="497" customWidth="1"/>
    <col min="7379" max="7379" width="1.7109375" style="497" customWidth="1"/>
    <col min="7380" max="7380" width="2.140625" style="497" customWidth="1"/>
    <col min="7381" max="7390" width="1.7109375" style="497" customWidth="1"/>
    <col min="7391" max="7391" width="0.140625" style="497" customWidth="1"/>
    <col min="7392" max="7392" width="1.7109375" style="497" customWidth="1"/>
    <col min="7393" max="7393" width="0.7109375" style="497" customWidth="1"/>
    <col min="7394" max="7462" width="1.7109375" style="497" customWidth="1"/>
    <col min="7463" max="7622" width="11.42578125" style="497"/>
    <col min="7623" max="7624" width="3.28515625" style="497" customWidth="1"/>
    <col min="7625" max="7626" width="1.7109375" style="497" customWidth="1"/>
    <col min="7627" max="7627" width="1.85546875" style="497" customWidth="1"/>
    <col min="7628" max="7633" width="1.7109375" style="497" customWidth="1"/>
    <col min="7634" max="7634" width="2.85546875" style="497" customWidth="1"/>
    <col min="7635" max="7635" width="1.7109375" style="497" customWidth="1"/>
    <col min="7636" max="7636" width="2.140625" style="497" customWidth="1"/>
    <col min="7637" max="7646" width="1.7109375" style="497" customWidth="1"/>
    <col min="7647" max="7647" width="0.140625" style="497" customWidth="1"/>
    <col min="7648" max="7648" width="1.7109375" style="497" customWidth="1"/>
    <col min="7649" max="7649" width="0.7109375" style="497" customWidth="1"/>
    <col min="7650" max="7718" width="1.7109375" style="497" customWidth="1"/>
    <col min="7719" max="7878" width="11.42578125" style="497"/>
    <col min="7879" max="7880" width="3.28515625" style="497" customWidth="1"/>
    <col min="7881" max="7882" width="1.7109375" style="497" customWidth="1"/>
    <col min="7883" max="7883" width="1.85546875" style="497" customWidth="1"/>
    <col min="7884" max="7889" width="1.7109375" style="497" customWidth="1"/>
    <col min="7890" max="7890" width="2.85546875" style="497" customWidth="1"/>
    <col min="7891" max="7891" width="1.7109375" style="497" customWidth="1"/>
    <col min="7892" max="7892" width="2.140625" style="497" customWidth="1"/>
    <col min="7893" max="7902" width="1.7109375" style="497" customWidth="1"/>
    <col min="7903" max="7903" width="0.140625" style="497" customWidth="1"/>
    <col min="7904" max="7904" width="1.7109375" style="497" customWidth="1"/>
    <col min="7905" max="7905" width="0.7109375" style="497" customWidth="1"/>
    <col min="7906" max="7974" width="1.7109375" style="497" customWidth="1"/>
    <col min="7975" max="8134" width="11.42578125" style="497"/>
    <col min="8135" max="8136" width="3.28515625" style="497" customWidth="1"/>
    <col min="8137" max="8138" width="1.7109375" style="497" customWidth="1"/>
    <col min="8139" max="8139" width="1.85546875" style="497" customWidth="1"/>
    <col min="8140" max="8145" width="1.7109375" style="497" customWidth="1"/>
    <col min="8146" max="8146" width="2.85546875" style="497" customWidth="1"/>
    <col min="8147" max="8147" width="1.7109375" style="497" customWidth="1"/>
    <col min="8148" max="8148" width="2.140625" style="497" customWidth="1"/>
    <col min="8149" max="8158" width="1.7109375" style="497" customWidth="1"/>
    <col min="8159" max="8159" width="0.140625" style="497" customWidth="1"/>
    <col min="8160" max="8160" width="1.7109375" style="497" customWidth="1"/>
    <col min="8161" max="8161" width="0.7109375" style="497" customWidth="1"/>
    <col min="8162" max="8230" width="1.7109375" style="497" customWidth="1"/>
    <col min="8231" max="8390" width="11.42578125" style="497"/>
    <col min="8391" max="8392" width="3.28515625" style="497" customWidth="1"/>
    <col min="8393" max="8394" width="1.7109375" style="497" customWidth="1"/>
    <col min="8395" max="8395" width="1.85546875" style="497" customWidth="1"/>
    <col min="8396" max="8401" width="1.7109375" style="497" customWidth="1"/>
    <col min="8402" max="8402" width="2.85546875" style="497" customWidth="1"/>
    <col min="8403" max="8403" width="1.7109375" style="497" customWidth="1"/>
    <col min="8404" max="8404" width="2.140625" style="497" customWidth="1"/>
    <col min="8405" max="8414" width="1.7109375" style="497" customWidth="1"/>
    <col min="8415" max="8415" width="0.140625" style="497" customWidth="1"/>
    <col min="8416" max="8416" width="1.7109375" style="497" customWidth="1"/>
    <col min="8417" max="8417" width="0.7109375" style="497" customWidth="1"/>
    <col min="8418" max="8486" width="1.7109375" style="497" customWidth="1"/>
    <col min="8487" max="8646" width="11.42578125" style="497"/>
    <col min="8647" max="8648" width="3.28515625" style="497" customWidth="1"/>
    <col min="8649" max="8650" width="1.7109375" style="497" customWidth="1"/>
    <col min="8651" max="8651" width="1.85546875" style="497" customWidth="1"/>
    <col min="8652" max="8657" width="1.7109375" style="497" customWidth="1"/>
    <col min="8658" max="8658" width="2.85546875" style="497" customWidth="1"/>
    <col min="8659" max="8659" width="1.7109375" style="497" customWidth="1"/>
    <col min="8660" max="8660" width="2.140625" style="497" customWidth="1"/>
    <col min="8661" max="8670" width="1.7109375" style="497" customWidth="1"/>
    <col min="8671" max="8671" width="0.140625" style="497" customWidth="1"/>
    <col min="8672" max="8672" width="1.7109375" style="497" customWidth="1"/>
    <col min="8673" max="8673" width="0.7109375" style="497" customWidth="1"/>
    <col min="8674" max="8742" width="1.7109375" style="497" customWidth="1"/>
    <col min="8743" max="8902" width="11.42578125" style="497"/>
    <col min="8903" max="8904" width="3.28515625" style="497" customWidth="1"/>
    <col min="8905" max="8906" width="1.7109375" style="497" customWidth="1"/>
    <col min="8907" max="8907" width="1.85546875" style="497" customWidth="1"/>
    <col min="8908" max="8913" width="1.7109375" style="497" customWidth="1"/>
    <col min="8914" max="8914" width="2.85546875" style="497" customWidth="1"/>
    <col min="8915" max="8915" width="1.7109375" style="497" customWidth="1"/>
    <col min="8916" max="8916" width="2.140625" style="497" customWidth="1"/>
    <col min="8917" max="8926" width="1.7109375" style="497" customWidth="1"/>
    <col min="8927" max="8927" width="0.140625" style="497" customWidth="1"/>
    <col min="8928" max="8928" width="1.7109375" style="497" customWidth="1"/>
    <col min="8929" max="8929" width="0.7109375" style="497" customWidth="1"/>
    <col min="8930" max="8998" width="1.7109375" style="497" customWidth="1"/>
    <col min="8999" max="9158" width="11.42578125" style="497"/>
    <col min="9159" max="9160" width="3.28515625" style="497" customWidth="1"/>
    <col min="9161" max="9162" width="1.7109375" style="497" customWidth="1"/>
    <col min="9163" max="9163" width="1.85546875" style="497" customWidth="1"/>
    <col min="9164" max="9169" width="1.7109375" style="497" customWidth="1"/>
    <col min="9170" max="9170" width="2.85546875" style="497" customWidth="1"/>
    <col min="9171" max="9171" width="1.7109375" style="497" customWidth="1"/>
    <col min="9172" max="9172" width="2.140625" style="497" customWidth="1"/>
    <col min="9173" max="9182" width="1.7109375" style="497" customWidth="1"/>
    <col min="9183" max="9183" width="0.140625" style="497" customWidth="1"/>
    <col min="9184" max="9184" width="1.7109375" style="497" customWidth="1"/>
    <col min="9185" max="9185" width="0.7109375" style="497" customWidth="1"/>
    <col min="9186" max="9254" width="1.7109375" style="497" customWidth="1"/>
    <col min="9255" max="9414" width="11.42578125" style="497"/>
    <col min="9415" max="9416" width="3.28515625" style="497" customWidth="1"/>
    <col min="9417" max="9418" width="1.7109375" style="497" customWidth="1"/>
    <col min="9419" max="9419" width="1.85546875" style="497" customWidth="1"/>
    <col min="9420" max="9425" width="1.7109375" style="497" customWidth="1"/>
    <col min="9426" max="9426" width="2.85546875" style="497" customWidth="1"/>
    <col min="9427" max="9427" width="1.7109375" style="497" customWidth="1"/>
    <col min="9428" max="9428" width="2.140625" style="497" customWidth="1"/>
    <col min="9429" max="9438" width="1.7109375" style="497" customWidth="1"/>
    <col min="9439" max="9439" width="0.140625" style="497" customWidth="1"/>
    <col min="9440" max="9440" width="1.7109375" style="497" customWidth="1"/>
    <col min="9441" max="9441" width="0.7109375" style="497" customWidth="1"/>
    <col min="9442" max="9510" width="1.7109375" style="497" customWidth="1"/>
    <col min="9511" max="9670" width="11.42578125" style="497"/>
    <col min="9671" max="9672" width="3.28515625" style="497" customWidth="1"/>
    <col min="9673" max="9674" width="1.7109375" style="497" customWidth="1"/>
    <col min="9675" max="9675" width="1.85546875" style="497" customWidth="1"/>
    <col min="9676" max="9681" width="1.7109375" style="497" customWidth="1"/>
    <col min="9682" max="9682" width="2.85546875" style="497" customWidth="1"/>
    <col min="9683" max="9683" width="1.7109375" style="497" customWidth="1"/>
    <col min="9684" max="9684" width="2.140625" style="497" customWidth="1"/>
    <col min="9685" max="9694" width="1.7109375" style="497" customWidth="1"/>
    <col min="9695" max="9695" width="0.140625" style="497" customWidth="1"/>
    <col min="9696" max="9696" width="1.7109375" style="497" customWidth="1"/>
    <col min="9697" max="9697" width="0.7109375" style="497" customWidth="1"/>
    <col min="9698" max="9766" width="1.7109375" style="497" customWidth="1"/>
    <col min="9767" max="9926" width="11.42578125" style="497"/>
    <col min="9927" max="9928" width="3.28515625" style="497" customWidth="1"/>
    <col min="9929" max="9930" width="1.7109375" style="497" customWidth="1"/>
    <col min="9931" max="9931" width="1.85546875" style="497" customWidth="1"/>
    <col min="9932" max="9937" width="1.7109375" style="497" customWidth="1"/>
    <col min="9938" max="9938" width="2.85546875" style="497" customWidth="1"/>
    <col min="9939" max="9939" width="1.7109375" style="497" customWidth="1"/>
    <col min="9940" max="9940" width="2.140625" style="497" customWidth="1"/>
    <col min="9941" max="9950" width="1.7109375" style="497" customWidth="1"/>
    <col min="9951" max="9951" width="0.140625" style="497" customWidth="1"/>
    <col min="9952" max="9952" width="1.7109375" style="497" customWidth="1"/>
    <col min="9953" max="9953" width="0.7109375" style="497" customWidth="1"/>
    <col min="9954" max="10022" width="1.7109375" style="497" customWidth="1"/>
    <col min="10023" max="10182" width="11.42578125" style="497"/>
    <col min="10183" max="10184" width="3.28515625" style="497" customWidth="1"/>
    <col min="10185" max="10186" width="1.7109375" style="497" customWidth="1"/>
    <col min="10187" max="10187" width="1.85546875" style="497" customWidth="1"/>
    <col min="10188" max="10193" width="1.7109375" style="497" customWidth="1"/>
    <col min="10194" max="10194" width="2.85546875" style="497" customWidth="1"/>
    <col min="10195" max="10195" width="1.7109375" style="497" customWidth="1"/>
    <col min="10196" max="10196" width="2.140625" style="497" customWidth="1"/>
    <col min="10197" max="10206" width="1.7109375" style="497" customWidth="1"/>
    <col min="10207" max="10207" width="0.140625" style="497" customWidth="1"/>
    <col min="10208" max="10208" width="1.7109375" style="497" customWidth="1"/>
    <col min="10209" max="10209" width="0.7109375" style="497" customWidth="1"/>
    <col min="10210" max="10278" width="1.7109375" style="497" customWidth="1"/>
    <col min="10279" max="10438" width="11.42578125" style="497"/>
    <col min="10439" max="10440" width="3.28515625" style="497" customWidth="1"/>
    <col min="10441" max="10442" width="1.7109375" style="497" customWidth="1"/>
    <col min="10443" max="10443" width="1.85546875" style="497" customWidth="1"/>
    <col min="10444" max="10449" width="1.7109375" style="497" customWidth="1"/>
    <col min="10450" max="10450" width="2.85546875" style="497" customWidth="1"/>
    <col min="10451" max="10451" width="1.7109375" style="497" customWidth="1"/>
    <col min="10452" max="10452" width="2.140625" style="497" customWidth="1"/>
    <col min="10453" max="10462" width="1.7109375" style="497" customWidth="1"/>
    <col min="10463" max="10463" width="0.140625" style="497" customWidth="1"/>
    <col min="10464" max="10464" width="1.7109375" style="497" customWidth="1"/>
    <col min="10465" max="10465" width="0.7109375" style="497" customWidth="1"/>
    <col min="10466" max="10534" width="1.7109375" style="497" customWidth="1"/>
    <col min="10535" max="10694" width="11.42578125" style="497"/>
    <col min="10695" max="10696" width="3.28515625" style="497" customWidth="1"/>
    <col min="10697" max="10698" width="1.7109375" style="497" customWidth="1"/>
    <col min="10699" max="10699" width="1.85546875" style="497" customWidth="1"/>
    <col min="10700" max="10705" width="1.7109375" style="497" customWidth="1"/>
    <col min="10706" max="10706" width="2.85546875" style="497" customWidth="1"/>
    <col min="10707" max="10707" width="1.7109375" style="497" customWidth="1"/>
    <col min="10708" max="10708" width="2.140625" style="497" customWidth="1"/>
    <col min="10709" max="10718" width="1.7109375" style="497" customWidth="1"/>
    <col min="10719" max="10719" width="0.140625" style="497" customWidth="1"/>
    <col min="10720" max="10720" width="1.7109375" style="497" customWidth="1"/>
    <col min="10721" max="10721" width="0.7109375" style="497" customWidth="1"/>
    <col min="10722" max="10790" width="1.7109375" style="497" customWidth="1"/>
    <col min="10791" max="10950" width="11.42578125" style="497"/>
    <col min="10951" max="10952" width="3.28515625" style="497" customWidth="1"/>
    <col min="10953" max="10954" width="1.7109375" style="497" customWidth="1"/>
    <col min="10955" max="10955" width="1.85546875" style="497" customWidth="1"/>
    <col min="10956" max="10961" width="1.7109375" style="497" customWidth="1"/>
    <col min="10962" max="10962" width="2.85546875" style="497" customWidth="1"/>
    <col min="10963" max="10963" width="1.7109375" style="497" customWidth="1"/>
    <col min="10964" max="10964" width="2.140625" style="497" customWidth="1"/>
    <col min="10965" max="10974" width="1.7109375" style="497" customWidth="1"/>
    <col min="10975" max="10975" width="0.140625" style="497" customWidth="1"/>
    <col min="10976" max="10976" width="1.7109375" style="497" customWidth="1"/>
    <col min="10977" max="10977" width="0.7109375" style="497" customWidth="1"/>
    <col min="10978" max="11046" width="1.7109375" style="497" customWidth="1"/>
    <col min="11047" max="11206" width="11.42578125" style="497"/>
    <col min="11207" max="11208" width="3.28515625" style="497" customWidth="1"/>
    <col min="11209" max="11210" width="1.7109375" style="497" customWidth="1"/>
    <col min="11211" max="11211" width="1.85546875" style="497" customWidth="1"/>
    <col min="11212" max="11217" width="1.7109375" style="497" customWidth="1"/>
    <col min="11218" max="11218" width="2.85546875" style="497" customWidth="1"/>
    <col min="11219" max="11219" width="1.7109375" style="497" customWidth="1"/>
    <col min="11220" max="11220" width="2.140625" style="497" customWidth="1"/>
    <col min="11221" max="11230" width="1.7109375" style="497" customWidth="1"/>
    <col min="11231" max="11231" width="0.140625" style="497" customWidth="1"/>
    <col min="11232" max="11232" width="1.7109375" style="497" customWidth="1"/>
    <col min="11233" max="11233" width="0.7109375" style="497" customWidth="1"/>
    <col min="11234" max="11302" width="1.7109375" style="497" customWidth="1"/>
    <col min="11303" max="11462" width="11.42578125" style="497"/>
    <col min="11463" max="11464" width="3.28515625" style="497" customWidth="1"/>
    <col min="11465" max="11466" width="1.7109375" style="497" customWidth="1"/>
    <col min="11467" max="11467" width="1.85546875" style="497" customWidth="1"/>
    <col min="11468" max="11473" width="1.7109375" style="497" customWidth="1"/>
    <col min="11474" max="11474" width="2.85546875" style="497" customWidth="1"/>
    <col min="11475" max="11475" width="1.7109375" style="497" customWidth="1"/>
    <col min="11476" max="11476" width="2.140625" style="497" customWidth="1"/>
    <col min="11477" max="11486" width="1.7109375" style="497" customWidth="1"/>
    <col min="11487" max="11487" width="0.140625" style="497" customWidth="1"/>
    <col min="11488" max="11488" width="1.7109375" style="497" customWidth="1"/>
    <col min="11489" max="11489" width="0.7109375" style="497" customWidth="1"/>
    <col min="11490" max="11558" width="1.7109375" style="497" customWidth="1"/>
    <col min="11559" max="11718" width="11.42578125" style="497"/>
    <col min="11719" max="11720" width="3.28515625" style="497" customWidth="1"/>
    <col min="11721" max="11722" width="1.7109375" style="497" customWidth="1"/>
    <col min="11723" max="11723" width="1.85546875" style="497" customWidth="1"/>
    <col min="11724" max="11729" width="1.7109375" style="497" customWidth="1"/>
    <col min="11730" max="11730" width="2.85546875" style="497" customWidth="1"/>
    <col min="11731" max="11731" width="1.7109375" style="497" customWidth="1"/>
    <col min="11732" max="11732" width="2.140625" style="497" customWidth="1"/>
    <col min="11733" max="11742" width="1.7109375" style="497" customWidth="1"/>
    <col min="11743" max="11743" width="0.140625" style="497" customWidth="1"/>
    <col min="11744" max="11744" width="1.7109375" style="497" customWidth="1"/>
    <col min="11745" max="11745" width="0.7109375" style="497" customWidth="1"/>
    <col min="11746" max="11814" width="1.7109375" style="497" customWidth="1"/>
    <col min="11815" max="11974" width="11.42578125" style="497"/>
    <col min="11975" max="11976" width="3.28515625" style="497" customWidth="1"/>
    <col min="11977" max="11978" width="1.7109375" style="497" customWidth="1"/>
    <col min="11979" max="11979" width="1.85546875" style="497" customWidth="1"/>
    <col min="11980" max="11985" width="1.7109375" style="497" customWidth="1"/>
    <col min="11986" max="11986" width="2.85546875" style="497" customWidth="1"/>
    <col min="11987" max="11987" width="1.7109375" style="497" customWidth="1"/>
    <col min="11988" max="11988" width="2.140625" style="497" customWidth="1"/>
    <col min="11989" max="11998" width="1.7109375" style="497" customWidth="1"/>
    <col min="11999" max="11999" width="0.140625" style="497" customWidth="1"/>
    <col min="12000" max="12000" width="1.7109375" style="497" customWidth="1"/>
    <col min="12001" max="12001" width="0.7109375" style="497" customWidth="1"/>
    <col min="12002" max="12070" width="1.7109375" style="497" customWidth="1"/>
    <col min="12071" max="12230" width="11.42578125" style="497"/>
    <col min="12231" max="12232" width="3.28515625" style="497" customWidth="1"/>
    <col min="12233" max="12234" width="1.7109375" style="497" customWidth="1"/>
    <col min="12235" max="12235" width="1.85546875" style="497" customWidth="1"/>
    <col min="12236" max="12241" width="1.7109375" style="497" customWidth="1"/>
    <col min="12242" max="12242" width="2.85546875" style="497" customWidth="1"/>
    <col min="12243" max="12243" width="1.7109375" style="497" customWidth="1"/>
    <col min="12244" max="12244" width="2.140625" style="497" customWidth="1"/>
    <col min="12245" max="12254" width="1.7109375" style="497" customWidth="1"/>
    <col min="12255" max="12255" width="0.140625" style="497" customWidth="1"/>
    <col min="12256" max="12256" width="1.7109375" style="497" customWidth="1"/>
    <col min="12257" max="12257" width="0.7109375" style="497" customWidth="1"/>
    <col min="12258" max="12326" width="1.7109375" style="497" customWidth="1"/>
    <col min="12327" max="12486" width="11.42578125" style="497"/>
    <col min="12487" max="12488" width="3.28515625" style="497" customWidth="1"/>
    <col min="12489" max="12490" width="1.7109375" style="497" customWidth="1"/>
    <col min="12491" max="12491" width="1.85546875" style="497" customWidth="1"/>
    <col min="12492" max="12497" width="1.7109375" style="497" customWidth="1"/>
    <col min="12498" max="12498" width="2.85546875" style="497" customWidth="1"/>
    <col min="12499" max="12499" width="1.7109375" style="497" customWidth="1"/>
    <col min="12500" max="12500" width="2.140625" style="497" customWidth="1"/>
    <col min="12501" max="12510" width="1.7109375" style="497" customWidth="1"/>
    <col min="12511" max="12511" width="0.140625" style="497" customWidth="1"/>
    <col min="12512" max="12512" width="1.7109375" style="497" customWidth="1"/>
    <col min="12513" max="12513" width="0.7109375" style="497" customWidth="1"/>
    <col min="12514" max="12582" width="1.7109375" style="497" customWidth="1"/>
    <col min="12583" max="12742" width="11.42578125" style="497"/>
    <col min="12743" max="12744" width="3.28515625" style="497" customWidth="1"/>
    <col min="12745" max="12746" width="1.7109375" style="497" customWidth="1"/>
    <col min="12747" max="12747" width="1.85546875" style="497" customWidth="1"/>
    <col min="12748" max="12753" width="1.7109375" style="497" customWidth="1"/>
    <col min="12754" max="12754" width="2.85546875" style="497" customWidth="1"/>
    <col min="12755" max="12755" width="1.7109375" style="497" customWidth="1"/>
    <col min="12756" max="12756" width="2.140625" style="497" customWidth="1"/>
    <col min="12757" max="12766" width="1.7109375" style="497" customWidth="1"/>
    <col min="12767" max="12767" width="0.140625" style="497" customWidth="1"/>
    <col min="12768" max="12768" width="1.7109375" style="497" customWidth="1"/>
    <col min="12769" max="12769" width="0.7109375" style="497" customWidth="1"/>
    <col min="12770" max="12838" width="1.7109375" style="497" customWidth="1"/>
    <col min="12839" max="12998" width="11.42578125" style="497"/>
    <col min="12999" max="13000" width="3.28515625" style="497" customWidth="1"/>
    <col min="13001" max="13002" width="1.7109375" style="497" customWidth="1"/>
    <col min="13003" max="13003" width="1.85546875" style="497" customWidth="1"/>
    <col min="13004" max="13009" width="1.7109375" style="497" customWidth="1"/>
    <col min="13010" max="13010" width="2.85546875" style="497" customWidth="1"/>
    <col min="13011" max="13011" width="1.7109375" style="497" customWidth="1"/>
    <col min="13012" max="13012" width="2.140625" style="497" customWidth="1"/>
    <col min="13013" max="13022" width="1.7109375" style="497" customWidth="1"/>
    <col min="13023" max="13023" width="0.140625" style="497" customWidth="1"/>
    <col min="13024" max="13024" width="1.7109375" style="497" customWidth="1"/>
    <col min="13025" max="13025" width="0.7109375" style="497" customWidth="1"/>
    <col min="13026" max="13094" width="1.7109375" style="497" customWidth="1"/>
    <col min="13095" max="13254" width="11.42578125" style="497"/>
    <col min="13255" max="13256" width="3.28515625" style="497" customWidth="1"/>
    <col min="13257" max="13258" width="1.7109375" style="497" customWidth="1"/>
    <col min="13259" max="13259" width="1.85546875" style="497" customWidth="1"/>
    <col min="13260" max="13265" width="1.7109375" style="497" customWidth="1"/>
    <col min="13266" max="13266" width="2.85546875" style="497" customWidth="1"/>
    <col min="13267" max="13267" width="1.7109375" style="497" customWidth="1"/>
    <col min="13268" max="13268" width="2.140625" style="497" customWidth="1"/>
    <col min="13269" max="13278" width="1.7109375" style="497" customWidth="1"/>
    <col min="13279" max="13279" width="0.140625" style="497" customWidth="1"/>
    <col min="13280" max="13280" width="1.7109375" style="497" customWidth="1"/>
    <col min="13281" max="13281" width="0.7109375" style="497" customWidth="1"/>
    <col min="13282" max="13350" width="1.7109375" style="497" customWidth="1"/>
    <col min="13351" max="13510" width="11.42578125" style="497"/>
    <col min="13511" max="13512" width="3.28515625" style="497" customWidth="1"/>
    <col min="13513" max="13514" width="1.7109375" style="497" customWidth="1"/>
    <col min="13515" max="13515" width="1.85546875" style="497" customWidth="1"/>
    <col min="13516" max="13521" width="1.7109375" style="497" customWidth="1"/>
    <col min="13522" max="13522" width="2.85546875" style="497" customWidth="1"/>
    <col min="13523" max="13523" width="1.7109375" style="497" customWidth="1"/>
    <col min="13524" max="13524" width="2.140625" style="497" customWidth="1"/>
    <col min="13525" max="13534" width="1.7109375" style="497" customWidth="1"/>
    <col min="13535" max="13535" width="0.140625" style="497" customWidth="1"/>
    <col min="13536" max="13536" width="1.7109375" style="497" customWidth="1"/>
    <col min="13537" max="13537" width="0.7109375" style="497" customWidth="1"/>
    <col min="13538" max="13606" width="1.7109375" style="497" customWidth="1"/>
    <col min="13607" max="13766" width="11.42578125" style="497"/>
    <col min="13767" max="13768" width="3.28515625" style="497" customWidth="1"/>
    <col min="13769" max="13770" width="1.7109375" style="497" customWidth="1"/>
    <col min="13771" max="13771" width="1.85546875" style="497" customWidth="1"/>
    <col min="13772" max="13777" width="1.7109375" style="497" customWidth="1"/>
    <col min="13778" max="13778" width="2.85546875" style="497" customWidth="1"/>
    <col min="13779" max="13779" width="1.7109375" style="497" customWidth="1"/>
    <col min="13780" max="13780" width="2.140625" style="497" customWidth="1"/>
    <col min="13781" max="13790" width="1.7109375" style="497" customWidth="1"/>
    <col min="13791" max="13791" width="0.140625" style="497" customWidth="1"/>
    <col min="13792" max="13792" width="1.7109375" style="497" customWidth="1"/>
    <col min="13793" max="13793" width="0.7109375" style="497" customWidth="1"/>
    <col min="13794" max="13862" width="1.7109375" style="497" customWidth="1"/>
    <col min="13863" max="14022" width="11.42578125" style="497"/>
    <col min="14023" max="14024" width="3.28515625" style="497" customWidth="1"/>
    <col min="14025" max="14026" width="1.7109375" style="497" customWidth="1"/>
    <col min="14027" max="14027" width="1.85546875" style="497" customWidth="1"/>
    <col min="14028" max="14033" width="1.7109375" style="497" customWidth="1"/>
    <col min="14034" max="14034" width="2.85546875" style="497" customWidth="1"/>
    <col min="14035" max="14035" width="1.7109375" style="497" customWidth="1"/>
    <col min="14036" max="14036" width="2.140625" style="497" customWidth="1"/>
    <col min="14037" max="14046" width="1.7109375" style="497" customWidth="1"/>
    <col min="14047" max="14047" width="0.140625" style="497" customWidth="1"/>
    <col min="14048" max="14048" width="1.7109375" style="497" customWidth="1"/>
    <col min="14049" max="14049" width="0.7109375" style="497" customWidth="1"/>
    <col min="14050" max="14118" width="1.7109375" style="497" customWidth="1"/>
    <col min="14119" max="14278" width="11.42578125" style="497"/>
    <col min="14279" max="14280" width="3.28515625" style="497" customWidth="1"/>
    <col min="14281" max="14282" width="1.7109375" style="497" customWidth="1"/>
    <col min="14283" max="14283" width="1.85546875" style="497" customWidth="1"/>
    <col min="14284" max="14289" width="1.7109375" style="497" customWidth="1"/>
    <col min="14290" max="14290" width="2.85546875" style="497" customWidth="1"/>
    <col min="14291" max="14291" width="1.7109375" style="497" customWidth="1"/>
    <col min="14292" max="14292" width="2.140625" style="497" customWidth="1"/>
    <col min="14293" max="14302" width="1.7109375" style="497" customWidth="1"/>
    <col min="14303" max="14303" width="0.140625" style="497" customWidth="1"/>
    <col min="14304" max="14304" width="1.7109375" style="497" customWidth="1"/>
    <col min="14305" max="14305" width="0.7109375" style="497" customWidth="1"/>
    <col min="14306" max="14374" width="1.7109375" style="497" customWidth="1"/>
    <col min="14375" max="14534" width="11.42578125" style="497"/>
    <col min="14535" max="14536" width="3.28515625" style="497" customWidth="1"/>
    <col min="14537" max="14538" width="1.7109375" style="497" customWidth="1"/>
    <col min="14539" max="14539" width="1.85546875" style="497" customWidth="1"/>
    <col min="14540" max="14545" width="1.7109375" style="497" customWidth="1"/>
    <col min="14546" max="14546" width="2.85546875" style="497" customWidth="1"/>
    <col min="14547" max="14547" width="1.7109375" style="497" customWidth="1"/>
    <col min="14548" max="14548" width="2.140625" style="497" customWidth="1"/>
    <col min="14549" max="14558" width="1.7109375" style="497" customWidth="1"/>
    <col min="14559" max="14559" width="0.140625" style="497" customWidth="1"/>
    <col min="14560" max="14560" width="1.7109375" style="497" customWidth="1"/>
    <col min="14561" max="14561" width="0.7109375" style="497" customWidth="1"/>
    <col min="14562" max="14630" width="1.7109375" style="497" customWidth="1"/>
    <col min="14631" max="14790" width="11.42578125" style="497"/>
    <col min="14791" max="14792" width="3.28515625" style="497" customWidth="1"/>
    <col min="14793" max="14794" width="1.7109375" style="497" customWidth="1"/>
    <col min="14795" max="14795" width="1.85546875" style="497" customWidth="1"/>
    <col min="14796" max="14801" width="1.7109375" style="497" customWidth="1"/>
    <col min="14802" max="14802" width="2.85546875" style="497" customWidth="1"/>
    <col min="14803" max="14803" width="1.7109375" style="497" customWidth="1"/>
    <col min="14804" max="14804" width="2.140625" style="497" customWidth="1"/>
    <col min="14805" max="14814" width="1.7109375" style="497" customWidth="1"/>
    <col min="14815" max="14815" width="0.140625" style="497" customWidth="1"/>
    <col min="14816" max="14816" width="1.7109375" style="497" customWidth="1"/>
    <col min="14817" max="14817" width="0.7109375" style="497" customWidth="1"/>
    <col min="14818" max="14886" width="1.7109375" style="497" customWidth="1"/>
    <col min="14887" max="15046" width="11.42578125" style="497"/>
    <col min="15047" max="15048" width="3.28515625" style="497" customWidth="1"/>
    <col min="15049" max="15050" width="1.7109375" style="497" customWidth="1"/>
    <col min="15051" max="15051" width="1.85546875" style="497" customWidth="1"/>
    <col min="15052" max="15057" width="1.7109375" style="497" customWidth="1"/>
    <col min="15058" max="15058" width="2.85546875" style="497" customWidth="1"/>
    <col min="15059" max="15059" width="1.7109375" style="497" customWidth="1"/>
    <col min="15060" max="15060" width="2.140625" style="497" customWidth="1"/>
    <col min="15061" max="15070" width="1.7109375" style="497" customWidth="1"/>
    <col min="15071" max="15071" width="0.140625" style="497" customWidth="1"/>
    <col min="15072" max="15072" width="1.7109375" style="497" customWidth="1"/>
    <col min="15073" max="15073" width="0.7109375" style="497" customWidth="1"/>
    <col min="15074" max="15142" width="1.7109375" style="497" customWidth="1"/>
    <col min="15143" max="15302" width="11.42578125" style="497"/>
    <col min="15303" max="15304" width="3.28515625" style="497" customWidth="1"/>
    <col min="15305" max="15306" width="1.7109375" style="497" customWidth="1"/>
    <col min="15307" max="15307" width="1.85546875" style="497" customWidth="1"/>
    <col min="15308" max="15313" width="1.7109375" style="497" customWidth="1"/>
    <col min="15314" max="15314" width="2.85546875" style="497" customWidth="1"/>
    <col min="15315" max="15315" width="1.7109375" style="497" customWidth="1"/>
    <col min="15316" max="15316" width="2.140625" style="497" customWidth="1"/>
    <col min="15317" max="15326" width="1.7109375" style="497" customWidth="1"/>
    <col min="15327" max="15327" width="0.140625" style="497" customWidth="1"/>
    <col min="15328" max="15328" width="1.7109375" style="497" customWidth="1"/>
    <col min="15329" max="15329" width="0.7109375" style="497" customWidth="1"/>
    <col min="15330" max="15398" width="1.7109375" style="497" customWidth="1"/>
    <col min="15399" max="15558" width="11.42578125" style="497"/>
    <col min="15559" max="15560" width="3.28515625" style="497" customWidth="1"/>
    <col min="15561" max="15562" width="1.7109375" style="497" customWidth="1"/>
    <col min="15563" max="15563" width="1.85546875" style="497" customWidth="1"/>
    <col min="15564" max="15569" width="1.7109375" style="497" customWidth="1"/>
    <col min="15570" max="15570" width="2.85546875" style="497" customWidth="1"/>
    <col min="15571" max="15571" width="1.7109375" style="497" customWidth="1"/>
    <col min="15572" max="15572" width="2.140625" style="497" customWidth="1"/>
    <col min="15573" max="15582" width="1.7109375" style="497" customWidth="1"/>
    <col min="15583" max="15583" width="0.140625" style="497" customWidth="1"/>
    <col min="15584" max="15584" width="1.7109375" style="497" customWidth="1"/>
    <col min="15585" max="15585" width="0.7109375" style="497" customWidth="1"/>
    <col min="15586" max="15654" width="1.7109375" style="497" customWidth="1"/>
    <col min="15655" max="15814" width="11.42578125" style="497"/>
    <col min="15815" max="15816" width="3.28515625" style="497" customWidth="1"/>
    <col min="15817" max="15818" width="1.7109375" style="497" customWidth="1"/>
    <col min="15819" max="15819" width="1.85546875" style="497" customWidth="1"/>
    <col min="15820" max="15825" width="1.7109375" style="497" customWidth="1"/>
    <col min="15826" max="15826" width="2.85546875" style="497" customWidth="1"/>
    <col min="15827" max="15827" width="1.7109375" style="497" customWidth="1"/>
    <col min="15828" max="15828" width="2.140625" style="497" customWidth="1"/>
    <col min="15829" max="15838" width="1.7109375" style="497" customWidth="1"/>
    <col min="15839" max="15839" width="0.140625" style="497" customWidth="1"/>
    <col min="15840" max="15840" width="1.7109375" style="497" customWidth="1"/>
    <col min="15841" max="15841" width="0.7109375" style="497" customWidth="1"/>
    <col min="15842" max="15910" width="1.7109375" style="497" customWidth="1"/>
    <col min="15911" max="16070" width="11.42578125" style="497"/>
    <col min="16071" max="16072" width="3.28515625" style="497" customWidth="1"/>
    <col min="16073" max="16074" width="1.7109375" style="497" customWidth="1"/>
    <col min="16075" max="16075" width="1.85546875" style="497" customWidth="1"/>
    <col min="16076" max="16081" width="1.7109375" style="497" customWidth="1"/>
    <col min="16082" max="16082" width="2.85546875" style="497" customWidth="1"/>
    <col min="16083" max="16083" width="1.7109375" style="497" customWidth="1"/>
    <col min="16084" max="16084" width="2.140625" style="497" customWidth="1"/>
    <col min="16085" max="16094" width="1.7109375" style="497" customWidth="1"/>
    <col min="16095" max="16095" width="0.140625" style="497" customWidth="1"/>
    <col min="16096" max="16096" width="1.7109375" style="497" customWidth="1"/>
    <col min="16097" max="16097" width="0.7109375" style="497" customWidth="1"/>
    <col min="16098" max="16166" width="1.7109375" style="497" customWidth="1"/>
    <col min="16167" max="16384" width="11.42578125" style="497"/>
  </cols>
  <sheetData>
    <row r="1" spans="1:81" ht="12" customHeight="1">
      <c r="A1" s="686" t="s">
        <v>1279</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c r="AZ1" s="687"/>
      <c r="BA1" s="687"/>
      <c r="BB1" s="687"/>
      <c r="BC1" s="687"/>
      <c r="BD1" s="687"/>
      <c r="BE1" s="687"/>
      <c r="BF1" s="687"/>
      <c r="BG1" s="687"/>
      <c r="BH1" s="687"/>
      <c r="BI1" s="687"/>
      <c r="BJ1" s="687"/>
      <c r="BK1" s="687"/>
      <c r="BL1" s="687"/>
      <c r="BM1" s="687"/>
      <c r="BN1" s="687"/>
      <c r="BO1" s="687"/>
      <c r="BP1" s="687"/>
      <c r="BQ1" s="687"/>
      <c r="BR1" s="687"/>
      <c r="BS1" s="687"/>
      <c r="BT1" s="687"/>
      <c r="BU1" s="687"/>
      <c r="BV1" s="687"/>
      <c r="BW1" s="687"/>
      <c r="BX1" s="687"/>
      <c r="BY1" s="687"/>
      <c r="BZ1" s="687"/>
      <c r="CA1" s="687"/>
      <c r="CB1" s="687"/>
      <c r="CC1" s="688"/>
    </row>
    <row r="2" spans="1:81" ht="9" customHeight="1">
      <c r="A2" s="689"/>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0"/>
      <c r="AX2" s="690"/>
      <c r="AY2" s="690"/>
      <c r="AZ2" s="690"/>
      <c r="BA2" s="690"/>
      <c r="BB2" s="690"/>
      <c r="BC2" s="690"/>
      <c r="BD2" s="690"/>
      <c r="BE2" s="690"/>
      <c r="BF2" s="690"/>
      <c r="BG2" s="690"/>
      <c r="BH2" s="690"/>
      <c r="BI2" s="690"/>
      <c r="BJ2" s="690"/>
      <c r="BK2" s="690"/>
      <c r="BL2" s="690"/>
      <c r="BM2" s="690"/>
      <c r="BN2" s="690"/>
      <c r="BO2" s="690"/>
      <c r="BP2" s="690"/>
      <c r="BQ2" s="690"/>
      <c r="BR2" s="690"/>
      <c r="BS2" s="690"/>
      <c r="BT2" s="690"/>
      <c r="BU2" s="690"/>
      <c r="BV2" s="690"/>
      <c r="BW2" s="690"/>
      <c r="BX2" s="690"/>
      <c r="BY2" s="690"/>
      <c r="BZ2" s="690"/>
      <c r="CA2" s="690"/>
      <c r="CB2" s="690"/>
      <c r="CC2" s="691"/>
    </row>
    <row r="3" spans="1:81" ht="27.75" customHeight="1">
      <c r="A3" s="692" t="str">
        <f>'[1]Objetivos PMD'!$B$3</f>
        <v>Municipio:  Techaluta de Montenegro, Jalisco</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c r="AS3" s="693"/>
      <c r="AT3" s="693"/>
      <c r="AU3" s="693"/>
      <c r="AV3" s="693"/>
      <c r="AW3" s="693"/>
      <c r="AX3" s="693"/>
      <c r="AY3" s="693"/>
      <c r="AZ3" s="693"/>
      <c r="BA3" s="693"/>
      <c r="BB3" s="693"/>
      <c r="BC3" s="693"/>
      <c r="BD3" s="693"/>
      <c r="BE3" s="693"/>
      <c r="BF3" s="693"/>
      <c r="BG3" s="693"/>
      <c r="BH3" s="693"/>
      <c r="BI3" s="693"/>
      <c r="BJ3" s="693"/>
      <c r="BK3" s="693"/>
      <c r="BL3" s="693"/>
      <c r="BM3" s="693"/>
      <c r="BN3" s="693"/>
      <c r="BO3" s="693"/>
      <c r="BP3" s="693"/>
      <c r="BQ3" s="693"/>
      <c r="BR3" s="693"/>
      <c r="BS3" s="693"/>
      <c r="BT3" s="693"/>
      <c r="BU3" s="693"/>
      <c r="BV3" s="693"/>
      <c r="BW3" s="693"/>
      <c r="BX3" s="693"/>
      <c r="BY3" s="693"/>
      <c r="BZ3" s="693"/>
      <c r="CA3" s="693"/>
      <c r="CB3" s="693"/>
      <c r="CC3" s="694"/>
    </row>
    <row r="4" spans="1:81">
      <c r="A4" s="444" t="s">
        <v>1280</v>
      </c>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6"/>
      <c r="AL4" s="489"/>
      <c r="AM4" s="448" t="s">
        <v>1281</v>
      </c>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5"/>
      <c r="BT4" s="445"/>
      <c r="BU4" s="445"/>
      <c r="BV4" s="445"/>
      <c r="BW4" s="445"/>
      <c r="BX4" s="445"/>
      <c r="BY4" s="445"/>
      <c r="BZ4" s="445"/>
      <c r="CA4" s="445"/>
      <c r="CB4" s="445"/>
      <c r="CC4" s="446"/>
    </row>
    <row r="5" spans="1:81" ht="21.75" customHeight="1">
      <c r="A5" s="695" t="s">
        <v>1282</v>
      </c>
      <c r="B5" s="696"/>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c r="AH5" s="696"/>
      <c r="AI5" s="696"/>
      <c r="AJ5" s="696"/>
      <c r="AK5" s="697"/>
      <c r="AL5" s="489"/>
      <c r="AM5" s="698" t="s">
        <v>1326</v>
      </c>
      <c r="AN5" s="699"/>
      <c r="AO5" s="699"/>
      <c r="AP5" s="699"/>
      <c r="AQ5" s="699"/>
      <c r="AR5" s="699"/>
      <c r="AS5" s="699"/>
      <c r="AT5" s="699"/>
      <c r="AU5" s="699"/>
      <c r="AV5" s="699"/>
      <c r="AW5" s="699"/>
      <c r="AX5" s="699"/>
      <c r="AY5" s="699"/>
      <c r="AZ5" s="699"/>
      <c r="BA5" s="699"/>
      <c r="BB5" s="699"/>
      <c r="BC5" s="699"/>
      <c r="BD5" s="699"/>
      <c r="BE5" s="699"/>
      <c r="BF5" s="699"/>
      <c r="BG5" s="699"/>
      <c r="BH5" s="699"/>
      <c r="BI5" s="699"/>
      <c r="BJ5" s="699"/>
      <c r="BK5" s="699"/>
      <c r="BL5" s="699"/>
      <c r="BM5" s="699"/>
      <c r="BN5" s="699"/>
      <c r="BO5" s="699"/>
      <c r="BP5" s="699"/>
      <c r="BQ5" s="699"/>
      <c r="BR5" s="699"/>
      <c r="BS5" s="699"/>
      <c r="BT5" s="699"/>
      <c r="BU5" s="699"/>
      <c r="BV5" s="699"/>
      <c r="BW5" s="699"/>
      <c r="BX5" s="699"/>
      <c r="BY5" s="699"/>
      <c r="BZ5" s="699"/>
      <c r="CA5" s="699"/>
      <c r="CB5" s="699"/>
      <c r="CC5" s="700"/>
    </row>
    <row r="6" spans="1:81" ht="6" customHeight="1">
      <c r="A6" s="488"/>
      <c r="B6" s="489"/>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91"/>
      <c r="AN6" s="489"/>
      <c r="AO6" s="489"/>
      <c r="AP6" s="489"/>
      <c r="AQ6" s="489"/>
      <c r="AR6" s="489"/>
      <c r="AS6" s="489"/>
      <c r="AT6" s="489"/>
      <c r="AU6" s="489"/>
      <c r="AV6" s="489"/>
      <c r="AW6" s="489"/>
      <c r="AX6" s="489"/>
      <c r="AY6" s="489"/>
      <c r="AZ6" s="489"/>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90"/>
    </row>
    <row r="7" spans="1:81" ht="22.5" customHeight="1">
      <c r="A7" s="451" t="s">
        <v>1284</v>
      </c>
      <c r="B7" s="452"/>
      <c r="C7" s="452"/>
      <c r="D7" s="452"/>
      <c r="E7" s="452"/>
      <c r="F7" s="452"/>
      <c r="G7" s="452"/>
      <c r="H7" s="452"/>
      <c r="I7" s="452"/>
      <c r="J7" s="452"/>
      <c r="K7" s="701" t="s">
        <v>1327</v>
      </c>
      <c r="L7" s="701"/>
      <c r="M7" s="701"/>
      <c r="N7" s="701"/>
      <c r="O7" s="701"/>
      <c r="P7" s="701"/>
      <c r="Q7" s="701"/>
      <c r="R7" s="701"/>
      <c r="S7" s="701"/>
      <c r="T7" s="701"/>
      <c r="U7" s="701"/>
      <c r="V7" s="701"/>
      <c r="W7" s="701"/>
      <c r="X7" s="701"/>
      <c r="Y7" s="701"/>
      <c r="Z7" s="701"/>
      <c r="AA7" s="701"/>
      <c r="AB7" s="701"/>
      <c r="AC7" s="701"/>
      <c r="AD7" s="701"/>
      <c r="AE7" s="701"/>
      <c r="AF7" s="701"/>
      <c r="AG7" s="701"/>
      <c r="AH7" s="701"/>
      <c r="AI7" s="701"/>
      <c r="AJ7" s="701"/>
      <c r="AK7" s="701"/>
      <c r="AL7" s="701"/>
      <c r="AM7" s="701"/>
      <c r="AN7" s="701"/>
      <c r="AO7" s="701"/>
      <c r="AP7" s="701"/>
      <c r="AQ7" s="701"/>
      <c r="AR7" s="701"/>
      <c r="AS7" s="701"/>
      <c r="AT7" s="701"/>
      <c r="AU7" s="701"/>
      <c r="AV7" s="701"/>
      <c r="AW7" s="701"/>
      <c r="AX7" s="701"/>
      <c r="AY7" s="701"/>
      <c r="AZ7" s="701"/>
      <c r="BA7" s="701"/>
      <c r="BB7" s="701"/>
      <c r="BC7" s="701"/>
      <c r="BD7" s="701"/>
      <c r="BE7" s="701"/>
      <c r="BF7" s="701"/>
      <c r="BG7" s="701"/>
      <c r="BH7" s="701"/>
      <c r="BI7" s="701"/>
      <c r="BJ7" s="701"/>
      <c r="BK7" s="701"/>
      <c r="BL7" s="701"/>
      <c r="BM7" s="701"/>
      <c r="BN7" s="701"/>
      <c r="BO7" s="701"/>
      <c r="BP7" s="701"/>
      <c r="BQ7" s="701"/>
      <c r="BR7" s="701"/>
      <c r="BS7" s="701"/>
      <c r="BT7" s="701"/>
      <c r="BU7" s="701"/>
      <c r="BV7" s="701"/>
      <c r="BW7" s="701"/>
      <c r="BX7" s="701"/>
      <c r="BY7" s="701"/>
      <c r="BZ7" s="701"/>
      <c r="CA7" s="701"/>
      <c r="CB7" s="701"/>
      <c r="CC7" s="702"/>
    </row>
    <row r="8" spans="1:81">
      <c r="A8" s="453" t="s">
        <v>1286</v>
      </c>
      <c r="B8" s="498"/>
      <c r="C8" s="498"/>
      <c r="D8" s="498"/>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9"/>
      <c r="AM8" s="456" t="s">
        <v>1287</v>
      </c>
      <c r="AN8" s="498"/>
      <c r="AO8" s="498"/>
      <c r="AP8" s="498"/>
      <c r="AQ8" s="498"/>
      <c r="AR8" s="498"/>
      <c r="AS8" s="498"/>
      <c r="AT8" s="498"/>
      <c r="AU8" s="498"/>
      <c r="AV8" s="498"/>
      <c r="AW8" s="498"/>
      <c r="AX8" s="498"/>
      <c r="AY8" s="498"/>
      <c r="AZ8" s="498"/>
      <c r="BA8" s="498"/>
      <c r="BB8" s="498"/>
      <c r="BC8" s="498"/>
      <c r="BD8" s="498"/>
      <c r="BE8" s="498"/>
      <c r="BF8" s="498"/>
      <c r="BG8" s="498"/>
      <c r="BH8" s="498"/>
      <c r="BI8" s="498"/>
      <c r="BJ8" s="498"/>
      <c r="BK8" s="498"/>
      <c r="BL8" s="498"/>
      <c r="BM8" s="498"/>
      <c r="BN8" s="498"/>
      <c r="BO8" s="498"/>
      <c r="BP8" s="498"/>
      <c r="BQ8" s="498"/>
      <c r="BR8" s="498"/>
      <c r="BS8" s="498"/>
      <c r="BT8" s="498"/>
      <c r="BU8" s="498"/>
      <c r="BV8" s="498"/>
      <c r="BW8" s="498"/>
      <c r="BX8" s="498"/>
      <c r="BY8" s="498"/>
      <c r="BZ8" s="498"/>
      <c r="CA8" s="498"/>
      <c r="CB8" s="498"/>
      <c r="CC8" s="499"/>
    </row>
    <row r="9" spans="1:81" s="449" customFormat="1" ht="15" customHeight="1">
      <c r="A9" s="680" t="s">
        <v>1328</v>
      </c>
      <c r="B9" s="681"/>
      <c r="C9" s="681"/>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2"/>
      <c r="AM9" s="610" t="s">
        <v>1338</v>
      </c>
      <c r="AN9" s="611"/>
      <c r="AO9" s="611"/>
      <c r="AP9" s="611"/>
      <c r="AQ9" s="611"/>
      <c r="AR9" s="611"/>
      <c r="AS9" s="611"/>
      <c r="AT9" s="611"/>
      <c r="AU9" s="611"/>
      <c r="AV9" s="611"/>
      <c r="AW9" s="611"/>
      <c r="AX9" s="611"/>
      <c r="AY9" s="611"/>
      <c r="AZ9" s="611"/>
      <c r="BA9" s="611"/>
      <c r="BB9" s="611"/>
      <c r="BC9" s="611"/>
      <c r="BD9" s="611"/>
      <c r="BE9" s="611"/>
      <c r="BF9" s="611"/>
      <c r="BG9" s="611"/>
      <c r="BH9" s="611"/>
      <c r="BI9" s="611"/>
      <c r="BJ9" s="611"/>
      <c r="BK9" s="611"/>
      <c r="BL9" s="611"/>
      <c r="BM9" s="611"/>
      <c r="BN9" s="611"/>
      <c r="BO9" s="611"/>
      <c r="BP9" s="611"/>
      <c r="BQ9" s="611"/>
      <c r="BR9" s="611"/>
      <c r="BS9" s="611"/>
      <c r="BT9" s="611"/>
      <c r="BU9" s="611"/>
      <c r="BV9" s="611"/>
      <c r="BW9" s="611"/>
      <c r="BX9" s="611"/>
      <c r="BY9" s="611"/>
      <c r="BZ9" s="611"/>
      <c r="CA9" s="611"/>
      <c r="CB9" s="611"/>
      <c r="CC9" s="612"/>
    </row>
    <row r="10" spans="1:81" s="449" customFormat="1" ht="15" customHeight="1">
      <c r="A10" s="680"/>
      <c r="B10" s="681"/>
      <c r="C10" s="681"/>
      <c r="D10" s="681"/>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2"/>
      <c r="AM10" s="610"/>
      <c r="AN10" s="611"/>
      <c r="AO10" s="611"/>
      <c r="AP10" s="611"/>
      <c r="AQ10" s="611"/>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1"/>
      <c r="BS10" s="611"/>
      <c r="BT10" s="611"/>
      <c r="BU10" s="611"/>
      <c r="BV10" s="611"/>
      <c r="BW10" s="611"/>
      <c r="BX10" s="611"/>
      <c r="BY10" s="611"/>
      <c r="BZ10" s="611"/>
      <c r="CA10" s="611"/>
      <c r="CB10" s="611"/>
      <c r="CC10" s="612"/>
    </row>
    <row r="11" spans="1:81" s="449" customFormat="1" ht="15" customHeight="1">
      <c r="A11" s="680"/>
      <c r="B11" s="681"/>
      <c r="C11" s="681"/>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2"/>
      <c r="AM11" s="703" t="s">
        <v>1339</v>
      </c>
      <c r="AN11" s="704"/>
      <c r="AO11" s="704"/>
      <c r="AP11" s="704"/>
      <c r="AQ11" s="704"/>
      <c r="AR11" s="704"/>
      <c r="AS11" s="704"/>
      <c r="AT11" s="704"/>
      <c r="AU11" s="704"/>
      <c r="AV11" s="704"/>
      <c r="AW11" s="704"/>
      <c r="AX11" s="704"/>
      <c r="AY11" s="704"/>
      <c r="AZ11" s="704"/>
      <c r="BA11" s="704"/>
      <c r="BB11" s="704"/>
      <c r="BC11" s="704"/>
      <c r="BD11" s="704"/>
      <c r="BE11" s="704"/>
      <c r="BF11" s="704"/>
      <c r="BG11" s="704"/>
      <c r="BH11" s="704"/>
      <c r="BI11" s="704"/>
      <c r="BJ11" s="704"/>
      <c r="BK11" s="704"/>
      <c r="BL11" s="704"/>
      <c r="BM11" s="704"/>
      <c r="BN11" s="704"/>
      <c r="BO11" s="704"/>
      <c r="BP11" s="704"/>
      <c r="BQ11" s="704"/>
      <c r="BR11" s="704"/>
      <c r="BS11" s="704"/>
      <c r="BT11" s="704"/>
      <c r="BU11" s="704"/>
      <c r="BV11" s="704"/>
      <c r="BW11" s="704"/>
      <c r="BX11" s="704"/>
      <c r="BY11" s="704"/>
      <c r="BZ11" s="704"/>
      <c r="CA11" s="704"/>
      <c r="CB11" s="704"/>
      <c r="CC11" s="705"/>
    </row>
    <row r="12" spans="1:81" s="449" customFormat="1" ht="49.5" customHeight="1">
      <c r="A12" s="680"/>
      <c r="B12" s="681"/>
      <c r="C12" s="681"/>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681"/>
      <c r="AG12" s="681"/>
      <c r="AH12" s="681"/>
      <c r="AI12" s="681"/>
      <c r="AJ12" s="681"/>
      <c r="AK12" s="681"/>
      <c r="AL12" s="682"/>
      <c r="AM12" s="610" t="s">
        <v>1340</v>
      </c>
      <c r="AN12" s="611"/>
      <c r="AO12" s="611"/>
      <c r="AP12" s="611"/>
      <c r="AQ12" s="611"/>
      <c r="AR12" s="611"/>
      <c r="AS12" s="611"/>
      <c r="AT12" s="611"/>
      <c r="AU12" s="611"/>
      <c r="AV12" s="611"/>
      <c r="AW12" s="611"/>
      <c r="AX12" s="611"/>
      <c r="AY12" s="611"/>
      <c r="AZ12" s="611"/>
      <c r="BA12" s="611"/>
      <c r="BB12" s="611"/>
      <c r="BC12" s="611"/>
      <c r="BD12" s="611"/>
      <c r="BE12" s="611"/>
      <c r="BF12" s="611"/>
      <c r="BG12" s="611"/>
      <c r="BH12" s="611"/>
      <c r="BI12" s="611"/>
      <c r="BJ12" s="611"/>
      <c r="BK12" s="611"/>
      <c r="BL12" s="611"/>
      <c r="BM12" s="611"/>
      <c r="BN12" s="611"/>
      <c r="BO12" s="611"/>
      <c r="BP12" s="611"/>
      <c r="BQ12" s="611"/>
      <c r="BR12" s="611"/>
      <c r="BS12" s="611"/>
      <c r="BT12" s="611"/>
      <c r="BU12" s="611"/>
      <c r="BV12" s="611"/>
      <c r="BW12" s="611"/>
      <c r="BX12" s="611"/>
      <c r="BY12" s="611"/>
      <c r="BZ12" s="611"/>
      <c r="CA12" s="611"/>
      <c r="CB12" s="611"/>
      <c r="CC12" s="612"/>
    </row>
    <row r="13" spans="1:81" s="449" customFormat="1" ht="15.75">
      <c r="A13" s="680"/>
      <c r="B13" s="681"/>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2"/>
      <c r="AM13" s="495" t="s">
        <v>1288</v>
      </c>
      <c r="AN13" s="487"/>
      <c r="AO13" s="487"/>
      <c r="AP13" s="487"/>
      <c r="AQ13" s="487"/>
      <c r="AR13" s="487"/>
      <c r="AS13" s="487"/>
      <c r="AT13" s="487"/>
      <c r="AU13" s="487"/>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c r="BW13" s="487"/>
      <c r="BX13" s="487"/>
      <c r="BY13" s="487"/>
      <c r="BZ13" s="487"/>
      <c r="CA13" s="487"/>
      <c r="CB13" s="487"/>
      <c r="CC13" s="496"/>
    </row>
    <row r="14" spans="1:81" s="449" customFormat="1" ht="15.75">
      <c r="A14" s="680"/>
      <c r="B14" s="681"/>
      <c r="C14" s="681"/>
      <c r="D14" s="681"/>
      <c r="E14" s="681"/>
      <c r="F14" s="681"/>
      <c r="G14" s="681"/>
      <c r="H14" s="681"/>
      <c r="I14" s="681"/>
      <c r="J14" s="681"/>
      <c r="K14" s="681"/>
      <c r="L14" s="681"/>
      <c r="M14" s="681"/>
      <c r="N14" s="681"/>
      <c r="O14" s="681"/>
      <c r="P14" s="681"/>
      <c r="Q14" s="681"/>
      <c r="R14" s="681"/>
      <c r="S14" s="681"/>
      <c r="T14" s="681"/>
      <c r="U14" s="681"/>
      <c r="V14" s="681"/>
      <c r="W14" s="681"/>
      <c r="X14" s="681"/>
      <c r="Y14" s="681"/>
      <c r="Z14" s="681"/>
      <c r="AA14" s="681"/>
      <c r="AB14" s="681"/>
      <c r="AC14" s="681"/>
      <c r="AD14" s="681"/>
      <c r="AE14" s="681"/>
      <c r="AF14" s="681"/>
      <c r="AG14" s="681"/>
      <c r="AH14" s="681"/>
      <c r="AI14" s="681"/>
      <c r="AJ14" s="681"/>
      <c r="AK14" s="681"/>
      <c r="AL14" s="682"/>
      <c r="AM14" s="613" t="s">
        <v>1329</v>
      </c>
      <c r="AN14" s="614"/>
      <c r="AO14" s="614"/>
      <c r="AP14" s="614"/>
      <c r="AQ14" s="614"/>
      <c r="AR14" s="614"/>
      <c r="AS14" s="614"/>
      <c r="AT14" s="614"/>
      <c r="AU14" s="614"/>
      <c r="AV14" s="614"/>
      <c r="AW14" s="614"/>
      <c r="AX14" s="614"/>
      <c r="AY14" s="614"/>
      <c r="AZ14" s="614"/>
      <c r="BA14" s="614"/>
      <c r="BB14" s="614"/>
      <c r="BC14" s="614"/>
      <c r="BD14" s="614"/>
      <c r="BE14" s="614"/>
      <c r="BF14" s="614"/>
      <c r="BG14" s="614"/>
      <c r="BH14" s="614"/>
      <c r="BI14" s="614"/>
      <c r="BJ14" s="614"/>
      <c r="BK14" s="614"/>
      <c r="BL14" s="614"/>
      <c r="BM14" s="614"/>
      <c r="BN14" s="614"/>
      <c r="BO14" s="614"/>
      <c r="BP14" s="614"/>
      <c r="BQ14" s="614"/>
      <c r="BR14" s="614"/>
      <c r="BS14" s="614"/>
      <c r="BT14" s="614"/>
      <c r="BU14" s="614"/>
      <c r="BV14" s="614"/>
      <c r="BW14" s="614"/>
      <c r="BX14" s="614"/>
      <c r="BY14" s="614"/>
      <c r="BZ14" s="614"/>
      <c r="CA14" s="614"/>
      <c r="CB14" s="614"/>
      <c r="CC14" s="615"/>
    </row>
    <row r="15" spans="1:81" s="449" customFormat="1" ht="15.75">
      <c r="A15" s="683"/>
      <c r="B15" s="684"/>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5"/>
      <c r="AM15" s="616"/>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8"/>
    </row>
    <row r="16" spans="1:81" ht="6" customHeight="1">
      <c r="A16" s="488"/>
      <c r="B16" s="489"/>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89"/>
      <c r="BD16" s="489"/>
      <c r="BE16" s="489"/>
      <c r="BF16" s="489"/>
      <c r="BG16" s="489"/>
      <c r="BH16" s="489"/>
      <c r="BI16" s="489"/>
      <c r="BJ16" s="489"/>
      <c r="BK16" s="489"/>
      <c r="BL16" s="489"/>
      <c r="BM16" s="489"/>
      <c r="BN16" s="489"/>
      <c r="BO16" s="489"/>
      <c r="BP16" s="489"/>
      <c r="BQ16" s="489"/>
      <c r="BR16" s="489"/>
      <c r="BS16" s="489"/>
      <c r="BT16" s="489"/>
      <c r="BU16" s="489"/>
      <c r="BV16" s="489"/>
      <c r="BW16" s="489"/>
      <c r="BX16" s="489"/>
      <c r="BY16" s="489"/>
      <c r="BZ16" s="489"/>
      <c r="CA16" s="489"/>
      <c r="CB16" s="489"/>
      <c r="CC16" s="490"/>
    </row>
    <row r="17" spans="1:82" ht="18" customHeight="1">
      <c r="A17" s="461" t="s">
        <v>1290</v>
      </c>
      <c r="B17" s="462"/>
      <c r="C17" s="462"/>
      <c r="D17" s="462"/>
      <c r="E17" s="462"/>
      <c r="F17" s="462"/>
      <c r="G17" s="462"/>
      <c r="H17" s="462"/>
      <c r="I17" s="462"/>
      <c r="J17" s="462"/>
      <c r="K17" s="462"/>
      <c r="L17" s="462"/>
      <c r="M17" s="462"/>
      <c r="N17" s="645" t="s">
        <v>1330</v>
      </c>
      <c r="O17" s="645"/>
      <c r="P17" s="645"/>
      <c r="Q17" s="645"/>
      <c r="R17" s="645"/>
      <c r="S17" s="645"/>
      <c r="T17" s="645"/>
      <c r="U17" s="645"/>
      <c r="V17" s="645"/>
      <c r="W17" s="645"/>
      <c r="X17" s="645"/>
      <c r="Y17" s="645"/>
      <c r="Z17" s="645"/>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5"/>
      <c r="AX17" s="645"/>
      <c r="AY17" s="645"/>
      <c r="AZ17" s="645"/>
      <c r="BA17" s="645"/>
      <c r="BB17" s="645"/>
      <c r="BC17" s="645"/>
      <c r="BD17" s="645"/>
      <c r="BE17" s="645"/>
      <c r="BF17" s="645"/>
      <c r="BG17" s="645"/>
      <c r="BH17" s="645"/>
      <c r="BI17" s="645"/>
      <c r="BJ17" s="646"/>
      <c r="BK17" s="444" t="s">
        <v>1292</v>
      </c>
      <c r="BL17" s="463"/>
      <c r="BM17" s="464"/>
      <c r="BN17" s="464"/>
      <c r="BO17" s="464"/>
      <c r="BP17" s="464"/>
      <c r="BQ17" s="464"/>
      <c r="BR17" s="464"/>
      <c r="BS17" s="464"/>
      <c r="BT17" s="464"/>
      <c r="BU17" s="464"/>
      <c r="BV17" s="464"/>
      <c r="BW17" s="464"/>
      <c r="BX17" s="464"/>
      <c r="BY17" s="464"/>
      <c r="BZ17" s="464"/>
      <c r="CA17" s="464"/>
      <c r="CB17" s="464"/>
      <c r="CC17" s="465"/>
      <c r="CD17" s="466"/>
    </row>
    <row r="18" spans="1:82" ht="9" customHeight="1">
      <c r="A18" s="467"/>
      <c r="B18" s="468"/>
      <c r="C18" s="468"/>
      <c r="D18" s="468"/>
      <c r="E18" s="468"/>
      <c r="F18" s="468"/>
      <c r="G18" s="468"/>
      <c r="H18" s="468"/>
      <c r="I18" s="468"/>
      <c r="J18" s="468"/>
      <c r="K18" s="468"/>
      <c r="L18" s="468"/>
      <c r="M18" s="468"/>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7"/>
      <c r="AK18" s="647"/>
      <c r="AL18" s="647"/>
      <c r="AM18" s="647"/>
      <c r="AN18" s="647"/>
      <c r="AO18" s="647"/>
      <c r="AP18" s="647"/>
      <c r="AQ18" s="647"/>
      <c r="AR18" s="647"/>
      <c r="AS18" s="647"/>
      <c r="AT18" s="647"/>
      <c r="AU18" s="647"/>
      <c r="AV18" s="647"/>
      <c r="AW18" s="647"/>
      <c r="AX18" s="647"/>
      <c r="AY18" s="647"/>
      <c r="AZ18" s="647"/>
      <c r="BA18" s="647"/>
      <c r="BB18" s="647"/>
      <c r="BC18" s="647"/>
      <c r="BD18" s="647"/>
      <c r="BE18" s="647"/>
      <c r="BF18" s="647"/>
      <c r="BG18" s="647"/>
      <c r="BH18" s="647"/>
      <c r="BI18" s="647"/>
      <c r="BJ18" s="648"/>
      <c r="BK18" s="469"/>
      <c r="BL18" s="608" t="s">
        <v>1322</v>
      </c>
      <c r="BM18" s="608"/>
      <c r="BN18" s="608"/>
      <c r="BO18" s="608"/>
      <c r="BP18" s="608"/>
      <c r="BQ18" s="608"/>
      <c r="BR18" s="608"/>
      <c r="BS18" s="608"/>
      <c r="BT18" s="608"/>
      <c r="BU18" s="608"/>
      <c r="BV18" s="608"/>
      <c r="BW18" s="608"/>
      <c r="BX18" s="608"/>
      <c r="BY18" s="608"/>
      <c r="BZ18" s="608"/>
      <c r="CA18" s="608"/>
      <c r="CB18" s="608"/>
      <c r="CC18" s="609"/>
      <c r="CD18" s="466"/>
    </row>
    <row r="19" spans="1:82" ht="18.75" customHeight="1">
      <c r="A19" s="461" t="s">
        <v>1294</v>
      </c>
      <c r="B19" s="462"/>
      <c r="C19" s="462"/>
      <c r="D19" s="462"/>
      <c r="E19" s="462"/>
      <c r="F19" s="462"/>
      <c r="G19" s="462"/>
      <c r="H19" s="462"/>
      <c r="I19" s="462"/>
      <c r="J19" s="462"/>
      <c r="K19" s="462"/>
      <c r="L19" s="46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3"/>
      <c r="AX19" s="470" t="s">
        <v>1295</v>
      </c>
      <c r="AY19" s="464"/>
      <c r="AZ19" s="464"/>
      <c r="BA19" s="464"/>
      <c r="BB19" s="464"/>
      <c r="BC19" s="464"/>
      <c r="BD19" s="464"/>
      <c r="BE19" s="464"/>
      <c r="BF19" s="464"/>
      <c r="BG19" s="464"/>
      <c r="BH19" s="464"/>
      <c r="BI19" s="464"/>
      <c r="BJ19" s="465"/>
      <c r="BK19" s="473" t="s">
        <v>1296</v>
      </c>
      <c r="BL19" s="463"/>
      <c r="BM19" s="464"/>
      <c r="BN19" s="464"/>
      <c r="BO19" s="464"/>
      <c r="BP19" s="464"/>
      <c r="BQ19" s="464"/>
      <c r="BR19" s="464"/>
      <c r="BS19" s="464"/>
      <c r="BT19" s="464"/>
      <c r="BU19" s="464"/>
      <c r="BV19" s="464"/>
      <c r="BW19" s="464"/>
      <c r="BX19" s="464"/>
      <c r="BY19" s="464"/>
      <c r="BZ19" s="464"/>
      <c r="CA19" s="464"/>
      <c r="CB19" s="464"/>
      <c r="CC19" s="465"/>
      <c r="CD19" s="466"/>
    </row>
    <row r="20" spans="1:82" s="449" customFormat="1" ht="18.75" customHeight="1">
      <c r="A20" s="610" t="s">
        <v>1331</v>
      </c>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0" t="s">
        <v>1332</v>
      </c>
      <c r="AY20" s="611"/>
      <c r="AZ20" s="611"/>
      <c r="BA20" s="611"/>
      <c r="BB20" s="611"/>
      <c r="BC20" s="611"/>
      <c r="BD20" s="611"/>
      <c r="BE20" s="611"/>
      <c r="BF20" s="611"/>
      <c r="BG20" s="611"/>
      <c r="BH20" s="611"/>
      <c r="BI20" s="611"/>
      <c r="BJ20" s="611"/>
      <c r="BK20" s="610" t="s">
        <v>1268</v>
      </c>
      <c r="BL20" s="611"/>
      <c r="BM20" s="611"/>
      <c r="BN20" s="611"/>
      <c r="BO20" s="611"/>
      <c r="BP20" s="611"/>
      <c r="BQ20" s="611"/>
      <c r="BR20" s="611"/>
      <c r="BS20" s="611"/>
      <c r="BT20" s="611"/>
      <c r="BU20" s="611"/>
      <c r="BV20" s="611"/>
      <c r="BW20" s="611"/>
      <c r="BX20" s="611"/>
      <c r="BY20" s="611"/>
      <c r="BZ20" s="611"/>
      <c r="CA20" s="611"/>
      <c r="CB20" s="611"/>
      <c r="CC20" s="611"/>
      <c r="CD20" s="494"/>
    </row>
    <row r="21" spans="1:82" s="449" customFormat="1" ht="16.5" customHeight="1">
      <c r="A21" s="610"/>
      <c r="B21" s="611"/>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0"/>
      <c r="AY21" s="611"/>
      <c r="AZ21" s="611"/>
      <c r="BA21" s="611"/>
      <c r="BB21" s="611"/>
      <c r="BC21" s="611"/>
      <c r="BD21" s="611"/>
      <c r="BE21" s="611"/>
      <c r="BF21" s="611"/>
      <c r="BG21" s="611"/>
      <c r="BH21" s="611"/>
      <c r="BI21" s="611"/>
      <c r="BJ21" s="611"/>
      <c r="BK21" s="610"/>
      <c r="BL21" s="611"/>
      <c r="BM21" s="611"/>
      <c r="BN21" s="611"/>
      <c r="BO21" s="611"/>
      <c r="BP21" s="611"/>
      <c r="BQ21" s="611"/>
      <c r="BR21" s="611"/>
      <c r="BS21" s="611"/>
      <c r="BT21" s="611"/>
      <c r="BU21" s="611"/>
      <c r="BV21" s="611"/>
      <c r="BW21" s="611"/>
      <c r="BX21" s="611"/>
      <c r="BY21" s="611"/>
      <c r="BZ21" s="611"/>
      <c r="CA21" s="611"/>
      <c r="CB21" s="611"/>
      <c r="CC21" s="611"/>
    </row>
    <row r="22" spans="1:82" ht="3" customHeight="1">
      <c r="A22" s="500"/>
      <c r="B22" s="501"/>
      <c r="C22" s="501"/>
      <c r="D22" s="501"/>
      <c r="E22" s="501"/>
      <c r="F22" s="501"/>
      <c r="G22" s="501"/>
      <c r="H22" s="501"/>
      <c r="I22" s="501"/>
      <c r="J22" s="501"/>
      <c r="K22" s="501"/>
      <c r="L22" s="501"/>
      <c r="M22" s="501"/>
      <c r="N22" s="501"/>
      <c r="O22" s="501"/>
      <c r="P22" s="501"/>
      <c r="Q22" s="501"/>
      <c r="R22" s="501"/>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2"/>
      <c r="BB22" s="502"/>
      <c r="BC22" s="502"/>
      <c r="BD22" s="502"/>
      <c r="BE22" s="502"/>
      <c r="BF22" s="502"/>
      <c r="BG22" s="502"/>
      <c r="BH22" s="502"/>
      <c r="BI22" s="502"/>
      <c r="BJ22" s="502"/>
      <c r="BK22" s="502"/>
      <c r="BL22" s="502"/>
      <c r="BM22" s="502"/>
      <c r="BN22" s="502"/>
      <c r="BO22" s="502"/>
      <c r="BP22" s="502"/>
      <c r="BQ22" s="502"/>
      <c r="BR22" s="502"/>
      <c r="BS22" s="502"/>
      <c r="BT22" s="502"/>
      <c r="BU22" s="502"/>
      <c r="BV22" s="502"/>
      <c r="BW22" s="502"/>
      <c r="BX22" s="502"/>
      <c r="BY22" s="502"/>
      <c r="BZ22" s="502"/>
      <c r="CA22" s="502"/>
      <c r="CB22" s="502"/>
      <c r="CC22" s="503"/>
    </row>
    <row r="23" spans="1:82" ht="18" customHeight="1">
      <c r="A23" s="575" t="s">
        <v>1300</v>
      </c>
      <c r="B23" s="576"/>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7"/>
      <c r="AG23" s="502"/>
      <c r="AH23" s="578" t="s">
        <v>1301</v>
      </c>
      <c r="AI23" s="579"/>
      <c r="AJ23" s="579"/>
      <c r="AK23" s="579"/>
      <c r="AL23" s="579"/>
      <c r="AM23" s="579"/>
      <c r="AN23" s="579"/>
      <c r="AO23" s="579"/>
      <c r="AP23" s="579"/>
      <c r="AQ23" s="579"/>
      <c r="AR23" s="579"/>
      <c r="AS23" s="579"/>
      <c r="AT23" s="579"/>
      <c r="AU23" s="579"/>
      <c r="AV23" s="579"/>
      <c r="AW23" s="579"/>
      <c r="AX23" s="579"/>
      <c r="AY23" s="579"/>
      <c r="AZ23" s="579"/>
      <c r="BA23" s="579"/>
      <c r="BB23" s="579"/>
      <c r="BC23" s="579"/>
      <c r="BD23" s="579"/>
      <c r="BE23" s="579"/>
      <c r="BF23" s="579"/>
      <c r="BG23" s="579"/>
      <c r="BH23" s="579"/>
      <c r="BI23" s="579"/>
      <c r="BJ23" s="579"/>
      <c r="BK23" s="579"/>
      <c r="BL23" s="579"/>
      <c r="BM23" s="579"/>
      <c r="BN23" s="579"/>
      <c r="BO23" s="579"/>
      <c r="BP23" s="579"/>
      <c r="BQ23" s="579"/>
      <c r="BR23" s="579"/>
      <c r="BS23" s="579"/>
      <c r="BT23" s="579"/>
      <c r="BU23" s="579"/>
      <c r="BV23" s="579"/>
      <c r="BW23" s="579"/>
      <c r="BX23" s="579"/>
      <c r="BY23" s="579"/>
      <c r="BZ23" s="579"/>
      <c r="CA23" s="579"/>
      <c r="CB23" s="579"/>
      <c r="CC23" s="580"/>
    </row>
    <row r="24" spans="1:82" s="449" customFormat="1" ht="17.100000000000001" customHeight="1">
      <c r="A24" s="478">
        <v>1</v>
      </c>
      <c r="B24" s="674" t="s">
        <v>1333</v>
      </c>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492"/>
      <c r="AH24" s="493" t="s">
        <v>1302</v>
      </c>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92"/>
      <c r="BI24" s="492"/>
      <c r="BJ24" s="492"/>
      <c r="BK24" s="492"/>
      <c r="BL24" s="492"/>
      <c r="BM24" s="492"/>
      <c r="BN24" s="492"/>
      <c r="BO24" s="492"/>
      <c r="BP24" s="672">
        <v>1420708</v>
      </c>
      <c r="BQ24" s="672"/>
      <c r="BR24" s="672"/>
      <c r="BS24" s="672"/>
      <c r="BT24" s="672"/>
      <c r="BU24" s="672"/>
      <c r="BV24" s="672"/>
      <c r="BW24" s="672"/>
      <c r="BX24" s="672"/>
      <c r="BY24" s="672"/>
      <c r="BZ24" s="672"/>
      <c r="CA24" s="672"/>
      <c r="CB24" s="672"/>
      <c r="CC24" s="673"/>
    </row>
    <row r="25" spans="1:82" s="449" customFormat="1" ht="17.100000000000001" customHeight="1">
      <c r="A25" s="480">
        <v>2</v>
      </c>
      <c r="B25" s="669"/>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1"/>
      <c r="AG25" s="492"/>
      <c r="AH25" s="493" t="s">
        <v>1303</v>
      </c>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672">
        <v>40000</v>
      </c>
      <c r="BQ25" s="672"/>
      <c r="BR25" s="672"/>
      <c r="BS25" s="672"/>
      <c r="BT25" s="672"/>
      <c r="BU25" s="672"/>
      <c r="BV25" s="672"/>
      <c r="BW25" s="672"/>
      <c r="BX25" s="672"/>
      <c r="BY25" s="672"/>
      <c r="BZ25" s="672"/>
      <c r="CA25" s="672"/>
      <c r="CB25" s="672"/>
      <c r="CC25" s="673"/>
    </row>
    <row r="26" spans="1:82" s="449" customFormat="1" ht="17.100000000000001" customHeight="1">
      <c r="A26" s="480">
        <v>3</v>
      </c>
      <c r="B26" s="669"/>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1"/>
      <c r="AG26" s="492"/>
      <c r="AH26" s="493" t="s">
        <v>1304</v>
      </c>
      <c r="AI26" s="492"/>
      <c r="AJ26" s="492"/>
      <c r="AK26" s="492"/>
      <c r="AL26" s="492"/>
      <c r="AM26" s="492"/>
      <c r="AN26" s="492"/>
      <c r="AO26" s="492"/>
      <c r="AP26" s="492"/>
      <c r="AQ26" s="492"/>
      <c r="AR26" s="492"/>
      <c r="AS26" s="492"/>
      <c r="AT26" s="492"/>
      <c r="AU26" s="492"/>
      <c r="AV26" s="492"/>
      <c r="AW26" s="492"/>
      <c r="AX26" s="492"/>
      <c r="AY26" s="492"/>
      <c r="AZ26" s="492"/>
      <c r="BA26" s="492"/>
      <c r="BB26" s="492"/>
      <c r="BC26" s="492"/>
      <c r="BD26" s="492"/>
      <c r="BE26" s="492"/>
      <c r="BF26" s="492"/>
      <c r="BG26" s="492"/>
      <c r="BH26" s="492"/>
      <c r="BI26" s="492"/>
      <c r="BJ26" s="492"/>
      <c r="BK26" s="492"/>
      <c r="BL26" s="492"/>
      <c r="BM26" s="492"/>
      <c r="BN26" s="492"/>
      <c r="BO26" s="492"/>
      <c r="BP26" s="672">
        <v>230000</v>
      </c>
      <c r="BQ26" s="672"/>
      <c r="BR26" s="672"/>
      <c r="BS26" s="672"/>
      <c r="BT26" s="672"/>
      <c r="BU26" s="672"/>
      <c r="BV26" s="672"/>
      <c r="BW26" s="672"/>
      <c r="BX26" s="672"/>
      <c r="BY26" s="672"/>
      <c r="BZ26" s="672"/>
      <c r="CA26" s="672"/>
      <c r="CB26" s="672"/>
      <c r="CC26" s="673"/>
    </row>
    <row r="27" spans="1:82" s="449" customFormat="1" ht="15.75">
      <c r="A27" s="480">
        <v>4</v>
      </c>
      <c r="B27" s="669"/>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1"/>
      <c r="AG27" s="492"/>
      <c r="AH27" s="675" t="s">
        <v>1305</v>
      </c>
      <c r="AI27" s="676"/>
      <c r="AJ27" s="676"/>
      <c r="AK27" s="676"/>
      <c r="AL27" s="676"/>
      <c r="AM27" s="676"/>
      <c r="AN27" s="676"/>
      <c r="AO27" s="676"/>
      <c r="AP27" s="676"/>
      <c r="AQ27" s="676"/>
      <c r="AR27" s="676"/>
      <c r="AS27" s="676"/>
      <c r="AT27" s="676"/>
      <c r="AU27" s="676"/>
      <c r="AV27" s="676"/>
      <c r="AW27" s="676"/>
      <c r="AX27" s="676"/>
      <c r="AY27" s="676"/>
      <c r="AZ27" s="676"/>
      <c r="BA27" s="676"/>
      <c r="BB27" s="676"/>
      <c r="BC27" s="676"/>
      <c r="BD27" s="676"/>
      <c r="BE27" s="676"/>
      <c r="BF27" s="676"/>
      <c r="BG27" s="676"/>
      <c r="BH27" s="676"/>
      <c r="BI27" s="676"/>
      <c r="BJ27" s="676"/>
      <c r="BK27" s="676"/>
      <c r="BL27" s="676"/>
      <c r="BM27" s="676"/>
      <c r="BN27" s="676"/>
      <c r="BO27" s="676"/>
      <c r="BP27" s="672">
        <v>0</v>
      </c>
      <c r="BQ27" s="672"/>
      <c r="BR27" s="672"/>
      <c r="BS27" s="672"/>
      <c r="BT27" s="672"/>
      <c r="BU27" s="672"/>
      <c r="BV27" s="672"/>
      <c r="BW27" s="672"/>
      <c r="BX27" s="672"/>
      <c r="BY27" s="672"/>
      <c r="BZ27" s="672"/>
      <c r="CA27" s="672"/>
      <c r="CB27" s="672"/>
      <c r="CC27" s="673"/>
    </row>
    <row r="28" spans="1:82" s="449" customFormat="1" ht="21" customHeight="1">
      <c r="A28" s="480">
        <v>5</v>
      </c>
      <c r="B28" s="669"/>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1"/>
      <c r="AG28" s="492"/>
      <c r="AH28" s="493" t="s">
        <v>1306</v>
      </c>
      <c r="AI28" s="492"/>
      <c r="AJ28" s="492"/>
      <c r="AK28" s="492"/>
      <c r="AL28" s="492"/>
      <c r="AM28" s="492"/>
      <c r="AN28" s="492"/>
      <c r="AO28" s="492"/>
      <c r="AP28" s="492"/>
      <c r="AQ28" s="492"/>
      <c r="AR28" s="49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672">
        <v>55000</v>
      </c>
      <c r="BQ28" s="672"/>
      <c r="BR28" s="672"/>
      <c r="BS28" s="672"/>
      <c r="BT28" s="672"/>
      <c r="BU28" s="672"/>
      <c r="BV28" s="672"/>
      <c r="BW28" s="672"/>
      <c r="BX28" s="672"/>
      <c r="BY28" s="672"/>
      <c r="BZ28" s="672"/>
      <c r="CA28" s="672"/>
      <c r="CB28" s="672"/>
      <c r="CC28" s="673"/>
    </row>
    <row r="29" spans="1:82" s="449" customFormat="1" ht="17.100000000000001" customHeight="1">
      <c r="A29" s="480">
        <v>6</v>
      </c>
      <c r="B29" s="669"/>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1"/>
      <c r="AG29" s="492"/>
      <c r="AH29" s="493" t="s">
        <v>1307</v>
      </c>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672">
        <v>0</v>
      </c>
      <c r="BQ29" s="672"/>
      <c r="BR29" s="672"/>
      <c r="BS29" s="672"/>
      <c r="BT29" s="672"/>
      <c r="BU29" s="672"/>
      <c r="BV29" s="672"/>
      <c r="BW29" s="672"/>
      <c r="BX29" s="672"/>
      <c r="BY29" s="672"/>
      <c r="BZ29" s="672"/>
      <c r="CA29" s="672"/>
      <c r="CB29" s="672"/>
      <c r="CC29" s="673"/>
    </row>
    <row r="30" spans="1:82" s="449" customFormat="1" ht="17.100000000000001" customHeight="1">
      <c r="A30" s="480">
        <v>7</v>
      </c>
      <c r="B30" s="674"/>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492"/>
      <c r="AH30" s="493" t="s">
        <v>1308</v>
      </c>
      <c r="AI30" s="492"/>
      <c r="AJ30" s="492"/>
      <c r="AK30" s="492"/>
      <c r="AL30" s="492"/>
      <c r="AM30" s="492"/>
      <c r="AN30" s="492"/>
      <c r="AO30" s="492"/>
      <c r="AP30" s="492"/>
      <c r="AQ30" s="492"/>
      <c r="AR30" s="492"/>
      <c r="AS30" s="492"/>
      <c r="AT30" s="49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672">
        <v>0</v>
      </c>
      <c r="BQ30" s="672"/>
      <c r="BR30" s="672"/>
      <c r="BS30" s="672"/>
      <c r="BT30" s="672"/>
      <c r="BU30" s="672"/>
      <c r="BV30" s="672"/>
      <c r="BW30" s="672"/>
      <c r="BX30" s="672"/>
      <c r="BY30" s="672"/>
      <c r="BZ30" s="672"/>
      <c r="CA30" s="672"/>
      <c r="CB30" s="672"/>
      <c r="CC30" s="673"/>
    </row>
    <row r="31" spans="1:82" s="449" customFormat="1" ht="17.100000000000001" customHeight="1">
      <c r="A31" s="480">
        <v>8</v>
      </c>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492"/>
      <c r="AH31" s="493" t="s">
        <v>1309</v>
      </c>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2"/>
      <c r="BH31" s="492"/>
      <c r="BI31" s="492"/>
      <c r="BJ31" s="492"/>
      <c r="BK31" s="492"/>
      <c r="BL31" s="492"/>
      <c r="BM31" s="492"/>
      <c r="BN31" s="492"/>
      <c r="BO31" s="492"/>
      <c r="BP31" s="672">
        <v>0</v>
      </c>
      <c r="BQ31" s="672"/>
      <c r="BR31" s="672"/>
      <c r="BS31" s="672"/>
      <c r="BT31" s="672"/>
      <c r="BU31" s="672"/>
      <c r="BV31" s="672"/>
      <c r="BW31" s="672"/>
      <c r="BX31" s="672"/>
      <c r="BY31" s="672"/>
      <c r="BZ31" s="672"/>
      <c r="CA31" s="672"/>
      <c r="CB31" s="672"/>
      <c r="CC31" s="673"/>
    </row>
    <row r="32" spans="1:82" s="449" customFormat="1" ht="17.100000000000001" customHeight="1">
      <c r="A32" s="480">
        <v>9</v>
      </c>
      <c r="B32" s="674"/>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492"/>
      <c r="AH32" s="493" t="s">
        <v>1310</v>
      </c>
      <c r="AI32" s="492"/>
      <c r="AJ32" s="492"/>
      <c r="AK32" s="492"/>
      <c r="AL32" s="492"/>
      <c r="AM32" s="492"/>
      <c r="AN32" s="492"/>
      <c r="AO32" s="492"/>
      <c r="AP32" s="492"/>
      <c r="AQ32" s="492"/>
      <c r="AR32" s="492"/>
      <c r="AS32" s="492"/>
      <c r="AT32" s="492"/>
      <c r="AU32" s="492"/>
      <c r="AV32" s="492"/>
      <c r="AW32" s="492"/>
      <c r="AX32" s="492"/>
      <c r="AY32" s="492"/>
      <c r="AZ32" s="492"/>
      <c r="BA32" s="492"/>
      <c r="BB32" s="492"/>
      <c r="BC32" s="492"/>
      <c r="BD32" s="492"/>
      <c r="BE32" s="492"/>
      <c r="BF32" s="492"/>
      <c r="BG32" s="492"/>
      <c r="BH32" s="492"/>
      <c r="BI32" s="492"/>
      <c r="BJ32" s="492"/>
      <c r="BK32" s="492"/>
      <c r="BL32" s="492"/>
      <c r="BM32" s="492"/>
      <c r="BN32" s="492"/>
      <c r="BO32" s="492"/>
      <c r="BP32" s="672">
        <v>0</v>
      </c>
      <c r="BQ32" s="672"/>
      <c r="BR32" s="672"/>
      <c r="BS32" s="672"/>
      <c r="BT32" s="672"/>
      <c r="BU32" s="672"/>
      <c r="BV32" s="672"/>
      <c r="BW32" s="672"/>
      <c r="BX32" s="672"/>
      <c r="BY32" s="672"/>
      <c r="BZ32" s="672"/>
      <c r="CA32" s="672"/>
      <c r="CB32" s="672"/>
      <c r="CC32" s="673"/>
    </row>
    <row r="33" spans="1:81" ht="17.100000000000001" customHeight="1">
      <c r="A33" s="481">
        <v>10</v>
      </c>
      <c r="B33" s="677"/>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504"/>
      <c r="AH33" s="571" t="s">
        <v>1311</v>
      </c>
      <c r="AI33" s="572"/>
      <c r="AJ33" s="572"/>
      <c r="AK33" s="572"/>
      <c r="AL33" s="572"/>
      <c r="AM33" s="572"/>
      <c r="AN33" s="572"/>
      <c r="AO33" s="572"/>
      <c r="AP33" s="572"/>
      <c r="AQ33" s="572"/>
      <c r="AR33" s="572"/>
      <c r="AS33" s="572"/>
      <c r="AT33" s="572"/>
      <c r="AU33" s="572"/>
      <c r="AV33" s="572"/>
      <c r="AW33" s="572"/>
      <c r="AX33" s="572"/>
      <c r="AY33" s="572"/>
      <c r="AZ33" s="572"/>
      <c r="BA33" s="572"/>
      <c r="BB33" s="572"/>
      <c r="BC33" s="572"/>
      <c r="BD33" s="572"/>
      <c r="BE33" s="572"/>
      <c r="BF33" s="572"/>
      <c r="BG33" s="572"/>
      <c r="BH33" s="572"/>
      <c r="BI33" s="572"/>
      <c r="BJ33" s="572"/>
      <c r="BK33" s="572"/>
      <c r="BL33" s="572"/>
      <c r="BM33" s="572"/>
      <c r="BN33" s="572"/>
      <c r="BO33" s="572"/>
      <c r="BP33" s="678">
        <f>SUM(BP24:CC32)</f>
        <v>1745708</v>
      </c>
      <c r="BQ33" s="678"/>
      <c r="BR33" s="678"/>
      <c r="BS33" s="678"/>
      <c r="BT33" s="678"/>
      <c r="BU33" s="678"/>
      <c r="BV33" s="678"/>
      <c r="BW33" s="678"/>
      <c r="BX33" s="678"/>
      <c r="BY33" s="678"/>
      <c r="BZ33" s="678"/>
      <c r="CA33" s="678"/>
      <c r="CB33" s="678"/>
      <c r="CC33" s="679"/>
    </row>
  </sheetData>
  <mergeCells count="40">
    <mergeCell ref="A9:AL15"/>
    <mergeCell ref="AM14:CC15"/>
    <mergeCell ref="A1:CC2"/>
    <mergeCell ref="A3:CC3"/>
    <mergeCell ref="A5:AK5"/>
    <mergeCell ref="AM5:CC5"/>
    <mergeCell ref="K7:CC7"/>
    <mergeCell ref="AM9:CC10"/>
    <mergeCell ref="AM11:CC11"/>
    <mergeCell ref="AM12:CC12"/>
    <mergeCell ref="N17:BJ18"/>
    <mergeCell ref="BL18:CC18"/>
    <mergeCell ref="M19:AW19"/>
    <mergeCell ref="A20:AW21"/>
    <mergeCell ref="AX20:BJ21"/>
    <mergeCell ref="BK20:CC21"/>
    <mergeCell ref="B33:AF33"/>
    <mergeCell ref="AH33:BO33"/>
    <mergeCell ref="BP33:CC33"/>
    <mergeCell ref="B29:AF29"/>
    <mergeCell ref="BP29:CC29"/>
    <mergeCell ref="B30:AF30"/>
    <mergeCell ref="BP30:CC30"/>
    <mergeCell ref="B31:AF31"/>
    <mergeCell ref="BP31:CC31"/>
    <mergeCell ref="B32:AF32"/>
    <mergeCell ref="BP32:CC32"/>
    <mergeCell ref="B28:AF28"/>
    <mergeCell ref="BP28:CC28"/>
    <mergeCell ref="A23:AF23"/>
    <mergeCell ref="AH23:CC23"/>
    <mergeCell ref="B24:AF24"/>
    <mergeCell ref="BP24:CC24"/>
    <mergeCell ref="B26:AF26"/>
    <mergeCell ref="BP26:CC26"/>
    <mergeCell ref="B27:AF27"/>
    <mergeCell ref="AH27:BO27"/>
    <mergeCell ref="BP27:CC27"/>
    <mergeCell ref="B25:AF25"/>
    <mergeCell ref="BP25:CC25"/>
  </mergeCells>
  <pageMargins left="0" right="0" top="0.35433070866141736" bottom="0.35433070866141736" header="0.31496062992125984" footer="0.31496062992125984"/>
  <pageSetup scale="95" orientation="landscape" verticalDpi="0" r:id="rId1"/>
  <legacyDrawing r:id="rId2"/>
</worksheet>
</file>

<file path=xl/worksheets/sheet8.xml><?xml version="1.0" encoding="utf-8"?>
<worksheet xmlns="http://schemas.openxmlformats.org/spreadsheetml/2006/main" xmlns:r="http://schemas.openxmlformats.org/officeDocument/2006/relationships">
  <sheetPr>
    <tabColor rgb="FF00B050"/>
  </sheetPr>
  <dimension ref="A1:D765"/>
  <sheetViews>
    <sheetView topLeftCell="A97" zoomScale="110" zoomScaleNormal="110" workbookViewId="0">
      <selection activeCell="C116" sqref="C116"/>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708" t="s">
        <v>911</v>
      </c>
      <c r="B1" s="709"/>
      <c r="C1" s="709"/>
    </row>
    <row r="2" spans="1:4" s="68" customFormat="1" ht="28.5" customHeight="1">
      <c r="A2" s="710" t="s">
        <v>1155</v>
      </c>
      <c r="B2" s="711"/>
      <c r="C2" s="712"/>
      <c r="D2" s="126"/>
    </row>
    <row r="3" spans="1:4" s="73" customFormat="1" ht="22.5" customHeight="1">
      <c r="A3" s="713" t="s">
        <v>104</v>
      </c>
      <c r="B3" s="715" t="s">
        <v>3</v>
      </c>
      <c r="C3" s="717" t="s">
        <v>105</v>
      </c>
      <c r="D3" s="127"/>
    </row>
    <row r="4" spans="1:4" s="73" customFormat="1" ht="15" customHeight="1">
      <c r="A4" s="714"/>
      <c r="B4" s="716"/>
      <c r="C4" s="718"/>
      <c r="D4" s="127"/>
    </row>
    <row r="5" spans="1:4" s="73" customFormat="1" ht="3.75" customHeight="1">
      <c r="A5" s="214"/>
      <c r="B5" s="215"/>
      <c r="C5" s="216"/>
      <c r="D5" s="127"/>
    </row>
    <row r="6" spans="1:4" s="74" customFormat="1" ht="25.5" customHeight="1">
      <c r="A6" s="217">
        <v>1</v>
      </c>
      <c r="B6" s="218" t="s">
        <v>7</v>
      </c>
      <c r="C6" s="269">
        <f>SUM(C7+C9+C13+C14+C15+C16+C17+C23+C24)</f>
        <v>873293</v>
      </c>
      <c r="D6" s="128"/>
    </row>
    <row r="7" spans="1:4" s="187" customFormat="1" ht="25.5" customHeight="1">
      <c r="A7" s="317">
        <v>1.1000000000000001</v>
      </c>
      <c r="B7" s="318" t="s">
        <v>106</v>
      </c>
      <c r="C7" s="319">
        <f>SUM(C8)</f>
        <v>10000</v>
      </c>
      <c r="D7" s="186"/>
    </row>
    <row r="8" spans="1:4" s="205" customFormat="1" ht="25.5" customHeight="1">
      <c r="A8" s="262" t="s">
        <v>930</v>
      </c>
      <c r="B8" s="263" t="s">
        <v>931</v>
      </c>
      <c r="C8" s="272">
        <v>10000</v>
      </c>
      <c r="D8" s="204"/>
    </row>
    <row r="9" spans="1:4" s="189" customFormat="1" ht="25.5" customHeight="1">
      <c r="A9" s="317">
        <v>1.2</v>
      </c>
      <c r="B9" s="318" t="s">
        <v>107</v>
      </c>
      <c r="C9" s="319">
        <f>SUM(C10:C12)</f>
        <v>831293</v>
      </c>
      <c r="D9" s="188"/>
    </row>
    <row r="10" spans="1:4" s="205" customFormat="1" ht="25.5" customHeight="1">
      <c r="A10" s="262" t="s">
        <v>932</v>
      </c>
      <c r="B10" s="263" t="s">
        <v>933</v>
      </c>
      <c r="C10" s="272">
        <v>779092</v>
      </c>
      <c r="D10" s="204"/>
    </row>
    <row r="11" spans="1:4" s="205" customFormat="1" ht="25.5" customHeight="1">
      <c r="A11" s="262" t="s">
        <v>934</v>
      </c>
      <c r="B11" s="263" t="s">
        <v>935</v>
      </c>
      <c r="C11" s="272">
        <v>52201</v>
      </c>
      <c r="D11" s="204"/>
    </row>
    <row r="12" spans="1:4" s="205" customFormat="1" ht="25.5" customHeight="1">
      <c r="A12" s="262" t="s">
        <v>936</v>
      </c>
      <c r="B12" s="263" t="s">
        <v>937</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32000</v>
      </c>
      <c r="D17" s="188"/>
    </row>
    <row r="18" spans="1:4" s="205" customFormat="1" ht="25.5" customHeight="1">
      <c r="A18" s="262" t="s">
        <v>938</v>
      </c>
      <c r="B18" s="263" t="s">
        <v>939</v>
      </c>
      <c r="C18" s="272">
        <v>30000</v>
      </c>
      <c r="D18" s="204"/>
    </row>
    <row r="19" spans="1:4" s="205" customFormat="1" ht="25.5" customHeight="1">
      <c r="A19" s="262" t="s">
        <v>940</v>
      </c>
      <c r="B19" s="264" t="s">
        <v>941</v>
      </c>
      <c r="C19" s="410">
        <v>2000</v>
      </c>
      <c r="D19" s="204"/>
    </row>
    <row r="20" spans="1:4" s="205" customFormat="1" ht="25.5" customHeight="1">
      <c r="A20" s="262" t="s">
        <v>942</v>
      </c>
      <c r="B20" s="263" t="s">
        <v>943</v>
      </c>
      <c r="C20" s="272"/>
      <c r="D20" s="204"/>
    </row>
    <row r="21" spans="1:4" s="205" customFormat="1" ht="25.5" customHeight="1">
      <c r="A21" s="262" t="s">
        <v>944</v>
      </c>
      <c r="B21" s="263" t="s">
        <v>945</v>
      </c>
      <c r="C21" s="272"/>
      <c r="D21" s="204"/>
    </row>
    <row r="22" spans="1:4" s="205" customFormat="1" ht="25.5" customHeight="1">
      <c r="A22" s="262" t="s">
        <v>946</v>
      </c>
      <c r="B22" s="263" t="s">
        <v>947</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948</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1012</v>
      </c>
      <c r="C33" s="320"/>
      <c r="D33" s="192"/>
    </row>
    <row r="34" spans="1:4" s="138" customFormat="1" ht="25.5" customHeight="1">
      <c r="A34" s="217">
        <v>4</v>
      </c>
      <c r="B34" s="221" t="s">
        <v>118</v>
      </c>
      <c r="C34" s="270">
        <f>SUM(C35+C41+C56+C57+C62)</f>
        <v>1143305</v>
      </c>
      <c r="D34" s="137"/>
    </row>
    <row r="35" spans="1:4" s="195" customFormat="1" ht="33.6" customHeight="1">
      <c r="A35" s="317">
        <v>4.0999999999999996</v>
      </c>
      <c r="B35" s="78" t="s">
        <v>119</v>
      </c>
      <c r="C35" s="319">
        <f>SUM(C36:C39)</f>
        <v>82306</v>
      </c>
      <c r="D35" s="194"/>
    </row>
    <row r="36" spans="1:4" s="207" customFormat="1" ht="25.5" customHeight="1">
      <c r="A36" s="262" t="s">
        <v>949</v>
      </c>
      <c r="B36" s="263" t="s">
        <v>950</v>
      </c>
      <c r="C36" s="272">
        <v>25000</v>
      </c>
      <c r="D36" s="206"/>
    </row>
    <row r="37" spans="1:4" s="207" customFormat="1" ht="25.5" customHeight="1">
      <c r="A37" s="262" t="s">
        <v>1151</v>
      </c>
      <c r="B37" s="263" t="s">
        <v>1153</v>
      </c>
      <c r="C37" s="272"/>
      <c r="D37" s="206"/>
    </row>
    <row r="38" spans="1:4" s="207" customFormat="1" ht="25.5" customHeight="1">
      <c r="A38" s="262" t="s">
        <v>1152</v>
      </c>
      <c r="B38" s="263" t="s">
        <v>1154</v>
      </c>
      <c r="C38" s="272">
        <v>53306</v>
      </c>
      <c r="D38" s="206"/>
    </row>
    <row r="39" spans="1:4" s="207" customFormat="1" ht="26.45" customHeight="1">
      <c r="A39" s="262" t="s">
        <v>951</v>
      </c>
      <c r="B39" s="263" t="s">
        <v>952</v>
      </c>
      <c r="C39" s="272">
        <v>4000</v>
      </c>
      <c r="D39" s="206"/>
    </row>
    <row r="40" spans="1:4" s="197" customFormat="1" ht="25.5" customHeight="1">
      <c r="A40" s="317">
        <v>4.2</v>
      </c>
      <c r="B40" s="318" t="s">
        <v>918</v>
      </c>
      <c r="C40" s="271"/>
      <c r="D40" s="196"/>
    </row>
    <row r="41" spans="1:4" s="201" customFormat="1" ht="25.5" customHeight="1">
      <c r="A41" s="325">
        <v>4.3</v>
      </c>
      <c r="B41" s="326" t="s">
        <v>121</v>
      </c>
      <c r="C41" s="327">
        <f>SUM(C42:C55)</f>
        <v>1042999</v>
      </c>
      <c r="D41" s="200"/>
    </row>
    <row r="42" spans="1:4" s="199" customFormat="1" ht="16.149999999999999" customHeight="1">
      <c r="A42" s="265" t="s">
        <v>953</v>
      </c>
      <c r="B42" s="266" t="s">
        <v>954</v>
      </c>
      <c r="C42" s="277">
        <v>18459</v>
      </c>
      <c r="D42" s="198"/>
    </row>
    <row r="43" spans="1:4" s="79" customFormat="1" ht="19.149999999999999" customHeight="1">
      <c r="A43" s="262" t="s">
        <v>955</v>
      </c>
      <c r="B43" s="263" t="s">
        <v>956</v>
      </c>
      <c r="C43" s="272">
        <v>1164</v>
      </c>
      <c r="D43" s="133"/>
    </row>
    <row r="44" spans="1:4" s="75" customFormat="1" ht="16.899999999999999" customHeight="1">
      <c r="A44" s="262" t="s">
        <v>957</v>
      </c>
      <c r="B44" s="263" t="s">
        <v>958</v>
      </c>
      <c r="C44" s="272">
        <v>3000</v>
      </c>
      <c r="D44" s="129"/>
    </row>
    <row r="45" spans="1:4" s="185" customFormat="1" ht="18.600000000000001" customHeight="1">
      <c r="A45" s="262" t="s">
        <v>959</v>
      </c>
      <c r="B45" s="263" t="s">
        <v>960</v>
      </c>
      <c r="C45" s="272">
        <v>500</v>
      </c>
      <c r="D45" s="184"/>
    </row>
    <row r="46" spans="1:4" s="79" customFormat="1" ht="18" customHeight="1">
      <c r="A46" s="262" t="s">
        <v>961</v>
      </c>
      <c r="B46" s="263" t="s">
        <v>962</v>
      </c>
      <c r="C46" s="272"/>
      <c r="D46" s="133"/>
    </row>
    <row r="47" spans="1:4" s="79" customFormat="1" ht="21.6" customHeight="1">
      <c r="A47" s="262" t="s">
        <v>963</v>
      </c>
      <c r="B47" s="263" t="s">
        <v>964</v>
      </c>
      <c r="C47" s="272">
        <v>300</v>
      </c>
      <c r="D47" s="133"/>
    </row>
    <row r="48" spans="1:4" s="79" customFormat="1" ht="21.6" customHeight="1">
      <c r="A48" s="262" t="s">
        <v>965</v>
      </c>
      <c r="B48" s="263" t="s">
        <v>966</v>
      </c>
      <c r="C48" s="272"/>
      <c r="D48" s="133"/>
    </row>
    <row r="49" spans="1:4" s="79" customFormat="1" ht="20.45" customHeight="1">
      <c r="A49" s="262" t="s">
        <v>967</v>
      </c>
      <c r="B49" s="263" t="s">
        <v>968</v>
      </c>
      <c r="C49" s="272">
        <v>4157</v>
      </c>
      <c r="D49" s="133"/>
    </row>
    <row r="50" spans="1:4" s="79" customFormat="1" ht="21.6" customHeight="1">
      <c r="A50" s="262" t="s">
        <v>969</v>
      </c>
      <c r="B50" s="263" t="s">
        <v>970</v>
      </c>
      <c r="C50" s="272"/>
      <c r="D50" s="133"/>
    </row>
    <row r="51" spans="1:4" s="79" customFormat="1" ht="28.5" customHeight="1">
      <c r="A51" s="262" t="s">
        <v>971</v>
      </c>
      <c r="B51" s="263" t="s">
        <v>1147</v>
      </c>
      <c r="C51" s="272">
        <v>951363</v>
      </c>
      <c r="D51" s="133"/>
    </row>
    <row r="52" spans="1:4" s="79" customFormat="1" ht="17.45" customHeight="1">
      <c r="A52" s="262" t="s">
        <v>972</v>
      </c>
      <c r="B52" s="263" t="s">
        <v>973</v>
      </c>
      <c r="C52" s="272">
        <v>19156</v>
      </c>
      <c r="D52" s="133"/>
    </row>
    <row r="53" spans="1:4" s="79" customFormat="1" ht="19.149999999999999" customHeight="1">
      <c r="A53" s="262" t="s">
        <v>974</v>
      </c>
      <c r="B53" s="263" t="s">
        <v>975</v>
      </c>
      <c r="C53" s="272">
        <v>5500</v>
      </c>
      <c r="D53" s="133"/>
    </row>
    <row r="54" spans="1:4" s="79" customFormat="1" ht="16.149999999999999" customHeight="1">
      <c r="A54" s="262" t="s">
        <v>976</v>
      </c>
      <c r="B54" s="263" t="s">
        <v>977</v>
      </c>
      <c r="C54" s="272">
        <v>24000</v>
      </c>
      <c r="D54" s="133"/>
    </row>
    <row r="55" spans="1:4" s="75" customFormat="1" ht="21.6" customHeight="1">
      <c r="A55" s="262" t="s">
        <v>978</v>
      </c>
      <c r="B55" s="263" t="s">
        <v>979</v>
      </c>
      <c r="C55" s="272">
        <v>15400</v>
      </c>
      <c r="D55" s="129"/>
    </row>
    <row r="56" spans="1:4" s="187" customFormat="1" ht="26.45" customHeight="1">
      <c r="A56" s="317">
        <v>4.4000000000000004</v>
      </c>
      <c r="B56" s="78" t="s">
        <v>122</v>
      </c>
      <c r="C56" s="320"/>
      <c r="D56" s="186"/>
    </row>
    <row r="57" spans="1:4" s="79" customFormat="1" ht="24" customHeight="1">
      <c r="A57" s="317">
        <v>4.5</v>
      </c>
      <c r="B57" s="318" t="s">
        <v>1013</v>
      </c>
      <c r="C57" s="319">
        <f>SUM(C58:C61)</f>
        <v>18000</v>
      </c>
      <c r="D57" s="133"/>
    </row>
    <row r="58" spans="1:4" s="79" customFormat="1" ht="21" customHeight="1">
      <c r="A58" s="262" t="s">
        <v>980</v>
      </c>
      <c r="B58" s="263" t="s">
        <v>939</v>
      </c>
      <c r="C58" s="272">
        <v>15500</v>
      </c>
      <c r="D58" s="133"/>
    </row>
    <row r="59" spans="1:4" s="79" customFormat="1" ht="20.45" customHeight="1">
      <c r="A59" s="262" t="s">
        <v>981</v>
      </c>
      <c r="B59" s="263" t="s">
        <v>941</v>
      </c>
      <c r="C59" s="272">
        <v>2500</v>
      </c>
      <c r="D59" s="133"/>
    </row>
    <row r="60" spans="1:4" s="79" customFormat="1" ht="19.899999999999999" customHeight="1">
      <c r="A60" s="262" t="s">
        <v>982</v>
      </c>
      <c r="B60" s="263" t="s">
        <v>943</v>
      </c>
      <c r="C60" s="272"/>
      <c r="D60" s="133"/>
    </row>
    <row r="61" spans="1:4" s="79" customFormat="1" ht="19.149999999999999" customHeight="1">
      <c r="A61" s="262" t="s">
        <v>983</v>
      </c>
      <c r="B61" s="263" t="s">
        <v>945</v>
      </c>
      <c r="C61" s="272"/>
      <c r="D61" s="133"/>
    </row>
    <row r="62" spans="1:4" s="79" customFormat="1" ht="30.6" customHeight="1">
      <c r="A62" s="317">
        <v>4.9000000000000004</v>
      </c>
      <c r="B62" s="318" t="s">
        <v>919</v>
      </c>
      <c r="C62" s="320"/>
      <c r="D62" s="133"/>
    </row>
    <row r="63" spans="1:4" s="79" customFormat="1" ht="26.45" customHeight="1">
      <c r="A63" s="217">
        <v>5</v>
      </c>
      <c r="B63" s="219" t="s">
        <v>19</v>
      </c>
      <c r="C63" s="270">
        <f>SUM(C64+C69)</f>
        <v>70500</v>
      </c>
      <c r="D63" s="133"/>
    </row>
    <row r="64" spans="1:4" s="195" customFormat="1" ht="25.9" customHeight="1">
      <c r="A64" s="317">
        <v>5.0999999999999996</v>
      </c>
      <c r="B64" s="78" t="s">
        <v>19</v>
      </c>
      <c r="C64" s="319">
        <f>SUM(C65:C67)</f>
        <v>70500</v>
      </c>
      <c r="D64" s="194"/>
    </row>
    <row r="65" spans="1:4" s="79" customFormat="1" ht="24.6" customHeight="1">
      <c r="A65" s="262" t="s">
        <v>984</v>
      </c>
      <c r="B65" s="263" t="s">
        <v>985</v>
      </c>
      <c r="C65" s="272"/>
      <c r="D65" s="133"/>
    </row>
    <row r="66" spans="1:4" s="79" customFormat="1" ht="18.600000000000001" customHeight="1">
      <c r="A66" s="262" t="s">
        <v>986</v>
      </c>
      <c r="B66" s="263" t="s">
        <v>987</v>
      </c>
      <c r="C66" s="272"/>
      <c r="D66" s="133"/>
    </row>
    <row r="67" spans="1:4" s="79" customFormat="1" ht="21" customHeight="1">
      <c r="A67" s="262" t="s">
        <v>988</v>
      </c>
      <c r="B67" s="263" t="s">
        <v>989</v>
      </c>
      <c r="C67" s="272">
        <v>70500</v>
      </c>
      <c r="D67" s="133"/>
    </row>
    <row r="68" spans="1:4" s="195" customFormat="1" ht="23.45" customHeight="1">
      <c r="A68" s="317">
        <v>5.2</v>
      </c>
      <c r="B68" s="78" t="s">
        <v>920</v>
      </c>
      <c r="C68" s="271"/>
      <c r="D68" s="194"/>
    </row>
    <row r="69" spans="1:4" s="195" customFormat="1" ht="37.9" customHeight="1">
      <c r="A69" s="317">
        <v>5.9</v>
      </c>
      <c r="B69" s="78" t="s">
        <v>1021</v>
      </c>
      <c r="C69" s="320"/>
      <c r="D69" s="194"/>
    </row>
    <row r="70" spans="1:4" s="79" customFormat="1" ht="29.45" customHeight="1">
      <c r="A70" s="217">
        <v>6</v>
      </c>
      <c r="B70" s="219" t="s">
        <v>20</v>
      </c>
      <c r="C70" s="270">
        <f>SUM(C71+C79+C80+C81)</f>
        <v>25300</v>
      </c>
      <c r="D70" s="133"/>
    </row>
    <row r="71" spans="1:4" s="195" customFormat="1" ht="18.600000000000001" customHeight="1">
      <c r="A71" s="317">
        <v>6.1</v>
      </c>
      <c r="B71" s="78" t="s">
        <v>921</v>
      </c>
      <c r="C71" s="319">
        <f>SUM(C72:C78)</f>
        <v>25300</v>
      </c>
      <c r="D71" s="194"/>
    </row>
    <row r="72" spans="1:4" s="79" customFormat="1" ht="20.25" customHeight="1">
      <c r="A72" s="262" t="s">
        <v>990</v>
      </c>
      <c r="B72" s="263" t="s">
        <v>991</v>
      </c>
      <c r="C72" s="272"/>
      <c r="D72" s="133"/>
    </row>
    <row r="73" spans="1:4" s="79" customFormat="1" ht="19.899999999999999" customHeight="1">
      <c r="A73" s="262" t="s">
        <v>992</v>
      </c>
      <c r="B73" s="263" t="s">
        <v>941</v>
      </c>
      <c r="C73" s="272">
        <v>300</v>
      </c>
      <c r="D73" s="133"/>
    </row>
    <row r="74" spans="1:4" s="79" customFormat="1" ht="22.15" customHeight="1">
      <c r="A74" s="262" t="s">
        <v>993</v>
      </c>
      <c r="B74" s="263" t="s">
        <v>123</v>
      </c>
      <c r="C74" s="272"/>
      <c r="D74" s="133"/>
    </row>
    <row r="75" spans="1:4" s="79" customFormat="1" ht="19.899999999999999" customHeight="1">
      <c r="A75" s="262" t="s">
        <v>994</v>
      </c>
      <c r="B75" s="263" t="s">
        <v>995</v>
      </c>
      <c r="C75" s="272">
        <v>5000</v>
      </c>
      <c r="D75" s="133"/>
    </row>
    <row r="76" spans="1:4" s="79" customFormat="1" ht="22.15" customHeight="1">
      <c r="A76" s="262" t="s">
        <v>996</v>
      </c>
      <c r="B76" s="263" t="s">
        <v>997</v>
      </c>
      <c r="C76" s="272">
        <v>5000</v>
      </c>
      <c r="D76" s="133"/>
    </row>
    <row r="77" spans="1:4" s="79" customFormat="1" ht="22.15" customHeight="1">
      <c r="A77" s="262" t="s">
        <v>998</v>
      </c>
      <c r="B77" s="263" t="s">
        <v>999</v>
      </c>
      <c r="C77" s="272"/>
      <c r="D77" s="133"/>
    </row>
    <row r="78" spans="1:4" s="79" customFormat="1" ht="23.45" customHeight="1">
      <c r="A78" s="262" t="s">
        <v>1000</v>
      </c>
      <c r="B78" s="263" t="s">
        <v>1001</v>
      </c>
      <c r="C78" s="272">
        <v>15000</v>
      </c>
      <c r="D78" s="133"/>
    </row>
    <row r="79" spans="1:4" s="195" customFormat="1" ht="21" customHeight="1">
      <c r="A79" s="317">
        <v>6.2</v>
      </c>
      <c r="B79" s="78" t="s">
        <v>1002</v>
      </c>
      <c r="C79" s="320"/>
      <c r="D79" s="194"/>
    </row>
    <row r="80" spans="1:4" s="195" customFormat="1" ht="24.6" customHeight="1">
      <c r="A80" s="317">
        <v>6.3</v>
      </c>
      <c r="B80" s="328" t="s">
        <v>1003</v>
      </c>
      <c r="C80" s="323"/>
      <c r="D80" s="194"/>
    </row>
    <row r="81" spans="1:4" s="195" customFormat="1" ht="24.6" customHeight="1">
      <c r="A81" s="317">
        <v>6.9</v>
      </c>
      <c r="B81" s="328" t="s">
        <v>1022</v>
      </c>
      <c r="C81" s="323"/>
      <c r="D81" s="194"/>
    </row>
    <row r="82" spans="1:4" s="80" customFormat="1" ht="25.5" customHeight="1">
      <c r="A82" s="217">
        <v>7</v>
      </c>
      <c r="B82" s="219" t="s">
        <v>922</v>
      </c>
      <c r="C82" s="270">
        <f>SUM(C83:C91)</f>
        <v>0</v>
      </c>
      <c r="D82" s="134"/>
    </row>
    <row r="83" spans="1:4" s="80" customFormat="1" ht="36.75" customHeight="1">
      <c r="A83" s="317">
        <v>7.1</v>
      </c>
      <c r="B83" s="329" t="s">
        <v>1099</v>
      </c>
      <c r="C83" s="323"/>
      <c r="D83" s="134"/>
    </row>
    <row r="84" spans="1:4" s="80" customFormat="1" ht="36.75" customHeight="1">
      <c r="A84" s="317">
        <v>7.2</v>
      </c>
      <c r="B84" s="329" t="s">
        <v>923</v>
      </c>
      <c r="C84" s="323"/>
      <c r="D84" s="134"/>
    </row>
    <row r="85" spans="1:4" s="80" customFormat="1" ht="36.75" customHeight="1">
      <c r="A85" s="317">
        <v>7.3</v>
      </c>
      <c r="B85" s="329" t="s">
        <v>924</v>
      </c>
      <c r="C85" s="323"/>
      <c r="D85" s="134"/>
    </row>
    <row r="86" spans="1:4" s="80" customFormat="1" ht="47.45" customHeight="1">
      <c r="A86" s="317">
        <v>7.4</v>
      </c>
      <c r="B86" s="329" t="s">
        <v>925</v>
      </c>
      <c r="C86" s="323"/>
      <c r="D86" s="134"/>
    </row>
    <row r="87" spans="1:4" s="80" customFormat="1" ht="50.45" customHeight="1">
      <c r="A87" s="317">
        <v>7.5</v>
      </c>
      <c r="B87" s="329" t="s">
        <v>926</v>
      </c>
      <c r="C87" s="323"/>
      <c r="D87" s="134"/>
    </row>
    <row r="88" spans="1:4" s="80" customFormat="1" ht="49.9" customHeight="1">
      <c r="A88" s="317">
        <v>7.6</v>
      </c>
      <c r="B88" s="329" t="s">
        <v>927</v>
      </c>
      <c r="C88" s="323"/>
      <c r="D88" s="134"/>
    </row>
    <row r="89" spans="1:4" s="80" customFormat="1" ht="43.9" customHeight="1">
      <c r="A89" s="317">
        <v>7.7</v>
      </c>
      <c r="B89" s="329" t="s">
        <v>928</v>
      </c>
      <c r="C89" s="323"/>
      <c r="D89" s="134"/>
    </row>
    <row r="90" spans="1:4" s="80" customFormat="1" ht="39.6" customHeight="1">
      <c r="A90" s="317">
        <v>7.8</v>
      </c>
      <c r="B90" s="329" t="s">
        <v>929</v>
      </c>
      <c r="C90" s="323"/>
      <c r="D90" s="134"/>
    </row>
    <row r="91" spans="1:4" s="80" customFormat="1" ht="33.6" customHeight="1">
      <c r="A91" s="317">
        <v>7.9</v>
      </c>
      <c r="B91" s="329" t="s">
        <v>29</v>
      </c>
      <c r="C91" s="323"/>
      <c r="D91" s="134"/>
    </row>
    <row r="92" spans="1:4" s="79" customFormat="1" ht="37.9" customHeight="1">
      <c r="A92" s="217">
        <v>8</v>
      </c>
      <c r="B92" s="222" t="s">
        <v>1146</v>
      </c>
      <c r="C92" s="270">
        <f>SUM(C93+C96+C101+C102+C103)</f>
        <v>30939461</v>
      </c>
      <c r="D92" s="133"/>
    </row>
    <row r="93" spans="1:4" s="195" customFormat="1" ht="25.5" customHeight="1">
      <c r="A93" s="317">
        <v>8.1</v>
      </c>
      <c r="B93" s="78" t="s">
        <v>124</v>
      </c>
      <c r="C93" s="319">
        <f>SUM(C94:C95)</f>
        <v>19500000</v>
      </c>
      <c r="D93" s="194"/>
    </row>
    <row r="94" spans="1:4" s="76" customFormat="1" ht="25.5" customHeight="1">
      <c r="A94" s="262" t="s">
        <v>848</v>
      </c>
      <c r="B94" s="409" t="s">
        <v>125</v>
      </c>
      <c r="C94" s="273">
        <v>19500000</v>
      </c>
      <c r="D94" s="131"/>
    </row>
    <row r="95" spans="1:4" s="76" customFormat="1" ht="25.5" customHeight="1">
      <c r="A95" s="262" t="s">
        <v>1004</v>
      </c>
      <c r="B95" s="409" t="s">
        <v>126</v>
      </c>
      <c r="C95" s="273"/>
      <c r="D95" s="131"/>
    </row>
    <row r="96" spans="1:4" s="195" customFormat="1" ht="25.5" customHeight="1">
      <c r="A96" s="317">
        <v>8.1999999999999993</v>
      </c>
      <c r="B96" s="78" t="s">
        <v>127</v>
      </c>
      <c r="C96" s="319">
        <f>SUM(C97:C100)</f>
        <v>4939461</v>
      </c>
      <c r="D96" s="194"/>
    </row>
    <row r="97" spans="1:4" s="76" customFormat="1" ht="25.5" customHeight="1">
      <c r="A97" s="262" t="s">
        <v>849</v>
      </c>
      <c r="B97" s="409" t="s">
        <v>128</v>
      </c>
      <c r="C97" s="273">
        <v>2363055</v>
      </c>
      <c r="D97" s="131"/>
    </row>
    <row r="98" spans="1:4" s="76" customFormat="1" ht="25.5" customHeight="1">
      <c r="A98" s="262" t="s">
        <v>1005</v>
      </c>
      <c r="B98" s="409" t="s">
        <v>129</v>
      </c>
      <c r="C98" s="273"/>
      <c r="D98" s="131"/>
    </row>
    <row r="99" spans="1:4" s="76" customFormat="1" ht="25.5" customHeight="1">
      <c r="A99" s="262" t="s">
        <v>1006</v>
      </c>
      <c r="B99" s="409" t="s">
        <v>130</v>
      </c>
      <c r="C99" s="273">
        <v>2576406</v>
      </c>
      <c r="D99" s="131"/>
    </row>
    <row r="100" spans="1:4" s="76" customFormat="1" ht="25.5" customHeight="1">
      <c r="A100" s="262" t="s">
        <v>1007</v>
      </c>
      <c r="B100" s="409" t="s">
        <v>131</v>
      </c>
      <c r="C100" s="273"/>
      <c r="D100" s="131"/>
    </row>
    <row r="101" spans="1:4" s="195" customFormat="1" ht="25.5" customHeight="1">
      <c r="A101" s="317">
        <v>8.3000000000000007</v>
      </c>
      <c r="B101" s="78" t="s">
        <v>132</v>
      </c>
      <c r="C101" s="320">
        <v>6500000</v>
      </c>
      <c r="D101" s="194"/>
    </row>
    <row r="102" spans="1:4" s="195" customFormat="1" ht="25.5" customHeight="1">
      <c r="A102" s="317">
        <v>8.4</v>
      </c>
      <c r="B102" s="78" t="s">
        <v>1008</v>
      </c>
      <c r="C102" s="320"/>
      <c r="D102" s="194"/>
    </row>
    <row r="103" spans="1:4" s="195" customFormat="1" ht="25.5" customHeight="1">
      <c r="A103" s="317">
        <v>8.5</v>
      </c>
      <c r="B103" s="78" t="s">
        <v>1009</v>
      </c>
      <c r="C103" s="320"/>
      <c r="D103" s="194"/>
    </row>
    <row r="104" spans="1:4" s="81" customFormat="1" ht="33.6" customHeight="1">
      <c r="A104" s="217">
        <v>9</v>
      </c>
      <c r="B104" s="222" t="s">
        <v>1148</v>
      </c>
      <c r="C104" s="270">
        <f>SUM(C105+C107+C109+C111)</f>
        <v>0</v>
      </c>
      <c r="D104" s="135"/>
    </row>
    <row r="105" spans="1:4" s="203" customFormat="1" ht="23.45" customHeight="1">
      <c r="A105" s="317">
        <v>9.1</v>
      </c>
      <c r="B105" s="78" t="s">
        <v>1149</v>
      </c>
      <c r="C105" s="320"/>
      <c r="D105" s="202"/>
    </row>
    <row r="106" spans="1:4" s="195" customFormat="1" ht="20.45" customHeight="1">
      <c r="A106" s="317">
        <v>9.1999999999999993</v>
      </c>
      <c r="B106" s="322" t="s">
        <v>1014</v>
      </c>
      <c r="C106" s="274"/>
      <c r="D106" s="194"/>
    </row>
    <row r="107" spans="1:4" s="203" customFormat="1" ht="22.9" customHeight="1">
      <c r="A107" s="317">
        <v>9.3000000000000007</v>
      </c>
      <c r="B107" s="78" t="s">
        <v>134</v>
      </c>
      <c r="C107" s="320"/>
      <c r="D107" s="202"/>
    </row>
    <row r="108" spans="1:4" s="203" customFormat="1" ht="21.6" customHeight="1">
      <c r="A108" s="317">
        <v>9.4</v>
      </c>
      <c r="B108" s="328" t="s">
        <v>1015</v>
      </c>
      <c r="C108" s="275"/>
      <c r="D108" s="202"/>
    </row>
    <row r="109" spans="1:4" s="203" customFormat="1" ht="23.45" customHeight="1">
      <c r="A109" s="317">
        <v>9.5</v>
      </c>
      <c r="B109" s="328" t="s">
        <v>136</v>
      </c>
      <c r="C109" s="330"/>
      <c r="D109" s="202"/>
    </row>
    <row r="110" spans="1:4" s="203" customFormat="1" ht="26.45" customHeight="1">
      <c r="A110" s="317">
        <v>9.6</v>
      </c>
      <c r="B110" s="78" t="s">
        <v>1150</v>
      </c>
      <c r="C110" s="271"/>
      <c r="D110" s="202"/>
    </row>
    <row r="111" spans="1:4" s="203" customFormat="1" ht="27" customHeight="1">
      <c r="A111" s="317">
        <v>9.6999999999999993</v>
      </c>
      <c r="B111" s="328" t="s">
        <v>1010</v>
      </c>
      <c r="C111" s="330"/>
      <c r="D111" s="202"/>
    </row>
    <row r="112" spans="1:4" s="81" customFormat="1" ht="20.45" customHeight="1">
      <c r="A112" s="217">
        <v>0</v>
      </c>
      <c r="B112" s="219" t="s">
        <v>25</v>
      </c>
      <c r="C112" s="270">
        <f>SUM(C113+C115)</f>
        <v>0</v>
      </c>
      <c r="D112" s="135"/>
    </row>
    <row r="113" spans="1:4" s="203" customFormat="1" ht="22.15" customHeight="1">
      <c r="A113" s="317">
        <v>0.1</v>
      </c>
      <c r="B113" s="78" t="s">
        <v>137</v>
      </c>
      <c r="C113" s="320"/>
      <c r="D113" s="202"/>
    </row>
    <row r="114" spans="1:4" s="203" customFormat="1" ht="25.15" customHeight="1">
      <c r="A114" s="317">
        <v>0.2</v>
      </c>
      <c r="B114" s="78" t="s">
        <v>138</v>
      </c>
      <c r="C114" s="271"/>
      <c r="D114" s="202"/>
    </row>
    <row r="115" spans="1:4" s="195" customFormat="1" ht="25.9" customHeight="1">
      <c r="A115" s="317">
        <v>0.3</v>
      </c>
      <c r="B115" s="322" t="s">
        <v>1011</v>
      </c>
      <c r="C115" s="323"/>
      <c r="D115" s="194"/>
    </row>
    <row r="116" spans="1:4" s="82" customFormat="1" ht="23.45" customHeight="1">
      <c r="A116" s="706" t="s">
        <v>139</v>
      </c>
      <c r="B116" s="707"/>
      <c r="C116" s="276">
        <f>SUM(C6+C25+C31+C34+C63+C70+C82+C92+C104+C112)</f>
        <v>33051859</v>
      </c>
      <c r="D116" s="136"/>
    </row>
    <row r="117" spans="1:4" s="72" customFormat="1" ht="12.75" customHeight="1">
      <c r="A117" s="69"/>
      <c r="B117" s="70"/>
      <c r="C117" s="71"/>
    </row>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9.xml><?xml version="1.0" encoding="utf-8"?>
<worksheet xmlns="http://schemas.openxmlformats.org/spreadsheetml/2006/main" xmlns:r="http://schemas.openxmlformats.org/officeDocument/2006/relationships">
  <sheetPr codeName="Hoja14">
    <tabColor rgb="FF00B050"/>
  </sheetPr>
  <dimension ref="A1:XFC522"/>
  <sheetViews>
    <sheetView zoomScale="90" zoomScaleNormal="90" zoomScalePageLayoutView="90" workbookViewId="0">
      <pane ySplit="6" topLeftCell="A112" activePane="bottomLeft" state="frozen"/>
      <selection pane="bottomLeft" activeCell="G14" sqref="G14"/>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719" t="s">
        <v>912</v>
      </c>
      <c r="B1" s="720"/>
      <c r="C1" s="720"/>
      <c r="D1" s="720"/>
      <c r="E1" s="720"/>
      <c r="F1" s="720"/>
      <c r="G1" s="720"/>
      <c r="H1" s="720"/>
      <c r="I1" s="720"/>
      <c r="J1" s="720"/>
      <c r="K1" s="720"/>
      <c r="L1" s="720"/>
      <c r="M1" s="720"/>
      <c r="N1" s="721"/>
    </row>
    <row r="2" spans="1:15" customFormat="1" ht="24" customHeight="1">
      <c r="A2" s="722" t="str">
        <f>'ESTIMACIÓN DE INGRESOS'!A2:C2</f>
        <v>Nombre del Municipio: Techaluta de Montenegro, Jalisco.</v>
      </c>
      <c r="B2" s="723"/>
      <c r="C2" s="723"/>
      <c r="D2" s="723"/>
      <c r="E2" s="723"/>
      <c r="F2" s="723"/>
      <c r="G2" s="723"/>
      <c r="H2" s="723"/>
      <c r="I2" s="723"/>
      <c r="J2" s="723"/>
      <c r="K2" s="723"/>
      <c r="L2" s="723"/>
      <c r="M2" s="723"/>
      <c r="N2" s="724"/>
    </row>
    <row r="3" spans="1:15" s="183" customFormat="1" ht="31.15" customHeight="1">
      <c r="A3" s="726" t="s">
        <v>549</v>
      </c>
      <c r="B3" s="728" t="s">
        <v>3</v>
      </c>
      <c r="C3" s="733" t="s">
        <v>1055</v>
      </c>
      <c r="D3" s="734"/>
      <c r="E3" s="734"/>
      <c r="F3" s="734"/>
      <c r="G3" s="734"/>
      <c r="H3" s="734"/>
      <c r="I3" s="735"/>
      <c r="J3" s="730" t="s">
        <v>1056</v>
      </c>
      <c r="K3" s="731"/>
      <c r="L3" s="732"/>
      <c r="M3" s="725" t="s">
        <v>550</v>
      </c>
      <c r="N3" s="182"/>
    </row>
    <row r="4" spans="1:15" s="183" customFormat="1" ht="73.150000000000006" customHeight="1">
      <c r="A4" s="727"/>
      <c r="B4" s="729"/>
      <c r="C4" s="211" t="s">
        <v>1054</v>
      </c>
      <c r="D4" s="211" t="s">
        <v>1060</v>
      </c>
      <c r="E4" s="211" t="s">
        <v>1061</v>
      </c>
      <c r="F4" s="212" t="s">
        <v>1062</v>
      </c>
      <c r="G4" s="212" t="s">
        <v>1063</v>
      </c>
      <c r="H4" s="213" t="s">
        <v>1064</v>
      </c>
      <c r="I4" s="209" t="s">
        <v>1065</v>
      </c>
      <c r="J4" s="209" t="s">
        <v>1057</v>
      </c>
      <c r="K4" s="209" t="s">
        <v>1058</v>
      </c>
      <c r="L4" s="210" t="s">
        <v>1059</v>
      </c>
      <c r="M4" s="725"/>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0</v>
      </c>
      <c r="D6" s="174">
        <f>D7+D12+D17+D26+D31+D38+D40</f>
        <v>0</v>
      </c>
      <c r="E6" s="174">
        <f t="shared" si="0"/>
        <v>0</v>
      </c>
      <c r="F6" s="174">
        <f t="shared" si="0"/>
        <v>0</v>
      </c>
      <c r="G6" s="174">
        <f t="shared" si="0"/>
        <v>11864261</v>
      </c>
      <c r="H6" s="174">
        <f t="shared" si="0"/>
        <v>0</v>
      </c>
      <c r="I6" s="174">
        <f t="shared" si="0"/>
        <v>0</v>
      </c>
      <c r="J6" s="174">
        <f t="shared" si="0"/>
        <v>0</v>
      </c>
      <c r="K6" s="174">
        <f t="shared" si="0"/>
        <v>0</v>
      </c>
      <c r="L6" s="174">
        <f t="shared" si="0"/>
        <v>0</v>
      </c>
      <c r="M6" s="174">
        <f>SUM(C6:L6)</f>
        <v>11864261</v>
      </c>
      <c r="N6" s="175">
        <f t="shared" si="0"/>
        <v>0</v>
      </c>
    </row>
    <row r="7" spans="1:15" customFormat="1" ht="25.5" customHeight="1">
      <c r="A7" s="83">
        <v>1100</v>
      </c>
      <c r="B7" s="84" t="s">
        <v>141</v>
      </c>
      <c r="C7" s="278">
        <f>SUM(C8:C11)</f>
        <v>0</v>
      </c>
      <c r="D7" s="278">
        <f>SUM(D8:D11)</f>
        <v>0</v>
      </c>
      <c r="E7" s="278">
        <f t="shared" ref="E7:L7" si="1">SUM(E8:E11)</f>
        <v>0</v>
      </c>
      <c r="F7" s="278">
        <f t="shared" si="1"/>
        <v>0</v>
      </c>
      <c r="G7" s="278">
        <f t="shared" si="1"/>
        <v>7312543</v>
      </c>
      <c r="H7" s="278">
        <f t="shared" si="1"/>
        <v>0</v>
      </c>
      <c r="I7" s="278">
        <f t="shared" si="1"/>
        <v>0</v>
      </c>
      <c r="J7" s="278">
        <f t="shared" si="1"/>
        <v>0</v>
      </c>
      <c r="K7" s="278">
        <f t="shared" si="1"/>
        <v>0</v>
      </c>
      <c r="L7" s="278">
        <f t="shared" si="1"/>
        <v>0</v>
      </c>
      <c r="M7" s="278">
        <f t="shared" ref="M7:M70" si="2">SUM(C7:L7)</f>
        <v>7312543</v>
      </c>
      <c r="N7" s="279"/>
      <c r="O7">
        <v>1</v>
      </c>
    </row>
    <row r="8" spans="1:15" customFormat="1" ht="25.5" customHeight="1">
      <c r="A8" s="89">
        <v>111</v>
      </c>
      <c r="B8" s="85" t="s">
        <v>142</v>
      </c>
      <c r="C8" s="280"/>
      <c r="D8" s="280"/>
      <c r="E8" s="280"/>
      <c r="F8" s="280"/>
      <c r="G8" s="280">
        <v>1204304</v>
      </c>
      <c r="H8" s="280"/>
      <c r="I8" s="280"/>
      <c r="J8" s="280"/>
      <c r="K8" s="280"/>
      <c r="L8" s="280"/>
      <c r="M8" s="281">
        <f t="shared" si="2"/>
        <v>1204304</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c r="D10" s="280"/>
      <c r="E10" s="280"/>
      <c r="F10" s="280"/>
      <c r="G10" s="280">
        <v>6108239</v>
      </c>
      <c r="H10" s="280"/>
      <c r="I10" s="280"/>
      <c r="J10" s="280"/>
      <c r="K10" s="280"/>
      <c r="L10" s="280"/>
      <c r="M10" s="281">
        <f t="shared" si="2"/>
        <v>6108239</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0</v>
      </c>
      <c r="E12" s="278">
        <f t="shared" si="3"/>
        <v>0</v>
      </c>
      <c r="F12" s="278">
        <f t="shared" si="3"/>
        <v>0</v>
      </c>
      <c r="G12" s="278">
        <f t="shared" si="3"/>
        <v>3300000</v>
      </c>
      <c r="H12" s="278">
        <f t="shared" si="3"/>
        <v>0</v>
      </c>
      <c r="I12" s="278">
        <f t="shared" si="3"/>
        <v>0</v>
      </c>
      <c r="J12" s="278">
        <f t="shared" si="3"/>
        <v>0</v>
      </c>
      <c r="K12" s="278">
        <f t="shared" si="3"/>
        <v>0</v>
      </c>
      <c r="L12" s="278">
        <f t="shared" si="3"/>
        <v>0</v>
      </c>
      <c r="M12" s="278">
        <f t="shared" si="2"/>
        <v>3300000</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c r="E14" s="280"/>
      <c r="F14" s="280"/>
      <c r="G14" s="280">
        <v>3300000</v>
      </c>
      <c r="H14" s="280"/>
      <c r="I14" s="280"/>
      <c r="J14" s="280"/>
      <c r="K14" s="280"/>
      <c r="L14" s="280"/>
      <c r="M14" s="281">
        <f t="shared" si="2"/>
        <v>3300000</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0</v>
      </c>
      <c r="D17" s="278">
        <f>SUM(D18:D25)</f>
        <v>0</v>
      </c>
      <c r="E17" s="278">
        <f t="shared" ref="E17:N17" si="4">SUM(E18:E25)</f>
        <v>0</v>
      </c>
      <c r="F17" s="278">
        <f t="shared" si="4"/>
        <v>0</v>
      </c>
      <c r="G17" s="278">
        <f t="shared" si="4"/>
        <v>1201718</v>
      </c>
      <c r="H17" s="278">
        <f t="shared" si="4"/>
        <v>0</v>
      </c>
      <c r="I17" s="278">
        <f t="shared" si="4"/>
        <v>0</v>
      </c>
      <c r="J17" s="278">
        <f t="shared" si="4"/>
        <v>0</v>
      </c>
      <c r="K17" s="278">
        <f t="shared" si="4"/>
        <v>0</v>
      </c>
      <c r="L17" s="278">
        <f t="shared" si="4"/>
        <v>0</v>
      </c>
      <c r="M17" s="278">
        <f t="shared" si="2"/>
        <v>1201718</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c r="D19" s="280"/>
      <c r="E19" s="280"/>
      <c r="F19" s="280"/>
      <c r="G19" s="280">
        <v>1001718</v>
      </c>
      <c r="H19" s="280"/>
      <c r="I19" s="280"/>
      <c r="J19" s="280"/>
      <c r="K19" s="280"/>
      <c r="L19" s="280"/>
      <c r="M19" s="281">
        <f t="shared" si="2"/>
        <v>1001718</v>
      </c>
      <c r="N19" s="279"/>
      <c r="O19" s="25" t="s">
        <v>154</v>
      </c>
    </row>
    <row r="20" spans="1:15" customFormat="1" ht="25.5" customHeight="1">
      <c r="A20" s="89">
        <v>133</v>
      </c>
      <c r="B20" s="86" t="s">
        <v>155</v>
      </c>
      <c r="C20" s="280"/>
      <c r="D20" s="280"/>
      <c r="E20" s="280"/>
      <c r="F20" s="280"/>
      <c r="G20" s="280">
        <v>200000</v>
      </c>
      <c r="H20" s="280"/>
      <c r="I20" s="280"/>
      <c r="J20" s="280"/>
      <c r="K20" s="280"/>
      <c r="L20" s="280"/>
      <c r="M20" s="281">
        <f t="shared" si="2"/>
        <v>200000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50000</v>
      </c>
      <c r="H31" s="278">
        <f t="shared" si="6"/>
        <v>0</v>
      </c>
      <c r="I31" s="278">
        <f t="shared" si="6"/>
        <v>0</v>
      </c>
      <c r="J31" s="278">
        <f t="shared" si="6"/>
        <v>0</v>
      </c>
      <c r="K31" s="278">
        <f t="shared" si="6"/>
        <v>0</v>
      </c>
      <c r="L31" s="278">
        <f t="shared" si="6"/>
        <v>0</v>
      </c>
      <c r="M31" s="278">
        <f t="shared" si="2"/>
        <v>50000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v>50000</v>
      </c>
      <c r="H33" s="280"/>
      <c r="I33" s="280"/>
      <c r="J33" s="280"/>
      <c r="K33" s="280"/>
      <c r="L33" s="280"/>
      <c r="M33" s="281">
        <f t="shared" si="2"/>
        <v>50000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2100000</v>
      </c>
      <c r="D43" s="285">
        <f>D44+D53+D57+D67+D77+D85+D88+D94+D98</f>
        <v>0</v>
      </c>
      <c r="E43" s="285">
        <f t="shared" si="9"/>
        <v>0</v>
      </c>
      <c r="F43" s="285">
        <f t="shared" si="9"/>
        <v>0</v>
      </c>
      <c r="G43" s="285">
        <f t="shared" si="9"/>
        <v>2119136</v>
      </c>
      <c r="H43" s="285">
        <f t="shared" si="9"/>
        <v>0</v>
      </c>
      <c r="I43" s="285">
        <f t="shared" si="9"/>
        <v>0</v>
      </c>
      <c r="J43" s="285">
        <f t="shared" si="9"/>
        <v>954906.36</v>
      </c>
      <c r="K43" s="285">
        <f t="shared" si="9"/>
        <v>0</v>
      </c>
      <c r="L43" s="285">
        <f t="shared" si="9"/>
        <v>0</v>
      </c>
      <c r="M43" s="285">
        <f t="shared" si="2"/>
        <v>5174042.3600000003</v>
      </c>
      <c r="N43" s="286">
        <f t="shared" si="9"/>
        <v>0</v>
      </c>
      <c r="O43" s="177">
        <v>216</v>
      </c>
    </row>
    <row r="44" spans="1:15" customFormat="1" ht="30">
      <c r="A44" s="83">
        <v>2100</v>
      </c>
      <c r="B44" s="84" t="s">
        <v>178</v>
      </c>
      <c r="C44" s="278">
        <f t="shared" ref="C44:N44" si="10">SUM(C45:C52)</f>
        <v>0</v>
      </c>
      <c r="D44" s="278">
        <f>SUM(D45:D52)</f>
        <v>0</v>
      </c>
      <c r="E44" s="278">
        <f t="shared" si="10"/>
        <v>0</v>
      </c>
      <c r="F44" s="278">
        <f t="shared" si="10"/>
        <v>0</v>
      </c>
      <c r="G44" s="278">
        <f t="shared" si="10"/>
        <v>228000</v>
      </c>
      <c r="H44" s="278">
        <f t="shared" si="10"/>
        <v>0</v>
      </c>
      <c r="I44" s="278">
        <f t="shared" si="10"/>
        <v>0</v>
      </c>
      <c r="J44" s="278">
        <f t="shared" si="10"/>
        <v>0</v>
      </c>
      <c r="K44" s="278">
        <f t="shared" si="10"/>
        <v>0</v>
      </c>
      <c r="L44" s="278">
        <f t="shared" si="10"/>
        <v>0</v>
      </c>
      <c r="M44" s="278">
        <f t="shared" si="2"/>
        <v>228000</v>
      </c>
      <c r="N44" s="284">
        <f t="shared" si="10"/>
        <v>0</v>
      </c>
      <c r="O44">
        <v>224</v>
      </c>
    </row>
    <row r="45" spans="1:15" customFormat="1" ht="25.5" customHeight="1">
      <c r="A45" s="89">
        <v>211</v>
      </c>
      <c r="B45" s="86" t="s">
        <v>179</v>
      </c>
      <c r="C45" s="280"/>
      <c r="D45" s="280"/>
      <c r="E45" s="280"/>
      <c r="F45" s="280"/>
      <c r="G45" s="280">
        <v>54500</v>
      </c>
      <c r="H45" s="280"/>
      <c r="I45" s="280"/>
      <c r="J45" s="280"/>
      <c r="K45" s="280"/>
      <c r="L45" s="280"/>
      <c r="M45" s="281">
        <f t="shared" si="2"/>
        <v>54500</v>
      </c>
      <c r="N45" s="279"/>
      <c r="O45">
        <v>226</v>
      </c>
    </row>
    <row r="46" spans="1:15" customFormat="1" ht="25.5" customHeight="1">
      <c r="A46" s="89">
        <v>212</v>
      </c>
      <c r="B46" s="86" t="s">
        <v>180</v>
      </c>
      <c r="C46" s="280"/>
      <c r="D46" s="280"/>
      <c r="E46" s="280"/>
      <c r="F46" s="280"/>
      <c r="G46" s="280">
        <v>52000</v>
      </c>
      <c r="H46" s="280"/>
      <c r="I46" s="280"/>
      <c r="J46" s="280"/>
      <c r="K46" s="280"/>
      <c r="L46" s="280"/>
      <c r="M46" s="281">
        <f t="shared" si="2"/>
        <v>52000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c r="G48" s="280"/>
      <c r="H48" s="280"/>
      <c r="I48" s="280"/>
      <c r="J48" s="280"/>
      <c r="K48" s="280"/>
      <c r="L48" s="280"/>
      <c r="M48" s="281">
        <f t="shared" si="2"/>
        <v>0</v>
      </c>
      <c r="N48" s="279"/>
    </row>
    <row r="49" spans="1:15" customFormat="1" ht="25.5" customHeight="1">
      <c r="A49" s="89">
        <v>215</v>
      </c>
      <c r="B49" s="86" t="s">
        <v>183</v>
      </c>
      <c r="C49" s="280"/>
      <c r="D49" s="280"/>
      <c r="E49" s="280"/>
      <c r="F49" s="280"/>
      <c r="G49" s="280"/>
      <c r="H49" s="280"/>
      <c r="I49" s="280"/>
      <c r="J49" s="280"/>
      <c r="K49" s="280"/>
      <c r="L49" s="280"/>
      <c r="M49" s="281">
        <f t="shared" si="2"/>
        <v>0</v>
      </c>
      <c r="N49" s="279"/>
      <c r="O49">
        <v>301</v>
      </c>
    </row>
    <row r="50" spans="1:15" customFormat="1" ht="25.5" customHeight="1">
      <c r="A50" s="89">
        <v>216</v>
      </c>
      <c r="B50" s="86" t="s">
        <v>184</v>
      </c>
      <c r="C50" s="280"/>
      <c r="D50" s="280"/>
      <c r="E50" s="280"/>
      <c r="F50" s="280"/>
      <c r="G50" s="280">
        <v>35000</v>
      </c>
      <c r="H50" s="280"/>
      <c r="I50" s="280"/>
      <c r="J50" s="280"/>
      <c r="K50" s="280"/>
      <c r="L50" s="280"/>
      <c r="M50" s="281">
        <f t="shared" si="2"/>
        <v>35000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v>86500</v>
      </c>
      <c r="H52" s="280"/>
      <c r="I52" s="280"/>
      <c r="J52" s="280"/>
      <c r="K52" s="280"/>
      <c r="L52" s="280"/>
      <c r="M52" s="281">
        <f t="shared" si="2"/>
        <v>86500</v>
      </c>
      <c r="N52" s="279"/>
      <c r="O52">
        <v>304</v>
      </c>
    </row>
    <row r="53" spans="1:15" customFormat="1" ht="25.5" customHeight="1">
      <c r="A53" s="83">
        <v>2200</v>
      </c>
      <c r="B53" s="84" t="s">
        <v>187</v>
      </c>
      <c r="C53" s="278">
        <f t="shared" ref="C53:N53" si="11">SUM(C54:C56)</f>
        <v>0</v>
      </c>
      <c r="D53" s="278">
        <f>SUM(D54:D56)</f>
        <v>0</v>
      </c>
      <c r="E53" s="278">
        <f t="shared" si="11"/>
        <v>0</v>
      </c>
      <c r="F53" s="278">
        <f t="shared" si="11"/>
        <v>0</v>
      </c>
      <c r="G53" s="278">
        <f t="shared" si="11"/>
        <v>61136</v>
      </c>
      <c r="H53" s="278">
        <f t="shared" si="11"/>
        <v>0</v>
      </c>
      <c r="I53" s="278">
        <f t="shared" si="11"/>
        <v>0</v>
      </c>
      <c r="J53" s="278">
        <f t="shared" si="11"/>
        <v>0</v>
      </c>
      <c r="K53" s="278">
        <f t="shared" si="11"/>
        <v>0</v>
      </c>
      <c r="L53" s="278">
        <f t="shared" si="11"/>
        <v>0</v>
      </c>
      <c r="M53" s="278">
        <f t="shared" si="2"/>
        <v>61136</v>
      </c>
      <c r="N53" s="284">
        <f t="shared" si="11"/>
        <v>0</v>
      </c>
      <c r="O53">
        <v>305</v>
      </c>
    </row>
    <row r="54" spans="1:15" customFormat="1" ht="25.5" customHeight="1">
      <c r="A54" s="89">
        <v>221</v>
      </c>
      <c r="B54" s="86" t="s">
        <v>188</v>
      </c>
      <c r="C54" s="280"/>
      <c r="D54" s="280"/>
      <c r="E54" s="280"/>
      <c r="F54" s="280"/>
      <c r="G54" s="280">
        <v>61136</v>
      </c>
      <c r="H54" s="280"/>
      <c r="I54" s="280"/>
      <c r="J54" s="280"/>
      <c r="K54" s="280"/>
      <c r="L54" s="280"/>
      <c r="M54" s="281">
        <f t="shared" si="2"/>
        <v>61136</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300000</v>
      </c>
      <c r="D67" s="278">
        <f>SUM(D68:D76)</f>
        <v>0</v>
      </c>
      <c r="E67" s="278">
        <f t="shared" si="13"/>
        <v>0</v>
      </c>
      <c r="F67" s="278">
        <f t="shared" si="13"/>
        <v>0</v>
      </c>
      <c r="G67" s="278">
        <f t="shared" si="13"/>
        <v>1010000</v>
      </c>
      <c r="H67" s="278">
        <f t="shared" si="13"/>
        <v>0</v>
      </c>
      <c r="I67" s="278">
        <f t="shared" si="13"/>
        <v>0</v>
      </c>
      <c r="J67" s="278">
        <f t="shared" si="13"/>
        <v>0</v>
      </c>
      <c r="K67" s="278">
        <f t="shared" si="13"/>
        <v>0</v>
      </c>
      <c r="L67" s="278">
        <f t="shared" si="13"/>
        <v>0</v>
      </c>
      <c r="M67" s="278">
        <f t="shared" si="2"/>
        <v>1310000</v>
      </c>
      <c r="N67" s="284">
        <f t="shared" si="13"/>
        <v>0</v>
      </c>
    </row>
    <row r="68" spans="1:15" customFormat="1" ht="25.5" customHeight="1">
      <c r="A68" s="89">
        <v>241</v>
      </c>
      <c r="B68" s="86" t="s">
        <v>202</v>
      </c>
      <c r="C68" s="280"/>
      <c r="D68" s="280"/>
      <c r="E68" s="280"/>
      <c r="F68" s="280"/>
      <c r="G68" s="280">
        <v>250000</v>
      </c>
      <c r="H68" s="280"/>
      <c r="I68" s="280"/>
      <c r="J68" s="280"/>
      <c r="K68" s="280"/>
      <c r="L68" s="280"/>
      <c r="M68" s="281">
        <f t="shared" si="2"/>
        <v>250000</v>
      </c>
      <c r="N68" s="279"/>
      <c r="O68">
        <v>401</v>
      </c>
    </row>
    <row r="69" spans="1:15" customFormat="1" ht="25.5" customHeight="1">
      <c r="A69" s="89">
        <v>242</v>
      </c>
      <c r="B69" s="86" t="s">
        <v>203</v>
      </c>
      <c r="C69" s="280"/>
      <c r="D69" s="280"/>
      <c r="E69" s="280"/>
      <c r="F69" s="280"/>
      <c r="G69" s="280">
        <v>170000</v>
      </c>
      <c r="H69" s="280"/>
      <c r="I69" s="280"/>
      <c r="J69" s="280"/>
      <c r="K69" s="280"/>
      <c r="L69" s="280"/>
      <c r="M69" s="281">
        <f t="shared" si="2"/>
        <v>170000</v>
      </c>
      <c r="N69" s="279"/>
      <c r="O69">
        <v>402</v>
      </c>
    </row>
    <row r="70" spans="1:15" customFormat="1" ht="25.5" customHeight="1">
      <c r="A70" s="89">
        <v>243</v>
      </c>
      <c r="B70" s="86" t="s">
        <v>204</v>
      </c>
      <c r="C70" s="280"/>
      <c r="D70" s="280"/>
      <c r="E70" s="280"/>
      <c r="F70" s="280"/>
      <c r="G70" s="280">
        <v>15000</v>
      </c>
      <c r="H70" s="280"/>
      <c r="I70" s="280"/>
      <c r="J70" s="280"/>
      <c r="K70" s="280"/>
      <c r="L70" s="280"/>
      <c r="M70" s="281">
        <f t="shared" si="2"/>
        <v>15000</v>
      </c>
      <c r="N70" s="279"/>
      <c r="O70">
        <v>403</v>
      </c>
    </row>
    <row r="71" spans="1:15" customFormat="1" ht="25.5" customHeight="1">
      <c r="A71" s="89">
        <v>244</v>
      </c>
      <c r="B71" s="86" t="s">
        <v>205</v>
      </c>
      <c r="C71" s="280"/>
      <c r="D71" s="280"/>
      <c r="E71" s="280"/>
      <c r="F71" s="280"/>
      <c r="G71" s="280">
        <v>10000</v>
      </c>
      <c r="H71" s="280"/>
      <c r="I71" s="280"/>
      <c r="J71" s="280"/>
      <c r="K71" s="280"/>
      <c r="L71" s="280"/>
      <c r="M71" s="281">
        <f t="shared" ref="M71:M134" si="14">SUM(C71:L71)</f>
        <v>10000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c r="D73" s="280"/>
      <c r="E73" s="280"/>
      <c r="F73" s="280"/>
      <c r="G73" s="280">
        <v>85000</v>
      </c>
      <c r="H73" s="280"/>
      <c r="I73" s="280"/>
      <c r="J73" s="280"/>
      <c r="K73" s="280"/>
      <c r="L73" s="280"/>
      <c r="M73" s="281">
        <f t="shared" si="14"/>
        <v>85000</v>
      </c>
      <c r="N73" s="279"/>
      <c r="O73">
        <v>406</v>
      </c>
    </row>
    <row r="74" spans="1:15" customFormat="1" ht="25.5" customHeight="1">
      <c r="A74" s="89">
        <v>247</v>
      </c>
      <c r="B74" s="86" t="s">
        <v>208</v>
      </c>
      <c r="C74" s="280">
        <v>300000</v>
      </c>
      <c r="D74" s="280"/>
      <c r="E74" s="280"/>
      <c r="F74" s="280"/>
      <c r="G74" s="280">
        <v>30000</v>
      </c>
      <c r="H74" s="280"/>
      <c r="I74" s="280"/>
      <c r="J74" s="280"/>
      <c r="K74" s="280"/>
      <c r="L74" s="280"/>
      <c r="M74" s="281">
        <f t="shared" si="14"/>
        <v>330000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c r="G76" s="280">
        <v>450000</v>
      </c>
      <c r="H76" s="280"/>
      <c r="I76" s="280"/>
      <c r="J76" s="280"/>
      <c r="K76" s="280"/>
      <c r="L76" s="280"/>
      <c r="M76" s="281">
        <f t="shared" si="14"/>
        <v>450000</v>
      </c>
      <c r="N76" s="279"/>
    </row>
    <row r="77" spans="1:15" customFormat="1" ht="25.5" customHeight="1">
      <c r="A77" s="83">
        <v>2500</v>
      </c>
      <c r="B77" s="84" t="s">
        <v>211</v>
      </c>
      <c r="C77" s="278">
        <f t="shared" ref="C77:N77" si="15">SUM(C78:C84)</f>
        <v>0</v>
      </c>
      <c r="D77" s="278">
        <f>SUM(D78:D84)</f>
        <v>0</v>
      </c>
      <c r="E77" s="278">
        <f t="shared" si="15"/>
        <v>0</v>
      </c>
      <c r="F77" s="278">
        <f t="shared" si="15"/>
        <v>0</v>
      </c>
      <c r="G77" s="278">
        <f t="shared" si="15"/>
        <v>255000</v>
      </c>
      <c r="H77" s="278">
        <f t="shared" si="15"/>
        <v>0</v>
      </c>
      <c r="I77" s="278">
        <f t="shared" si="15"/>
        <v>0</v>
      </c>
      <c r="J77" s="278">
        <f t="shared" si="15"/>
        <v>10000</v>
      </c>
      <c r="K77" s="278">
        <f t="shared" si="15"/>
        <v>0</v>
      </c>
      <c r="L77" s="278">
        <f t="shared" si="15"/>
        <v>0</v>
      </c>
      <c r="M77" s="278">
        <f t="shared" si="14"/>
        <v>265000</v>
      </c>
      <c r="N77" s="284">
        <f t="shared" si="15"/>
        <v>0</v>
      </c>
      <c r="O77">
        <v>501</v>
      </c>
    </row>
    <row r="78" spans="1:15" customFormat="1" ht="25.5" customHeight="1">
      <c r="A78" s="89">
        <v>251</v>
      </c>
      <c r="B78" s="86" t="s">
        <v>212</v>
      </c>
      <c r="C78" s="280"/>
      <c r="D78" s="280"/>
      <c r="E78" s="280"/>
      <c r="F78" s="280"/>
      <c r="G78" s="280">
        <v>150000</v>
      </c>
      <c r="H78" s="280"/>
      <c r="I78" s="280"/>
      <c r="J78" s="280"/>
      <c r="K78" s="280"/>
      <c r="L78" s="280"/>
      <c r="M78" s="281">
        <f t="shared" si="14"/>
        <v>150000</v>
      </c>
      <c r="N78" s="279"/>
      <c r="O78">
        <v>502</v>
      </c>
    </row>
    <row r="79" spans="1:15" customFormat="1" ht="25.5" customHeight="1">
      <c r="A79" s="89">
        <v>252</v>
      </c>
      <c r="B79" s="86" t="s">
        <v>213</v>
      </c>
      <c r="C79" s="280"/>
      <c r="D79" s="280"/>
      <c r="E79" s="280"/>
      <c r="F79" s="280"/>
      <c r="G79" s="280">
        <v>60000</v>
      </c>
      <c r="H79" s="280"/>
      <c r="I79" s="280"/>
      <c r="J79" s="280"/>
      <c r="K79" s="280"/>
      <c r="L79" s="280"/>
      <c r="M79" s="281">
        <f t="shared" si="14"/>
        <v>60000</v>
      </c>
      <c r="N79" s="279"/>
      <c r="O79">
        <v>503</v>
      </c>
    </row>
    <row r="80" spans="1:15" customFormat="1" ht="25.5" customHeight="1">
      <c r="A80" s="89">
        <v>253</v>
      </c>
      <c r="B80" s="86" t="s">
        <v>214</v>
      </c>
      <c r="C80" s="280"/>
      <c r="D80" s="280"/>
      <c r="E80" s="280"/>
      <c r="F80" s="280"/>
      <c r="G80" s="280">
        <v>45000</v>
      </c>
      <c r="H80" s="280"/>
      <c r="I80" s="280"/>
      <c r="J80" s="280">
        <v>10000</v>
      </c>
      <c r="K80" s="280"/>
      <c r="L80" s="280"/>
      <c r="M80" s="281">
        <f t="shared" si="14"/>
        <v>55000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1800000</v>
      </c>
      <c r="D85" s="278">
        <f>SUM(D86:D87)</f>
        <v>0</v>
      </c>
      <c r="E85" s="278">
        <f t="shared" si="16"/>
        <v>0</v>
      </c>
      <c r="F85" s="278">
        <f t="shared" si="16"/>
        <v>0</v>
      </c>
      <c r="G85" s="278">
        <f t="shared" si="16"/>
        <v>200000</v>
      </c>
      <c r="H85" s="278">
        <f t="shared" si="16"/>
        <v>0</v>
      </c>
      <c r="I85" s="278">
        <f t="shared" si="16"/>
        <v>0</v>
      </c>
      <c r="J85" s="278">
        <f t="shared" si="16"/>
        <v>700000</v>
      </c>
      <c r="K85" s="278">
        <f t="shared" si="16"/>
        <v>0</v>
      </c>
      <c r="L85" s="278">
        <f t="shared" si="16"/>
        <v>0</v>
      </c>
      <c r="M85" s="278">
        <f t="shared" si="14"/>
        <v>2700000</v>
      </c>
      <c r="N85" s="284">
        <f t="shared" si="16"/>
        <v>0</v>
      </c>
      <c r="O85">
        <v>904</v>
      </c>
    </row>
    <row r="86" spans="1:15" customFormat="1" ht="25.5" customHeight="1">
      <c r="A86" s="89">
        <v>261</v>
      </c>
      <c r="B86" s="86" t="s">
        <v>220</v>
      </c>
      <c r="C86" s="280">
        <v>1800000</v>
      </c>
      <c r="D86" s="280"/>
      <c r="E86" s="280"/>
      <c r="F86" s="280"/>
      <c r="G86" s="280">
        <v>200000</v>
      </c>
      <c r="H86" s="280"/>
      <c r="I86" s="280"/>
      <c r="J86" s="280">
        <v>700000</v>
      </c>
      <c r="K86" s="280"/>
      <c r="L86" s="280"/>
      <c r="M86" s="281">
        <f t="shared" si="14"/>
        <v>2700000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0</v>
      </c>
      <c r="D88" s="278">
        <f>SUM(D89:D93)</f>
        <v>0</v>
      </c>
      <c r="E88" s="278">
        <f t="shared" si="17"/>
        <v>0</v>
      </c>
      <c r="F88" s="278">
        <f t="shared" si="17"/>
        <v>0</v>
      </c>
      <c r="G88" s="278">
        <f t="shared" si="17"/>
        <v>90000</v>
      </c>
      <c r="H88" s="278">
        <f t="shared" si="17"/>
        <v>0</v>
      </c>
      <c r="I88" s="278">
        <f t="shared" si="17"/>
        <v>0</v>
      </c>
      <c r="J88" s="278">
        <f t="shared" si="17"/>
        <v>204906.36</v>
      </c>
      <c r="K88" s="278">
        <f t="shared" si="17"/>
        <v>0</v>
      </c>
      <c r="L88" s="278">
        <f t="shared" si="17"/>
        <v>0</v>
      </c>
      <c r="M88" s="278">
        <f t="shared" si="14"/>
        <v>294906.36</v>
      </c>
      <c r="N88" s="284">
        <f t="shared" si="17"/>
        <v>0</v>
      </c>
    </row>
    <row r="89" spans="1:15" customFormat="1" ht="25.5" customHeight="1">
      <c r="A89" s="89">
        <v>271</v>
      </c>
      <c r="B89" s="86" t="s">
        <v>223</v>
      </c>
      <c r="C89" s="280"/>
      <c r="D89" s="280"/>
      <c r="E89" s="280"/>
      <c r="F89" s="280"/>
      <c r="G89" s="280">
        <v>20000</v>
      </c>
      <c r="H89" s="280"/>
      <c r="I89" s="280"/>
      <c r="J89" s="280">
        <v>50000</v>
      </c>
      <c r="K89" s="280"/>
      <c r="L89" s="280"/>
      <c r="M89" s="281">
        <f t="shared" si="14"/>
        <v>70000</v>
      </c>
      <c r="N89" s="279"/>
    </row>
    <row r="90" spans="1:15" customFormat="1" ht="25.5" customHeight="1">
      <c r="A90" s="89">
        <v>272</v>
      </c>
      <c r="B90" s="86" t="s">
        <v>224</v>
      </c>
      <c r="C90" s="280"/>
      <c r="D90" s="280"/>
      <c r="E90" s="280"/>
      <c r="F90" s="280"/>
      <c r="G90" s="280"/>
      <c r="H90" s="280"/>
      <c r="I90" s="280"/>
      <c r="J90" s="280">
        <v>154906.35999999999</v>
      </c>
      <c r="K90" s="280"/>
      <c r="L90" s="280"/>
      <c r="M90" s="281">
        <f t="shared" si="14"/>
        <v>154906.35999999999</v>
      </c>
      <c r="N90" s="279"/>
    </row>
    <row r="91" spans="1:15" customFormat="1" ht="25.5" customHeight="1">
      <c r="A91" s="89">
        <v>273</v>
      </c>
      <c r="B91" s="86" t="s">
        <v>225</v>
      </c>
      <c r="C91" s="280"/>
      <c r="D91" s="280"/>
      <c r="E91" s="280"/>
      <c r="F91" s="280"/>
      <c r="G91" s="280">
        <v>50000</v>
      </c>
      <c r="H91" s="280"/>
      <c r="I91" s="280"/>
      <c r="J91" s="280"/>
      <c r="K91" s="280"/>
      <c r="L91" s="280"/>
      <c r="M91" s="281">
        <f t="shared" si="14"/>
        <v>50000</v>
      </c>
      <c r="N91" s="279"/>
    </row>
    <row r="92" spans="1:15" customFormat="1" ht="25.5" customHeight="1">
      <c r="A92" s="89">
        <v>274</v>
      </c>
      <c r="B92" s="86" t="s">
        <v>226</v>
      </c>
      <c r="C92" s="280"/>
      <c r="D92" s="280"/>
      <c r="E92" s="280"/>
      <c r="F92" s="280"/>
      <c r="G92" s="280">
        <v>20000</v>
      </c>
      <c r="H92" s="280"/>
      <c r="I92" s="280"/>
      <c r="J92" s="280"/>
      <c r="K92" s="280"/>
      <c r="L92" s="280"/>
      <c r="M92" s="281">
        <f t="shared" si="14"/>
        <v>20000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0</v>
      </c>
      <c r="D98" s="278">
        <f>SUM(D99:D107)</f>
        <v>0</v>
      </c>
      <c r="E98" s="278">
        <f t="shared" si="19"/>
        <v>0</v>
      </c>
      <c r="F98" s="278">
        <f t="shared" si="19"/>
        <v>0</v>
      </c>
      <c r="G98" s="278">
        <f t="shared" si="19"/>
        <v>275000</v>
      </c>
      <c r="H98" s="278">
        <f t="shared" si="19"/>
        <v>0</v>
      </c>
      <c r="I98" s="278">
        <f t="shared" si="19"/>
        <v>0</v>
      </c>
      <c r="J98" s="278">
        <f t="shared" si="19"/>
        <v>40000</v>
      </c>
      <c r="K98" s="278">
        <f t="shared" si="19"/>
        <v>0</v>
      </c>
      <c r="L98" s="278">
        <f t="shared" si="19"/>
        <v>0</v>
      </c>
      <c r="M98" s="278">
        <f t="shared" si="14"/>
        <v>315000</v>
      </c>
      <c r="N98" s="284">
        <f t="shared" si="19"/>
        <v>0</v>
      </c>
    </row>
    <row r="99" spans="1:14" customFormat="1" ht="25.5" customHeight="1">
      <c r="A99" s="89">
        <v>291</v>
      </c>
      <c r="B99" s="86" t="s">
        <v>233</v>
      </c>
      <c r="C99" s="280"/>
      <c r="D99" s="280"/>
      <c r="E99" s="280"/>
      <c r="F99" s="280"/>
      <c r="G99" s="280">
        <v>10000</v>
      </c>
      <c r="H99" s="280"/>
      <c r="I99" s="280"/>
      <c r="J99" s="280"/>
      <c r="K99" s="280"/>
      <c r="L99" s="280"/>
      <c r="M99" s="281">
        <f t="shared" si="14"/>
        <v>10000</v>
      </c>
      <c r="N99" s="279"/>
    </row>
    <row r="100" spans="1:14" customFormat="1" ht="25.5" customHeight="1">
      <c r="A100" s="89">
        <v>292</v>
      </c>
      <c r="B100" s="86" t="s">
        <v>234</v>
      </c>
      <c r="C100" s="280"/>
      <c r="D100" s="280"/>
      <c r="E100" s="280"/>
      <c r="F100" s="280"/>
      <c r="G100" s="280">
        <v>10000</v>
      </c>
      <c r="H100" s="280"/>
      <c r="I100" s="280"/>
      <c r="J100" s="280"/>
      <c r="K100" s="280"/>
      <c r="L100" s="280"/>
      <c r="M100" s="281">
        <f t="shared" si="14"/>
        <v>10000</v>
      </c>
      <c r="N100" s="279"/>
    </row>
    <row r="101" spans="1:14" customFormat="1" ht="38.25" customHeight="1">
      <c r="A101" s="89">
        <v>293</v>
      </c>
      <c r="B101" s="86" t="s">
        <v>235</v>
      </c>
      <c r="C101" s="280"/>
      <c r="D101" s="280"/>
      <c r="E101" s="280"/>
      <c r="F101" s="280"/>
      <c r="G101" s="280">
        <v>50000</v>
      </c>
      <c r="H101" s="280"/>
      <c r="I101" s="280"/>
      <c r="J101" s="280"/>
      <c r="K101" s="280"/>
      <c r="L101" s="280"/>
      <c r="M101" s="281">
        <f t="shared" si="14"/>
        <v>50000</v>
      </c>
      <c r="N101" s="279"/>
    </row>
    <row r="102" spans="1:14" customFormat="1" ht="25.5">
      <c r="A102" s="89">
        <v>294</v>
      </c>
      <c r="B102" s="86" t="s">
        <v>236</v>
      </c>
      <c r="C102" s="280"/>
      <c r="D102" s="280"/>
      <c r="E102" s="280"/>
      <c r="F102" s="280"/>
      <c r="G102" s="280">
        <v>5000</v>
      </c>
      <c r="H102" s="280"/>
      <c r="I102" s="280"/>
      <c r="J102" s="280"/>
      <c r="K102" s="280"/>
      <c r="L102" s="280"/>
      <c r="M102" s="281">
        <f t="shared" si="14"/>
        <v>5000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c r="D104" s="280"/>
      <c r="E104" s="280"/>
      <c r="F104" s="280"/>
      <c r="G104" s="280">
        <v>120000</v>
      </c>
      <c r="H104" s="280"/>
      <c r="I104" s="280"/>
      <c r="J104" s="280">
        <v>40000</v>
      </c>
      <c r="K104" s="280"/>
      <c r="L104" s="280"/>
      <c r="M104" s="281">
        <f t="shared" si="14"/>
        <v>160000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v>80000</v>
      </c>
      <c r="H106" s="280"/>
      <c r="I106" s="280"/>
      <c r="J106" s="280"/>
      <c r="K106" s="280"/>
      <c r="L106" s="280"/>
      <c r="M106" s="281">
        <f t="shared" si="14"/>
        <v>80000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1010000</v>
      </c>
      <c r="D108" s="285">
        <f>D109+D119+D129+D139+D149+D159+D167+D177+D183</f>
        <v>0</v>
      </c>
      <c r="E108" s="285">
        <f t="shared" si="20"/>
        <v>0</v>
      </c>
      <c r="F108" s="285">
        <f t="shared" si="20"/>
        <v>0</v>
      </c>
      <c r="G108" s="285">
        <f t="shared" si="20"/>
        <v>2964000</v>
      </c>
      <c r="H108" s="285">
        <f t="shared" si="20"/>
        <v>0</v>
      </c>
      <c r="I108" s="285">
        <f t="shared" si="20"/>
        <v>0</v>
      </c>
      <c r="J108" s="285">
        <f t="shared" si="20"/>
        <v>1222805.5</v>
      </c>
      <c r="K108" s="285">
        <f t="shared" si="20"/>
        <v>0</v>
      </c>
      <c r="L108" s="285">
        <f t="shared" si="20"/>
        <v>0</v>
      </c>
      <c r="M108" s="285">
        <f t="shared" si="14"/>
        <v>5196805.5</v>
      </c>
      <c r="N108" s="287">
        <f t="shared" si="20"/>
        <v>0</v>
      </c>
    </row>
    <row r="109" spans="1:14" customFormat="1" ht="25.5" customHeight="1">
      <c r="A109" s="83">
        <v>3100</v>
      </c>
      <c r="B109" s="84" t="s">
        <v>242</v>
      </c>
      <c r="C109" s="278">
        <f>SUM(C110:C118)</f>
        <v>1000000</v>
      </c>
      <c r="D109" s="278">
        <f>SUM(D110:D118)</f>
        <v>0</v>
      </c>
      <c r="E109" s="278">
        <f t="shared" ref="E109:N109" si="21">SUM(E110:E118)</f>
        <v>0</v>
      </c>
      <c r="F109" s="278">
        <f t="shared" si="21"/>
        <v>0</v>
      </c>
      <c r="G109" s="278">
        <f t="shared" si="21"/>
        <v>1134000</v>
      </c>
      <c r="H109" s="278">
        <f t="shared" si="21"/>
        <v>0</v>
      </c>
      <c r="I109" s="278">
        <f t="shared" si="21"/>
        <v>0</v>
      </c>
      <c r="J109" s="278">
        <f t="shared" si="21"/>
        <v>1000000</v>
      </c>
      <c r="K109" s="278">
        <f t="shared" si="21"/>
        <v>0</v>
      </c>
      <c r="L109" s="278">
        <f t="shared" si="21"/>
        <v>0</v>
      </c>
      <c r="M109" s="278">
        <f t="shared" si="14"/>
        <v>3134000</v>
      </c>
      <c r="N109" s="284">
        <f t="shared" si="21"/>
        <v>0</v>
      </c>
    </row>
    <row r="110" spans="1:14" customFormat="1" ht="25.5" customHeight="1">
      <c r="A110" s="89">
        <v>311</v>
      </c>
      <c r="B110" s="86" t="s">
        <v>243</v>
      </c>
      <c r="C110" s="280">
        <v>1000000</v>
      </c>
      <c r="D110" s="280"/>
      <c r="E110" s="280"/>
      <c r="F110" s="280"/>
      <c r="G110" s="280">
        <v>1000000</v>
      </c>
      <c r="H110" s="280"/>
      <c r="I110" s="280"/>
      <c r="J110" s="280">
        <v>1000000</v>
      </c>
      <c r="K110" s="280"/>
      <c r="L110" s="280"/>
      <c r="M110" s="281">
        <f t="shared" si="14"/>
        <v>3000000</v>
      </c>
      <c r="N110" s="279"/>
    </row>
    <row r="111" spans="1:14" customFormat="1" ht="25.5" customHeight="1">
      <c r="A111" s="89">
        <v>312</v>
      </c>
      <c r="B111" s="86" t="s">
        <v>244</v>
      </c>
      <c r="C111" s="280"/>
      <c r="D111" s="280"/>
      <c r="E111" s="280"/>
      <c r="F111" s="280"/>
      <c r="G111" s="280">
        <v>30000</v>
      </c>
      <c r="H111" s="280"/>
      <c r="I111" s="280"/>
      <c r="J111" s="280"/>
      <c r="K111" s="280"/>
      <c r="L111" s="280"/>
      <c r="M111" s="281">
        <f t="shared" si="14"/>
        <v>30000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c r="D113" s="280"/>
      <c r="E113" s="280"/>
      <c r="F113" s="280"/>
      <c r="G113" s="280">
        <v>95000</v>
      </c>
      <c r="H113" s="280"/>
      <c r="I113" s="280"/>
      <c r="J113" s="280"/>
      <c r="K113" s="280"/>
      <c r="L113" s="280"/>
      <c r="M113" s="281">
        <f t="shared" si="14"/>
        <v>95000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v>8000</v>
      </c>
      <c r="H116" s="280"/>
      <c r="I116" s="280"/>
      <c r="J116" s="280"/>
      <c r="K116" s="280"/>
      <c r="L116" s="280"/>
      <c r="M116" s="281">
        <f t="shared" si="14"/>
        <v>8000</v>
      </c>
      <c r="N116" s="279"/>
    </row>
    <row r="117" spans="1:14" customFormat="1" ht="25.5" customHeight="1">
      <c r="A117" s="89">
        <v>318</v>
      </c>
      <c r="B117" s="86" t="s">
        <v>250</v>
      </c>
      <c r="C117" s="280"/>
      <c r="D117" s="280"/>
      <c r="E117" s="280"/>
      <c r="F117" s="280"/>
      <c r="G117" s="280">
        <v>1000</v>
      </c>
      <c r="H117" s="280"/>
      <c r="I117" s="280"/>
      <c r="J117" s="280"/>
      <c r="K117" s="280"/>
      <c r="L117" s="280"/>
      <c r="M117" s="281">
        <f t="shared" si="14"/>
        <v>1000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0</v>
      </c>
      <c r="D119" s="278">
        <f>SUM(D120:D128)</f>
        <v>0</v>
      </c>
      <c r="E119" s="278">
        <f t="shared" si="22"/>
        <v>0</v>
      </c>
      <c r="F119" s="278">
        <f t="shared" si="22"/>
        <v>0</v>
      </c>
      <c r="G119" s="278">
        <f t="shared" si="22"/>
        <v>100000</v>
      </c>
      <c r="H119" s="278">
        <f t="shared" si="22"/>
        <v>0</v>
      </c>
      <c r="I119" s="278">
        <f t="shared" si="22"/>
        <v>0</v>
      </c>
      <c r="J119" s="278">
        <f t="shared" si="22"/>
        <v>0</v>
      </c>
      <c r="K119" s="278">
        <f t="shared" si="22"/>
        <v>0</v>
      </c>
      <c r="L119" s="278">
        <f t="shared" si="22"/>
        <v>0</v>
      </c>
      <c r="M119" s="278">
        <f t="shared" si="14"/>
        <v>100000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c r="G121" s="280"/>
      <c r="H121" s="280"/>
      <c r="I121" s="280"/>
      <c r="J121" s="280"/>
      <c r="K121" s="280"/>
      <c r="L121" s="280"/>
      <c r="M121" s="288">
        <f t="shared" si="14"/>
        <v>0</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v>100000</v>
      </c>
      <c r="H125" s="280"/>
      <c r="I125" s="280"/>
      <c r="J125" s="280"/>
      <c r="K125" s="280"/>
      <c r="L125" s="280"/>
      <c r="M125" s="288">
        <f t="shared" si="14"/>
        <v>100000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0</v>
      </c>
      <c r="D129" s="278">
        <f>SUM(D130:D138)</f>
        <v>0</v>
      </c>
      <c r="E129" s="278">
        <f t="shared" si="23"/>
        <v>0</v>
      </c>
      <c r="F129" s="278">
        <f t="shared" si="23"/>
        <v>0</v>
      </c>
      <c r="G129" s="278">
        <f t="shared" si="23"/>
        <v>105000</v>
      </c>
      <c r="H129" s="278">
        <f t="shared" si="23"/>
        <v>0</v>
      </c>
      <c r="I129" s="278">
        <f t="shared" si="23"/>
        <v>0</v>
      </c>
      <c r="J129" s="278">
        <f t="shared" si="23"/>
        <v>0</v>
      </c>
      <c r="K129" s="278">
        <f t="shared" si="23"/>
        <v>0</v>
      </c>
      <c r="L129" s="278">
        <f t="shared" si="23"/>
        <v>0</v>
      </c>
      <c r="M129" s="278">
        <f t="shared" si="14"/>
        <v>105000</v>
      </c>
      <c r="N129" s="284">
        <f t="shared" si="23"/>
        <v>0</v>
      </c>
    </row>
    <row r="130" spans="1:14" customFormat="1" ht="25.5" customHeight="1">
      <c r="A130" s="89">
        <v>331</v>
      </c>
      <c r="B130" s="85" t="s">
        <v>263</v>
      </c>
      <c r="C130" s="280"/>
      <c r="D130" s="280"/>
      <c r="E130" s="280"/>
      <c r="F130" s="280"/>
      <c r="G130" s="280">
        <v>25000</v>
      </c>
      <c r="H130" s="280"/>
      <c r="I130" s="280"/>
      <c r="J130" s="280"/>
      <c r="K130" s="280"/>
      <c r="L130" s="280"/>
      <c r="M130" s="281">
        <f t="shared" si="14"/>
        <v>25000</v>
      </c>
      <c r="N130" s="279"/>
    </row>
    <row r="131" spans="1:14" customFormat="1" ht="30.75" customHeight="1">
      <c r="A131" s="89">
        <v>332</v>
      </c>
      <c r="B131" s="86" t="s">
        <v>264</v>
      </c>
      <c r="C131" s="280"/>
      <c r="D131" s="280"/>
      <c r="E131" s="280"/>
      <c r="F131" s="280"/>
      <c r="G131" s="280">
        <v>50000</v>
      </c>
      <c r="H131" s="280"/>
      <c r="I131" s="280"/>
      <c r="J131" s="280"/>
      <c r="K131" s="280"/>
      <c r="L131" s="280"/>
      <c r="M131" s="281">
        <f t="shared" si="14"/>
        <v>50000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v>25000</v>
      </c>
      <c r="H133" s="280"/>
      <c r="I133" s="280"/>
      <c r="J133" s="280"/>
      <c r="K133" s="280"/>
      <c r="L133" s="280"/>
      <c r="M133" s="281">
        <f t="shared" si="14"/>
        <v>25000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v>5000</v>
      </c>
      <c r="H135" s="280"/>
      <c r="I135" s="280"/>
      <c r="J135" s="280"/>
      <c r="K135" s="280"/>
      <c r="L135" s="280"/>
      <c r="M135" s="281">
        <f t="shared" ref="M135:M198" si="24">SUM(C135:L135)</f>
        <v>5000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0</v>
      </c>
      <c r="D139" s="278">
        <f>SUM(D140:D148)</f>
        <v>0</v>
      </c>
      <c r="E139" s="278">
        <f t="shared" si="25"/>
        <v>0</v>
      </c>
      <c r="F139" s="278">
        <f t="shared" si="25"/>
        <v>0</v>
      </c>
      <c r="G139" s="278">
        <f t="shared" si="25"/>
        <v>45000</v>
      </c>
      <c r="H139" s="278">
        <f t="shared" si="25"/>
        <v>0</v>
      </c>
      <c r="I139" s="278">
        <f t="shared" si="25"/>
        <v>0</v>
      </c>
      <c r="J139" s="278">
        <f t="shared" si="25"/>
        <v>122805.5</v>
      </c>
      <c r="K139" s="278">
        <f t="shared" si="25"/>
        <v>0</v>
      </c>
      <c r="L139" s="278">
        <f t="shared" si="25"/>
        <v>0</v>
      </c>
      <c r="M139" s="278">
        <f t="shared" si="24"/>
        <v>167805.5</v>
      </c>
      <c r="N139" s="284">
        <f t="shared" si="25"/>
        <v>0</v>
      </c>
    </row>
    <row r="140" spans="1:14" customFormat="1" ht="25.5" customHeight="1">
      <c r="A140" s="89">
        <v>341</v>
      </c>
      <c r="B140" s="86" t="s">
        <v>273</v>
      </c>
      <c r="C140" s="280"/>
      <c r="D140" s="280"/>
      <c r="E140" s="280"/>
      <c r="F140" s="280"/>
      <c r="G140" s="280">
        <v>35000</v>
      </c>
      <c r="H140" s="280"/>
      <c r="I140" s="280"/>
      <c r="J140" s="280">
        <v>2805.5</v>
      </c>
      <c r="K140" s="280"/>
      <c r="L140" s="280"/>
      <c r="M140" s="281">
        <f t="shared" si="24"/>
        <v>37805.5</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c r="D144" s="280"/>
      <c r="E144" s="280"/>
      <c r="F144" s="280"/>
      <c r="G144" s="280">
        <v>10000</v>
      </c>
      <c r="H144" s="280"/>
      <c r="I144" s="280"/>
      <c r="J144" s="280">
        <v>120000</v>
      </c>
      <c r="K144" s="280"/>
      <c r="L144" s="280"/>
      <c r="M144" s="281">
        <f t="shared" si="24"/>
        <v>130000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0</v>
      </c>
      <c r="D149" s="278">
        <f>SUM(D150:D158)</f>
        <v>0</v>
      </c>
      <c r="E149" s="278">
        <f t="shared" si="26"/>
        <v>0</v>
      </c>
      <c r="F149" s="278">
        <f t="shared" si="26"/>
        <v>0</v>
      </c>
      <c r="G149" s="278">
        <f t="shared" si="26"/>
        <v>905000</v>
      </c>
      <c r="H149" s="278">
        <f t="shared" si="26"/>
        <v>0</v>
      </c>
      <c r="I149" s="278">
        <f t="shared" si="26"/>
        <v>0</v>
      </c>
      <c r="J149" s="278">
        <f t="shared" si="26"/>
        <v>100000</v>
      </c>
      <c r="K149" s="278">
        <f t="shared" si="26"/>
        <v>0</v>
      </c>
      <c r="L149" s="278">
        <f t="shared" si="26"/>
        <v>0</v>
      </c>
      <c r="M149" s="278">
        <f t="shared" si="24"/>
        <v>1005000</v>
      </c>
      <c r="N149" s="284">
        <f t="shared" si="26"/>
        <v>0</v>
      </c>
    </row>
    <row r="150" spans="1:14" customFormat="1" ht="25.5" customHeight="1">
      <c r="A150" s="89">
        <v>351</v>
      </c>
      <c r="B150" s="86" t="s">
        <v>283</v>
      </c>
      <c r="C150" s="280"/>
      <c r="D150" s="280"/>
      <c r="E150" s="280"/>
      <c r="F150" s="280"/>
      <c r="G150" s="280">
        <v>500000</v>
      </c>
      <c r="H150" s="280"/>
      <c r="I150" s="280"/>
      <c r="J150" s="280"/>
      <c r="K150" s="280"/>
      <c r="L150" s="280"/>
      <c r="M150" s="281">
        <f t="shared" si="24"/>
        <v>500000</v>
      </c>
      <c r="N150" s="279"/>
    </row>
    <row r="151" spans="1:14" customFormat="1" ht="34.5" customHeight="1">
      <c r="A151" s="89">
        <v>352</v>
      </c>
      <c r="B151" s="86" t="s">
        <v>284</v>
      </c>
      <c r="C151" s="280"/>
      <c r="D151" s="280"/>
      <c r="E151" s="280"/>
      <c r="F151" s="280"/>
      <c r="G151" s="280">
        <v>25000</v>
      </c>
      <c r="H151" s="280"/>
      <c r="I151" s="280"/>
      <c r="J151" s="280"/>
      <c r="K151" s="280"/>
      <c r="L151" s="280"/>
      <c r="M151" s="281">
        <f t="shared" si="24"/>
        <v>25000</v>
      </c>
      <c r="N151" s="279"/>
    </row>
    <row r="152" spans="1:14" customFormat="1" ht="33" customHeight="1">
      <c r="A152" s="89">
        <v>353</v>
      </c>
      <c r="B152" s="86" t="s">
        <v>285</v>
      </c>
      <c r="C152" s="280"/>
      <c r="D152" s="280"/>
      <c r="E152" s="280"/>
      <c r="F152" s="280"/>
      <c r="G152" s="280"/>
      <c r="H152" s="280"/>
      <c r="I152" s="280"/>
      <c r="J152" s="280"/>
      <c r="K152" s="280"/>
      <c r="L152" s="280"/>
      <c r="M152" s="281">
        <f t="shared" si="24"/>
        <v>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c r="D154" s="280"/>
      <c r="E154" s="280"/>
      <c r="F154" s="280"/>
      <c r="G154" s="280">
        <v>300000</v>
      </c>
      <c r="H154" s="280"/>
      <c r="I154" s="280"/>
      <c r="J154" s="280">
        <v>100000</v>
      </c>
      <c r="K154" s="280"/>
      <c r="L154" s="280"/>
      <c r="M154" s="281">
        <f t="shared" si="24"/>
        <v>400000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v>80000</v>
      </c>
      <c r="H156" s="280"/>
      <c r="I156" s="280"/>
      <c r="J156" s="280"/>
      <c r="K156" s="280"/>
      <c r="L156" s="280"/>
      <c r="M156" s="281">
        <f t="shared" si="24"/>
        <v>80000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0</v>
      </c>
      <c r="N159" s="284">
        <f t="shared" si="27"/>
        <v>0</v>
      </c>
    </row>
    <row r="160" spans="1:14" customFormat="1" ht="29.25" customHeight="1">
      <c r="A160" s="89">
        <v>361</v>
      </c>
      <c r="B160" s="86" t="s">
        <v>293</v>
      </c>
      <c r="C160" s="280"/>
      <c r="D160" s="280"/>
      <c r="E160" s="280"/>
      <c r="F160" s="280"/>
      <c r="G160" s="280"/>
      <c r="H160" s="280"/>
      <c r="I160" s="280"/>
      <c r="J160" s="280"/>
      <c r="K160" s="280"/>
      <c r="L160" s="280"/>
      <c r="M160" s="281">
        <f t="shared" si="24"/>
        <v>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10000</v>
      </c>
      <c r="D167" s="278">
        <f>SUM(D168:D176)</f>
        <v>0</v>
      </c>
      <c r="E167" s="278">
        <f t="shared" si="28"/>
        <v>0</v>
      </c>
      <c r="F167" s="278">
        <f t="shared" si="28"/>
        <v>0</v>
      </c>
      <c r="G167" s="278">
        <f t="shared" si="28"/>
        <v>20000</v>
      </c>
      <c r="H167" s="278">
        <f t="shared" si="28"/>
        <v>0</v>
      </c>
      <c r="I167" s="278">
        <f t="shared" si="28"/>
        <v>0</v>
      </c>
      <c r="J167" s="278">
        <f t="shared" si="28"/>
        <v>0</v>
      </c>
      <c r="K167" s="278">
        <f t="shared" si="28"/>
        <v>0</v>
      </c>
      <c r="L167" s="278">
        <f t="shared" si="28"/>
        <v>0</v>
      </c>
      <c r="M167" s="278">
        <f t="shared" si="24"/>
        <v>30000</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c r="H169" s="280"/>
      <c r="I169" s="280"/>
      <c r="J169" s="280"/>
      <c r="K169" s="280"/>
      <c r="L169" s="280"/>
      <c r="M169" s="281">
        <f t="shared" si="24"/>
        <v>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v>10000</v>
      </c>
      <c r="D172" s="280"/>
      <c r="E172" s="280"/>
      <c r="F172" s="280"/>
      <c r="G172" s="280">
        <v>20000</v>
      </c>
      <c r="H172" s="280"/>
      <c r="I172" s="280"/>
      <c r="J172" s="280"/>
      <c r="K172" s="280"/>
      <c r="L172" s="280"/>
      <c r="M172" s="281">
        <f t="shared" si="24"/>
        <v>30000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0</v>
      </c>
      <c r="D177" s="278">
        <f>SUM(D178:D182)</f>
        <v>0</v>
      </c>
      <c r="E177" s="278">
        <f t="shared" si="29"/>
        <v>0</v>
      </c>
      <c r="F177" s="278">
        <f t="shared" si="29"/>
        <v>0</v>
      </c>
      <c r="G177" s="278">
        <f t="shared" si="29"/>
        <v>625000</v>
      </c>
      <c r="H177" s="278">
        <f t="shared" si="29"/>
        <v>0</v>
      </c>
      <c r="I177" s="278">
        <f t="shared" si="29"/>
        <v>0</v>
      </c>
      <c r="J177" s="278">
        <f t="shared" si="29"/>
        <v>0</v>
      </c>
      <c r="K177" s="278">
        <f t="shared" si="29"/>
        <v>0</v>
      </c>
      <c r="L177" s="278">
        <f t="shared" si="29"/>
        <v>0</v>
      </c>
      <c r="M177" s="278">
        <f t="shared" si="24"/>
        <v>625000</v>
      </c>
      <c r="N177" s="284">
        <f t="shared" si="29"/>
        <v>0</v>
      </c>
    </row>
    <row r="178" spans="1:14" customFormat="1" ht="25.5" customHeight="1">
      <c r="A178" s="89">
        <v>381</v>
      </c>
      <c r="B178" s="86" t="s">
        <v>311</v>
      </c>
      <c r="C178" s="280"/>
      <c r="D178" s="280"/>
      <c r="E178" s="280"/>
      <c r="F178" s="280"/>
      <c r="G178" s="280">
        <v>25000</v>
      </c>
      <c r="H178" s="280"/>
      <c r="I178" s="280"/>
      <c r="J178" s="280"/>
      <c r="K178" s="280"/>
      <c r="L178" s="280"/>
      <c r="M178" s="281">
        <f t="shared" si="24"/>
        <v>25000</v>
      </c>
      <c r="N178" s="279"/>
    </row>
    <row r="179" spans="1:14" customFormat="1" ht="25.5" customHeight="1">
      <c r="A179" s="89">
        <v>382</v>
      </c>
      <c r="B179" s="86" t="s">
        <v>312</v>
      </c>
      <c r="C179" s="280"/>
      <c r="D179" s="280"/>
      <c r="E179" s="280"/>
      <c r="F179" s="280"/>
      <c r="G179" s="280">
        <v>600000</v>
      </c>
      <c r="H179" s="280"/>
      <c r="I179" s="280"/>
      <c r="J179" s="280"/>
      <c r="K179" s="280"/>
      <c r="L179" s="280"/>
      <c r="M179" s="281">
        <f t="shared" si="24"/>
        <v>600000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0</v>
      </c>
      <c r="D183" s="278">
        <f>SUM(D184:D192)</f>
        <v>0</v>
      </c>
      <c r="E183" s="278">
        <f t="shared" si="30"/>
        <v>0</v>
      </c>
      <c r="F183" s="278">
        <f t="shared" si="30"/>
        <v>0</v>
      </c>
      <c r="G183" s="278">
        <f t="shared" si="30"/>
        <v>30000</v>
      </c>
      <c r="H183" s="278">
        <f t="shared" si="30"/>
        <v>0</v>
      </c>
      <c r="I183" s="278">
        <f t="shared" si="30"/>
        <v>0</v>
      </c>
      <c r="J183" s="278">
        <f t="shared" si="30"/>
        <v>0</v>
      </c>
      <c r="K183" s="278">
        <f t="shared" si="30"/>
        <v>0</v>
      </c>
      <c r="L183" s="278">
        <f t="shared" si="30"/>
        <v>0</v>
      </c>
      <c r="M183" s="278">
        <f t="shared" si="24"/>
        <v>30000</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c r="D185" s="280"/>
      <c r="E185" s="280"/>
      <c r="F185" s="280"/>
      <c r="G185" s="280">
        <v>30000</v>
      </c>
      <c r="H185" s="280"/>
      <c r="I185" s="280"/>
      <c r="J185" s="280"/>
      <c r="K185" s="280"/>
      <c r="L185" s="280"/>
      <c r="M185" s="281">
        <f t="shared" si="24"/>
        <v>30000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0</v>
      </c>
      <c r="D193" s="285">
        <f>D194+D204+D210+D220+D229+D233+D249+D241+D243</f>
        <v>0</v>
      </c>
      <c r="E193" s="285">
        <f t="shared" si="31"/>
        <v>0</v>
      </c>
      <c r="F193" s="285">
        <f t="shared" si="31"/>
        <v>0</v>
      </c>
      <c r="G193" s="285">
        <f t="shared" si="31"/>
        <v>1805000</v>
      </c>
      <c r="H193" s="285">
        <f t="shared" si="31"/>
        <v>0</v>
      </c>
      <c r="I193" s="285">
        <f t="shared" si="31"/>
        <v>0</v>
      </c>
      <c r="J193" s="285">
        <f t="shared" si="31"/>
        <v>540000</v>
      </c>
      <c r="K193" s="285">
        <f t="shared" si="31"/>
        <v>0</v>
      </c>
      <c r="L193" s="285">
        <f t="shared" si="31"/>
        <v>0</v>
      </c>
      <c r="M193" s="285">
        <f t="shared" si="24"/>
        <v>2345000</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960000</v>
      </c>
      <c r="H204" s="278">
        <f t="shared" si="34"/>
        <v>0</v>
      </c>
      <c r="I204" s="278">
        <f t="shared" si="34"/>
        <v>0</v>
      </c>
      <c r="J204" s="278">
        <f t="shared" si="34"/>
        <v>0</v>
      </c>
      <c r="K204" s="278">
        <f t="shared" si="34"/>
        <v>0</v>
      </c>
      <c r="L204" s="278">
        <f t="shared" si="34"/>
        <v>0</v>
      </c>
      <c r="M204" s="278">
        <f t="shared" si="33"/>
        <v>960000</v>
      </c>
      <c r="N204" s="283"/>
    </row>
    <row r="205" spans="1:14" customFormat="1" ht="25.5">
      <c r="A205" s="89">
        <v>421</v>
      </c>
      <c r="B205" s="86" t="s">
        <v>337</v>
      </c>
      <c r="C205" s="280"/>
      <c r="D205" s="280"/>
      <c r="E205" s="280"/>
      <c r="F205" s="280"/>
      <c r="G205" s="280">
        <v>960000</v>
      </c>
      <c r="H205" s="280"/>
      <c r="I205" s="280"/>
      <c r="J205" s="280"/>
      <c r="K205" s="280"/>
      <c r="L205" s="280"/>
      <c r="M205" s="281">
        <f t="shared" si="33"/>
        <v>960000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0</v>
      </c>
      <c r="D220" s="278">
        <f>SUM(D221:D228)</f>
        <v>0</v>
      </c>
      <c r="E220" s="278">
        <f t="shared" si="36"/>
        <v>0</v>
      </c>
      <c r="F220" s="278">
        <f t="shared" si="36"/>
        <v>0</v>
      </c>
      <c r="G220" s="278">
        <f t="shared" si="36"/>
        <v>845000</v>
      </c>
      <c r="H220" s="278">
        <f t="shared" si="36"/>
        <v>0</v>
      </c>
      <c r="I220" s="278">
        <f t="shared" si="36"/>
        <v>0</v>
      </c>
      <c r="J220" s="278">
        <f t="shared" si="36"/>
        <v>540000</v>
      </c>
      <c r="K220" s="278">
        <f t="shared" si="36"/>
        <v>0</v>
      </c>
      <c r="L220" s="278">
        <f t="shared" si="36"/>
        <v>0</v>
      </c>
      <c r="M220" s="278">
        <f t="shared" si="33"/>
        <v>1385000</v>
      </c>
      <c r="N220" s="284">
        <f t="shared" si="36"/>
        <v>0</v>
      </c>
    </row>
    <row r="221" spans="1:14" customFormat="1" ht="25.5" customHeight="1">
      <c r="A221" s="89">
        <v>441</v>
      </c>
      <c r="B221" s="86" t="s">
        <v>351</v>
      </c>
      <c r="C221" s="280"/>
      <c r="D221" s="280"/>
      <c r="E221" s="280"/>
      <c r="F221" s="280"/>
      <c r="G221" s="280">
        <v>460000</v>
      </c>
      <c r="H221" s="280"/>
      <c r="I221" s="280"/>
      <c r="J221" s="280">
        <v>540000</v>
      </c>
      <c r="K221" s="280"/>
      <c r="L221" s="280"/>
      <c r="M221" s="281">
        <f t="shared" si="33"/>
        <v>1000000</v>
      </c>
      <c r="N221" s="279"/>
    </row>
    <row r="222" spans="1:14" customFormat="1" ht="25.5" customHeight="1">
      <c r="A222" s="89">
        <v>442</v>
      </c>
      <c r="B222" s="86" t="s">
        <v>352</v>
      </c>
      <c r="C222" s="280"/>
      <c r="D222" s="280"/>
      <c r="E222" s="280"/>
      <c r="F222" s="280"/>
      <c r="G222" s="280">
        <v>35000</v>
      </c>
      <c r="H222" s="280"/>
      <c r="I222" s="280"/>
      <c r="J222" s="280"/>
      <c r="K222" s="280"/>
      <c r="L222" s="280"/>
      <c r="M222" s="281">
        <f t="shared" si="33"/>
        <v>35000</v>
      </c>
      <c r="N222" s="279"/>
    </row>
    <row r="223" spans="1:14" customFormat="1" ht="25.5" customHeight="1">
      <c r="A223" s="89">
        <v>443</v>
      </c>
      <c r="B223" s="86" t="s">
        <v>353</v>
      </c>
      <c r="C223" s="280"/>
      <c r="D223" s="280"/>
      <c r="E223" s="280"/>
      <c r="F223" s="280"/>
      <c r="G223" s="280">
        <v>300000</v>
      </c>
      <c r="H223" s="280"/>
      <c r="I223" s="280"/>
      <c r="J223" s="280"/>
      <c r="K223" s="280"/>
      <c r="L223" s="280"/>
      <c r="M223" s="281">
        <f t="shared" si="33"/>
        <v>300000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v>50000</v>
      </c>
      <c r="H225" s="280"/>
      <c r="I225" s="280"/>
      <c r="J225" s="280"/>
      <c r="K225" s="280"/>
      <c r="L225" s="280"/>
      <c r="M225" s="281">
        <f t="shared" si="33"/>
        <v>50000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1053</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2397.44</v>
      </c>
      <c r="D253" s="285">
        <f>D254+D261+D266+D269+D276+D278+D287+D297+D302</f>
        <v>0</v>
      </c>
      <c r="E253" s="285">
        <f t="shared" si="42"/>
        <v>0</v>
      </c>
      <c r="F253" s="285">
        <f t="shared" si="42"/>
        <v>0</v>
      </c>
      <c r="G253" s="285">
        <f t="shared" si="42"/>
        <v>747602.56</v>
      </c>
      <c r="H253" s="285">
        <f t="shared" si="42"/>
        <v>0</v>
      </c>
      <c r="I253" s="285">
        <f t="shared" si="42"/>
        <v>0</v>
      </c>
      <c r="J253" s="285">
        <f t="shared" si="42"/>
        <v>400000</v>
      </c>
      <c r="K253" s="285">
        <f t="shared" si="42"/>
        <v>0</v>
      </c>
      <c r="L253" s="285">
        <f t="shared" si="42"/>
        <v>0</v>
      </c>
      <c r="M253" s="285">
        <f t="shared" si="33"/>
        <v>1150000</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0</v>
      </c>
      <c r="G254" s="278">
        <f t="shared" si="43"/>
        <v>80000</v>
      </c>
      <c r="H254" s="278">
        <f t="shared" si="43"/>
        <v>0</v>
      </c>
      <c r="I254" s="278">
        <f t="shared" si="43"/>
        <v>0</v>
      </c>
      <c r="J254" s="278">
        <f t="shared" si="43"/>
        <v>0</v>
      </c>
      <c r="K254" s="278">
        <f t="shared" si="43"/>
        <v>0</v>
      </c>
      <c r="L254" s="278">
        <f t="shared" si="43"/>
        <v>0</v>
      </c>
      <c r="M254" s="278">
        <f t="shared" si="33"/>
        <v>80000</v>
      </c>
      <c r="N254" s="284">
        <f t="shared" si="43"/>
        <v>0</v>
      </c>
    </row>
    <row r="255" spans="1:14" customFormat="1" ht="25.5" customHeight="1">
      <c r="A255" s="89">
        <v>511</v>
      </c>
      <c r="B255" s="86" t="s">
        <v>383</v>
      </c>
      <c r="C255" s="280"/>
      <c r="D255" s="280"/>
      <c r="E255" s="280"/>
      <c r="F255" s="280"/>
      <c r="G255" s="280">
        <v>10000</v>
      </c>
      <c r="H255" s="280"/>
      <c r="I255" s="280"/>
      <c r="J255" s="280"/>
      <c r="K255" s="280"/>
      <c r="L255" s="280"/>
      <c r="M255" s="281">
        <f t="shared" si="33"/>
        <v>10000</v>
      </c>
      <c r="N255" s="279"/>
    </row>
    <row r="256" spans="1:14" customFormat="1" ht="25.5" customHeight="1">
      <c r="A256" s="89">
        <v>512</v>
      </c>
      <c r="B256" s="86" t="s">
        <v>384</v>
      </c>
      <c r="C256" s="280"/>
      <c r="D256" s="280"/>
      <c r="E256" s="280"/>
      <c r="F256" s="280"/>
      <c r="G256" s="280">
        <v>10000</v>
      </c>
      <c r="H256" s="280"/>
      <c r="I256" s="280"/>
      <c r="J256" s="280"/>
      <c r="K256" s="280"/>
      <c r="L256" s="280"/>
      <c r="M256" s="281">
        <f t="shared" si="33"/>
        <v>10000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v>30000</v>
      </c>
      <c r="H258" s="280"/>
      <c r="I258" s="280"/>
      <c r="J258" s="280"/>
      <c r="K258" s="280"/>
      <c r="L258" s="280"/>
      <c r="M258" s="281">
        <f t="shared" si="33"/>
        <v>30000</v>
      </c>
      <c r="N258" s="279"/>
    </row>
    <row r="259" spans="1:14" customFormat="1" ht="25.5" customHeight="1">
      <c r="A259" s="89">
        <v>515</v>
      </c>
      <c r="B259" s="86" t="s">
        <v>387</v>
      </c>
      <c r="C259" s="280"/>
      <c r="D259" s="280"/>
      <c r="E259" s="280"/>
      <c r="F259" s="280"/>
      <c r="G259" s="280"/>
      <c r="H259" s="280"/>
      <c r="I259" s="280"/>
      <c r="J259" s="280"/>
      <c r="K259" s="280"/>
      <c r="L259" s="280"/>
      <c r="M259" s="281">
        <f t="shared" si="33"/>
        <v>0</v>
      </c>
      <c r="N259" s="279"/>
    </row>
    <row r="260" spans="1:14" customFormat="1" ht="25.5" customHeight="1">
      <c r="A260" s="89">
        <v>519</v>
      </c>
      <c r="B260" s="86" t="s">
        <v>388</v>
      </c>
      <c r="C260" s="280"/>
      <c r="D260" s="280"/>
      <c r="E260" s="280"/>
      <c r="F260" s="280"/>
      <c r="G260" s="280">
        <v>30000</v>
      </c>
      <c r="H260" s="280"/>
      <c r="I260" s="280"/>
      <c r="J260" s="280"/>
      <c r="K260" s="280"/>
      <c r="L260" s="280"/>
      <c r="M260" s="281">
        <f t="shared" si="33"/>
        <v>30000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10000</v>
      </c>
      <c r="H261" s="278">
        <f t="shared" si="44"/>
        <v>0</v>
      </c>
      <c r="I261" s="278">
        <f t="shared" si="44"/>
        <v>0</v>
      </c>
      <c r="J261" s="278">
        <f t="shared" si="44"/>
        <v>0</v>
      </c>
      <c r="K261" s="278">
        <f t="shared" si="44"/>
        <v>0</v>
      </c>
      <c r="L261" s="278">
        <f t="shared" si="44"/>
        <v>0</v>
      </c>
      <c r="M261" s="278">
        <f t="shared" si="33"/>
        <v>10000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v>10000</v>
      </c>
      <c r="H263" s="280"/>
      <c r="I263" s="280"/>
      <c r="J263" s="280"/>
      <c r="K263" s="280"/>
      <c r="L263" s="280"/>
      <c r="M263" s="281">
        <f t="shared" si="33"/>
        <v>10000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250000</v>
      </c>
      <c r="H269" s="278">
        <f t="shared" si="47"/>
        <v>0</v>
      </c>
      <c r="I269" s="278">
        <f t="shared" si="47"/>
        <v>0</v>
      </c>
      <c r="J269" s="278">
        <f t="shared" si="47"/>
        <v>400000</v>
      </c>
      <c r="K269" s="278">
        <f t="shared" si="47"/>
        <v>0</v>
      </c>
      <c r="L269" s="278">
        <f t="shared" si="47"/>
        <v>0</v>
      </c>
      <c r="M269" s="278">
        <f t="shared" si="45"/>
        <v>650000</v>
      </c>
      <c r="N269" s="284">
        <f t="shared" si="47"/>
        <v>0</v>
      </c>
    </row>
    <row r="270" spans="1:14" customFormat="1" ht="25.5" customHeight="1">
      <c r="A270" s="89">
        <v>541</v>
      </c>
      <c r="B270" s="86" t="s">
        <v>398</v>
      </c>
      <c r="C270" s="280"/>
      <c r="D270" s="280"/>
      <c r="E270" s="280"/>
      <c r="F270" s="280"/>
      <c r="G270" s="280">
        <v>250000</v>
      </c>
      <c r="H270" s="280"/>
      <c r="I270" s="280"/>
      <c r="J270" s="280">
        <v>400000</v>
      </c>
      <c r="K270" s="280"/>
      <c r="L270" s="280"/>
      <c r="M270" s="281">
        <f t="shared" si="45"/>
        <v>650000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2397.44</v>
      </c>
      <c r="D278" s="278">
        <f>SUM(D279:D286)</f>
        <v>0</v>
      </c>
      <c r="E278" s="278">
        <f t="shared" si="49"/>
        <v>0</v>
      </c>
      <c r="F278" s="278">
        <f t="shared" si="49"/>
        <v>0</v>
      </c>
      <c r="G278" s="278">
        <f t="shared" si="49"/>
        <v>12602.56</v>
      </c>
      <c r="H278" s="278">
        <f t="shared" si="49"/>
        <v>0</v>
      </c>
      <c r="I278" s="278">
        <f t="shared" si="49"/>
        <v>0</v>
      </c>
      <c r="J278" s="278">
        <f t="shared" si="49"/>
        <v>0</v>
      </c>
      <c r="K278" s="278">
        <f t="shared" si="49"/>
        <v>0</v>
      </c>
      <c r="L278" s="278">
        <f t="shared" si="49"/>
        <v>0</v>
      </c>
      <c r="M278" s="278">
        <f t="shared" si="45"/>
        <v>15000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v>2397.44</v>
      </c>
      <c r="D285" s="280"/>
      <c r="E285" s="280"/>
      <c r="F285" s="280"/>
      <c r="G285" s="280">
        <v>12602.56</v>
      </c>
      <c r="H285" s="280"/>
      <c r="I285" s="280"/>
      <c r="J285" s="280"/>
      <c r="K285" s="280"/>
      <c r="L285" s="280"/>
      <c r="M285" s="281">
        <f t="shared" si="45"/>
        <v>15000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340000</v>
      </c>
      <c r="H297" s="278">
        <f t="shared" si="51"/>
        <v>0</v>
      </c>
      <c r="I297" s="278">
        <f t="shared" si="51"/>
        <v>0</v>
      </c>
      <c r="J297" s="278">
        <f t="shared" si="51"/>
        <v>0</v>
      </c>
      <c r="K297" s="278">
        <f t="shared" si="51"/>
        <v>0</v>
      </c>
      <c r="L297" s="278">
        <f t="shared" si="51"/>
        <v>0</v>
      </c>
      <c r="M297" s="278">
        <f t="shared" si="45"/>
        <v>340000</v>
      </c>
      <c r="N297" s="284">
        <f t="shared" si="51"/>
        <v>0</v>
      </c>
    </row>
    <row r="298" spans="1:14" customFormat="1" ht="25.5" customHeight="1">
      <c r="A298" s="89">
        <v>581</v>
      </c>
      <c r="B298" s="86" t="s">
        <v>426</v>
      </c>
      <c r="C298" s="280"/>
      <c r="D298" s="280"/>
      <c r="E298" s="280"/>
      <c r="F298" s="280"/>
      <c r="G298" s="280">
        <v>340000</v>
      </c>
      <c r="H298" s="280"/>
      <c r="I298" s="280"/>
      <c r="J298" s="280"/>
      <c r="K298" s="280"/>
      <c r="L298" s="280"/>
      <c r="M298" s="281">
        <f t="shared" si="45"/>
        <v>340000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55000</v>
      </c>
      <c r="H302" s="278">
        <f t="shared" si="52"/>
        <v>0</v>
      </c>
      <c r="I302" s="278">
        <f t="shared" si="52"/>
        <v>0</v>
      </c>
      <c r="J302" s="278">
        <f t="shared" si="52"/>
        <v>0</v>
      </c>
      <c r="K302" s="278">
        <f t="shared" si="52"/>
        <v>0</v>
      </c>
      <c r="L302" s="278">
        <f t="shared" si="52"/>
        <v>0</v>
      </c>
      <c r="M302" s="278">
        <f t="shared" si="45"/>
        <v>55000</v>
      </c>
      <c r="N302" s="284">
        <f t="shared" si="52"/>
        <v>0</v>
      </c>
    </row>
    <row r="303" spans="1:14" customFormat="1" ht="25.5" customHeight="1">
      <c r="A303" s="89">
        <v>591</v>
      </c>
      <c r="B303" s="86" t="s">
        <v>431</v>
      </c>
      <c r="C303" s="280"/>
      <c r="D303" s="280"/>
      <c r="E303" s="280"/>
      <c r="F303" s="280"/>
      <c r="G303" s="280">
        <v>55000</v>
      </c>
      <c r="H303" s="280"/>
      <c r="I303" s="280"/>
      <c r="J303" s="280"/>
      <c r="K303" s="280"/>
      <c r="L303" s="280"/>
      <c r="M303" s="281">
        <f t="shared" si="45"/>
        <v>55000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1821749.7</v>
      </c>
      <c r="K312" s="285">
        <f t="shared" si="53"/>
        <v>5500000</v>
      </c>
      <c r="L312" s="285">
        <f t="shared" si="53"/>
        <v>0</v>
      </c>
      <c r="M312" s="285">
        <f t="shared" si="45"/>
        <v>7321749.7000000002</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1821749.7</v>
      </c>
      <c r="K313" s="278">
        <f t="shared" si="54"/>
        <v>5500000</v>
      </c>
      <c r="L313" s="278">
        <f t="shared" si="54"/>
        <v>0</v>
      </c>
      <c r="M313" s="278">
        <f t="shared" si="45"/>
        <v>7321749.7000000002</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v>446749.7</v>
      </c>
      <c r="K315" s="280">
        <v>5500000</v>
      </c>
      <c r="L315" s="280"/>
      <c r="M315" s="281">
        <f>SUM(C315:L315)</f>
        <v>5946749.7000000002</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v>1375000</v>
      </c>
      <c r="K317" s="280"/>
      <c r="L317" s="280"/>
      <c r="M317" s="281">
        <f>SUM(C317:L317)</f>
        <v>1375000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3112397.44</v>
      </c>
      <c r="D433" s="295">
        <f>D6+D43+D108+D193+D253+D312+D334+D382+D400</f>
        <v>0</v>
      </c>
      <c r="E433" s="295">
        <f t="shared" ref="E433:M433" si="79">E6+E43+E108+E193+E253+E312+E334+E382+E400</f>
        <v>0</v>
      </c>
      <c r="F433" s="295">
        <f t="shared" si="79"/>
        <v>0</v>
      </c>
      <c r="G433" s="295">
        <f t="shared" si="79"/>
        <v>19499999.559999999</v>
      </c>
      <c r="H433" s="295">
        <f t="shared" si="79"/>
        <v>0</v>
      </c>
      <c r="I433" s="295">
        <f t="shared" si="79"/>
        <v>0</v>
      </c>
      <c r="J433" s="295">
        <f t="shared" si="79"/>
        <v>4939461.5599999996</v>
      </c>
      <c r="K433" s="295">
        <f t="shared" si="79"/>
        <v>5500000</v>
      </c>
      <c r="L433" s="295">
        <f t="shared" si="79"/>
        <v>0</v>
      </c>
      <c r="M433" s="297">
        <f t="shared" si="79"/>
        <v>33051858.559999999</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OBJETIVOS PDM</vt:lpstr>
      <vt:lpstr>COMPROMISOS PDM</vt:lpstr>
      <vt:lpstr>INDICADORES</vt:lpstr>
      <vt:lpstr>SERVICIOS DE CALIDAD</vt:lpstr>
      <vt:lpstr>MUNICIPIO SEGURO Y SUSTENTABLE</vt:lpstr>
      <vt:lpstr>EVENTOS CIVICOS Y CULTURALES</vt:lpstr>
      <vt:lpstr>RECAUDACION Y GASTO RESPONSABLE</vt: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TOÑITO</cp:lastModifiedBy>
  <cp:lastPrinted>2019-03-11T23:54:09Z</cp:lastPrinted>
  <dcterms:created xsi:type="dcterms:W3CDTF">2013-09-24T17:23:29Z</dcterms:created>
  <dcterms:modified xsi:type="dcterms:W3CDTF">2019-03-11T23:55:06Z</dcterms:modified>
</cp:coreProperties>
</file>