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 defaultThemeVersion="124226"/>
  <bookViews>
    <workbookView xWindow="0" yWindow="0" windowWidth="15600" windowHeight="8880"/>
  </bookViews>
  <sheets>
    <sheet name="Hoja1" sheetId="12" r:id="rId1"/>
  </sheets>
  <calcPr calcId="125725"/>
</workbook>
</file>

<file path=xl/calcChain.xml><?xml version="1.0" encoding="utf-8"?>
<calcChain xmlns="http://schemas.openxmlformats.org/spreadsheetml/2006/main">
  <c r="AC26" i="12"/>
  <c r="AB26"/>
  <c r="AA26"/>
  <c r="Z26"/>
  <c r="Y26"/>
  <c r="W26"/>
  <c r="R26"/>
  <c r="P26"/>
  <c r="O26"/>
  <c r="A26"/>
  <c r="X25"/>
  <c r="V25"/>
  <c r="S25"/>
  <c r="Q25"/>
  <c r="U25" s="1"/>
  <c r="X24"/>
  <c r="V24"/>
  <c r="S24"/>
  <c r="Q24"/>
  <c r="U24" s="1"/>
  <c r="X23"/>
  <c r="V23"/>
  <c r="S23"/>
  <c r="Q23"/>
  <c r="U23" s="1"/>
  <c r="X22"/>
  <c r="V22"/>
  <c r="S22"/>
  <c r="Q22"/>
  <c r="U22" s="1"/>
  <c r="X21"/>
  <c r="V21"/>
  <c r="S21"/>
  <c r="Q21"/>
  <c r="U21" s="1"/>
  <c r="X20"/>
  <c r="V20"/>
  <c r="S20"/>
  <c r="Q20"/>
  <c r="U20" s="1"/>
  <c r="X19"/>
  <c r="V19"/>
  <c r="S19"/>
  <c r="Q19"/>
  <c r="U19" s="1"/>
  <c r="X18"/>
  <c r="V18"/>
  <c r="S18"/>
  <c r="Q18"/>
  <c r="U18" s="1"/>
  <c r="X17"/>
  <c r="V17"/>
  <c r="S17"/>
  <c r="Q17"/>
  <c r="U17" s="1"/>
  <c r="X16"/>
  <c r="X26" s="1"/>
  <c r="V16"/>
  <c r="V26" s="1"/>
  <c r="S16"/>
  <c r="S26" s="1"/>
  <c r="Q16"/>
  <c r="Q26" s="1"/>
  <c r="T16" l="1"/>
  <c r="T17"/>
  <c r="T18"/>
  <c r="T19"/>
  <c r="T20"/>
  <c r="T21"/>
  <c r="T22"/>
  <c r="T23"/>
  <c r="T24"/>
  <c r="T25"/>
  <c r="U16"/>
  <c r="U26" s="1"/>
  <c r="T26" l="1"/>
</calcChain>
</file>

<file path=xl/sharedStrings.xml><?xml version="1.0" encoding="utf-8"?>
<sst xmlns="http://schemas.openxmlformats.org/spreadsheetml/2006/main" count="124" uniqueCount="68">
  <si>
    <t>ORGANISMO:</t>
  </si>
  <si>
    <t>SIGLAS:</t>
  </si>
  <si>
    <t>No. Cons</t>
  </si>
  <si>
    <t>UP</t>
  </si>
  <si>
    <t>ORG</t>
  </si>
  <si>
    <t>PG</t>
  </si>
  <si>
    <t>PC</t>
  </si>
  <si>
    <t>UEG</t>
  </si>
  <si>
    <t>NOMBRE DEL BENEFICIARIO</t>
  </si>
  <si>
    <t>NIVEL</t>
  </si>
  <si>
    <t>JOR</t>
  </si>
  <si>
    <t>CATEG</t>
  </si>
  <si>
    <t>SUELDO
1101</t>
  </si>
  <si>
    <t>SOBRE
SUELDO
1101</t>
  </si>
  <si>
    <t>QUINQUENIO
1301</t>
  </si>
  <si>
    <t>DEPENDENCIA CABEZA DE SECTOR</t>
  </si>
  <si>
    <t>F-ING</t>
  </si>
  <si>
    <t>CUOTAS A PENSIONES</t>
  </si>
  <si>
    <t>CUOTAS AL IMSS</t>
  </si>
  <si>
    <t>PLANTILLA DE PERSONAL PRESUPUESTO 2016</t>
  </si>
  <si>
    <t>APORTACION PATRONAL</t>
  </si>
  <si>
    <t>APORTACION TRABAJADORES</t>
  </si>
  <si>
    <t>COSTO MENSUAL</t>
  </si>
  <si>
    <t>COSTO ANUAL</t>
  </si>
  <si>
    <t>CATEGORÍA</t>
  </si>
  <si>
    <t>ZONA
ECONÓMICA</t>
  </si>
  <si>
    <t>ADSCRIPCIÓN</t>
  </si>
  <si>
    <t>SUMA 
1101</t>
  </si>
  <si>
    <t>PRIMA
VACACIONAL
1311</t>
  </si>
  <si>
    <t>AGUINALDO
1312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</si>
  <si>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</si>
  <si>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</si>
  <si>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</si>
  <si>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</si>
  <si>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</si>
  <si>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</si>
  <si>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ISPT</t>
  </si>
  <si>
    <t>05</t>
  </si>
  <si>
    <t>10</t>
  </si>
  <si>
    <t>001</t>
  </si>
  <si>
    <t>00771</t>
  </si>
  <si>
    <t>ANTONIO VÁZQUEZ ROMERO</t>
  </si>
  <si>
    <t>C</t>
  </si>
  <si>
    <t>DIRECTOR GENERAL DE LA COMISION ESTATAL INDIGENA</t>
  </si>
  <si>
    <t>COMISION ESTATAL INDÍGENA</t>
  </si>
  <si>
    <t>ROBERTO LOPEZ LOPEZ</t>
  </si>
  <si>
    <t>B</t>
  </si>
  <si>
    <t>COORDINADOR DE REGION NORTE</t>
  </si>
  <si>
    <t>MA. CONCEPCIÓN BAUTISTA VALDEZ.</t>
  </si>
  <si>
    <t>PROMOTOR REGIONAL INDIGENA NORTE</t>
  </si>
  <si>
    <t>NICOLAS MONRROY ROSALES</t>
  </si>
  <si>
    <t>COORDINADOR DE REGIÓN COSTA SUR</t>
  </si>
  <si>
    <t>MARIA GUADALUPE ARREDONDO OCHOA</t>
  </si>
  <si>
    <t>COORDINADOR DE CULTURA INDÍGENA Y EDUCACIÓN</t>
  </si>
  <si>
    <t>CELINA VAZQUEZ MARTINEZ</t>
  </si>
  <si>
    <t>JEFATURA ADMINISTRATIVA DE ASUNTOS INDÍGENAS</t>
  </si>
  <si>
    <t>NICOLAS VÁZQUEZ CHOCOTECO</t>
  </si>
  <si>
    <t>CHOFER ESPECIALIZADO</t>
  </si>
  <si>
    <t>ELVIA ESTHELA GUZMAN CAMPOS</t>
  </si>
  <si>
    <t xml:space="preserve">ADMINISTRATIVO ESPECIALIZADO </t>
  </si>
  <si>
    <t>FELIPA REYES JIMENEZ</t>
  </si>
  <si>
    <t>PROMOTOR REGIONAL ZONA METROPOLITANA</t>
  </si>
  <si>
    <t>GISELA VELAZQUEZ RIVERA</t>
  </si>
  <si>
    <t>SECRETARIA DE DIRECCIÓN GENERAL</t>
  </si>
  <si>
    <t>TOTAL DE PLAZAS</t>
  </si>
  <si>
    <t>NOTA:</t>
  </si>
  <si>
    <t>SECRETARIA DE DESARROLLO E INTEGRACIÓN SOCIAL</t>
  </si>
  <si>
    <t>CEI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</si>
</sst>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d\-m\-yy;@"/>
  </numFmts>
  <fonts count="16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sz val="14"/>
      <name val="Arial"/>
      <family val="2"/>
    </font>
    <font>
      <sz val="10"/>
      <color theme="1" tint="0.14999847407452621"/>
      <name val="Arial"/>
      <family val="2"/>
    </font>
    <font>
      <sz val="11"/>
      <color theme="1" tint="0.14999847407452621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8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center"/>
    </xf>
    <xf numFmtId="43" fontId="4" fillId="0" borderId="0" xfId="6" applyNumberFormat="1" applyFont="1" applyFill="1" applyBorder="1"/>
    <xf numFmtId="4" fontId="4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8" fillId="0" borderId="0" xfId="0" applyFont="1" applyFill="1" applyBorder="1" applyAlignment="1">
      <alignment horizontal="center" vertical="center"/>
    </xf>
    <xf numFmtId="4" fontId="5" fillId="0" borderId="0" xfId="7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 vertical="center" wrapText="1"/>
    </xf>
    <xf numFmtId="4" fontId="4" fillId="0" borderId="0" xfId="7" applyNumberFormat="1" applyFont="1" applyFill="1" applyBorder="1" applyAlignment="1">
      <alignment horizontal="right"/>
    </xf>
    <xf numFmtId="0" fontId="4" fillId="0" borderId="0" xfId="7" applyFont="1" applyFill="1" applyBorder="1"/>
    <xf numFmtId="1" fontId="8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0" fontId="3" fillId="0" borderId="0" xfId="8" applyFont="1" applyAlignment="1">
      <alignment vertical="center"/>
    </xf>
    <xf numFmtId="0" fontId="4" fillId="0" borderId="0" xfId="8" applyFont="1" applyAlignment="1">
      <alignment vertical="center"/>
    </xf>
    <xf numFmtId="0" fontId="3" fillId="0" borderId="0" xfId="8" applyFont="1" applyAlignment="1">
      <alignment horizontal="center" vertical="center"/>
    </xf>
    <xf numFmtId="0" fontId="11" fillId="0" borderId="0" xfId="8" applyFont="1" applyAlignment="1">
      <alignment vertical="center"/>
    </xf>
    <xf numFmtId="0" fontId="4" fillId="0" borderId="0" xfId="8" applyFont="1" applyAlignment="1">
      <alignment horizontal="center" vertical="center"/>
    </xf>
    <xf numFmtId="4" fontId="4" fillId="0" borderId="0" xfId="8" applyNumberFormat="1" applyFont="1" applyAlignment="1">
      <alignment vertical="center"/>
    </xf>
    <xf numFmtId="4" fontId="4" fillId="0" borderId="0" xfId="8" applyNumberFormat="1" applyFont="1" applyAlignment="1">
      <alignment horizontal="center" vertical="center"/>
    </xf>
    <xf numFmtId="0" fontId="5" fillId="0" borderId="0" xfId="8" applyFont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1" xfId="8" applyFont="1" applyBorder="1" applyAlignment="1">
      <alignment vertical="center"/>
    </xf>
    <xf numFmtId="0" fontId="13" fillId="0" borderId="7" xfId="8" applyFont="1" applyFill="1" applyBorder="1" applyAlignment="1">
      <alignment horizontal="center" vertical="center"/>
    </xf>
    <xf numFmtId="49" fontId="13" fillId="0" borderId="7" xfId="8" applyNumberFormat="1" applyFont="1" applyFill="1" applyBorder="1" applyAlignment="1">
      <alignment horizontal="center" vertical="center"/>
    </xf>
    <xf numFmtId="0" fontId="13" fillId="0" borderId="7" xfId="8" applyFont="1" applyFill="1" applyBorder="1" applyAlignment="1">
      <alignment vertical="center"/>
    </xf>
    <xf numFmtId="165" fontId="13" fillId="0" borderId="7" xfId="8" applyNumberFormat="1" applyFont="1" applyFill="1" applyBorder="1" applyAlignment="1">
      <alignment horizontal="center" vertical="center"/>
    </xf>
    <xf numFmtId="41" fontId="13" fillId="0" borderId="7" xfId="8" applyNumberFormat="1" applyFont="1" applyFill="1" applyBorder="1" applyAlignment="1">
      <alignment vertical="center"/>
    </xf>
    <xf numFmtId="41" fontId="14" fillId="0" borderId="5" xfId="0" applyNumberFormat="1" applyFont="1" applyFill="1" applyBorder="1" applyAlignment="1">
      <alignment vertical="center"/>
    </xf>
    <xf numFmtId="41" fontId="0" fillId="0" borderId="5" xfId="0" applyNumberFormat="1" applyFill="1" applyBorder="1" applyAlignment="1">
      <alignment vertical="center"/>
    </xf>
    <xf numFmtId="41" fontId="13" fillId="0" borderId="9" xfId="8" applyNumberFormat="1" applyFont="1" applyFill="1" applyBorder="1" applyAlignment="1">
      <alignment vertical="center"/>
    </xf>
    <xf numFmtId="0" fontId="0" fillId="0" borderId="5" xfId="0" applyBorder="1"/>
    <xf numFmtId="0" fontId="13" fillId="0" borderId="5" xfId="8" applyFont="1" applyFill="1" applyBorder="1" applyAlignment="1">
      <alignment vertical="center"/>
    </xf>
    <xf numFmtId="165" fontId="13" fillId="0" borderId="0" xfId="0" applyNumberFormat="1" applyFont="1" applyAlignment="1">
      <alignment horizontal="center" vertical="center"/>
    </xf>
    <xf numFmtId="0" fontId="13" fillId="0" borderId="5" xfId="8" applyFont="1" applyBorder="1" applyAlignment="1">
      <alignment horizontal="center" vertical="center"/>
    </xf>
    <xf numFmtId="0" fontId="13" fillId="0" borderId="5" xfId="8" applyFont="1" applyBorder="1" applyAlignment="1">
      <alignment vertical="center"/>
    </xf>
    <xf numFmtId="41" fontId="13" fillId="0" borderId="5" xfId="8" applyNumberFormat="1" applyFont="1" applyBorder="1" applyAlignment="1">
      <alignment vertical="center"/>
    </xf>
    <xf numFmtId="41" fontId="13" fillId="0" borderId="5" xfId="8" applyNumberFormat="1" applyFont="1" applyFill="1" applyBorder="1" applyAlignment="1">
      <alignment vertical="center"/>
    </xf>
    <xf numFmtId="41" fontId="14" fillId="0" borderId="5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13" fillId="0" borderId="3" xfId="8" applyNumberFormat="1" applyFont="1" applyFill="1" applyBorder="1" applyAlignment="1">
      <alignment vertical="center"/>
    </xf>
    <xf numFmtId="165" fontId="13" fillId="0" borderId="5" xfId="8" applyNumberFormat="1" applyFont="1" applyBorder="1" applyAlignment="1">
      <alignment horizontal="center" vertical="center"/>
    </xf>
    <xf numFmtId="41" fontId="13" fillId="0" borderId="3" xfId="8" applyNumberFormat="1" applyFont="1" applyBorder="1" applyAlignment="1">
      <alignment vertical="center"/>
    </xf>
    <xf numFmtId="0" fontId="13" fillId="0" borderId="5" xfId="8" applyFont="1" applyFill="1" applyBorder="1" applyAlignment="1">
      <alignment horizontal="center" vertical="center"/>
    </xf>
    <xf numFmtId="49" fontId="13" fillId="0" borderId="5" xfId="8" applyNumberFormat="1" applyFont="1" applyFill="1" applyBorder="1" applyAlignment="1">
      <alignment horizontal="center" vertical="center"/>
    </xf>
    <xf numFmtId="165" fontId="13" fillId="0" borderId="5" xfId="8" applyNumberFormat="1" applyFont="1" applyFill="1" applyBorder="1" applyAlignment="1">
      <alignment horizontal="center" vertical="center"/>
    </xf>
    <xf numFmtId="0" fontId="15" fillId="3" borderId="5" xfId="8" applyFont="1" applyFill="1" applyBorder="1" applyAlignment="1">
      <alignment horizontal="center" vertical="center"/>
    </xf>
    <xf numFmtId="4" fontId="7" fillId="3" borderId="0" xfId="8" applyNumberFormat="1" applyFont="1" applyFill="1" applyAlignment="1">
      <alignment horizontal="right" vertical="center"/>
    </xf>
    <xf numFmtId="4" fontId="7" fillId="3" borderId="5" xfId="8" applyNumberFormat="1" applyFont="1" applyFill="1" applyBorder="1" applyAlignment="1">
      <alignment horizontal="right" vertical="center"/>
    </xf>
    <xf numFmtId="0" fontId="4" fillId="0" borderId="0" xfId="8" applyFont="1" applyBorder="1" applyAlignment="1">
      <alignment horizontal="center" vertical="center"/>
    </xf>
    <xf numFmtId="0" fontId="5" fillId="0" borderId="0" xfId="8" applyFont="1" applyBorder="1" applyAlignment="1">
      <alignment horizontal="right" vertical="center"/>
    </xf>
    <xf numFmtId="0" fontId="12" fillId="0" borderId="0" xfId="8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8" applyNumberFormat="1" applyFont="1" applyFill="1" applyBorder="1" applyAlignment="1">
      <alignment horizontal="center" vertical="center" wrapText="1"/>
    </xf>
    <xf numFmtId="4" fontId="5" fillId="0" borderId="6" xfId="8" applyNumberFormat="1" applyFont="1" applyFill="1" applyBorder="1" applyAlignment="1">
      <alignment horizontal="center" vertical="center" wrapText="1"/>
    </xf>
    <xf numFmtId="4" fontId="5" fillId="0" borderId="8" xfId="8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4" borderId="1" xfId="8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3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center" vertical="center"/>
    </xf>
    <xf numFmtId="4" fontId="5" fillId="0" borderId="5" xfId="8" applyNumberFormat="1" applyFont="1" applyFill="1" applyBorder="1" applyAlignment="1">
      <alignment horizontal="center" vertical="center"/>
    </xf>
    <xf numFmtId="0" fontId="5" fillId="0" borderId="5" xfId="8" applyFont="1" applyFill="1" applyBorder="1" applyAlignment="1">
      <alignment horizontal="center" vertical="center"/>
    </xf>
    <xf numFmtId="0" fontId="10" fillId="0" borderId="0" xfId="8" applyFont="1" applyAlignment="1">
      <alignment horizontal="center" vertical="center"/>
    </xf>
    <xf numFmtId="4" fontId="4" fillId="2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5" fillId="3" borderId="10" xfId="8" applyFont="1" applyFill="1" applyBorder="1" applyAlignment="1">
      <alignment horizontal="right" vertical="center"/>
    </xf>
    <xf numFmtId="0" fontId="15" fillId="3" borderId="0" xfId="8" applyFont="1" applyFill="1" applyAlignment="1">
      <alignment horizontal="right" vertical="center"/>
    </xf>
  </cellXfs>
  <cellStyles count="9">
    <cellStyle name="Millares 2" xfId="5"/>
    <cellStyle name="Normal" xfId="0" builtinId="0"/>
    <cellStyle name="Normal 13" xfId="6"/>
    <cellStyle name="Normal 2" xfId="1"/>
    <cellStyle name="Normal 2 2" xfId="4"/>
    <cellStyle name="Normal 3" xfId="2"/>
    <cellStyle name="Normal 4" xfId="3"/>
    <cellStyle name="Normal 7" xfId="7"/>
    <cellStyle name="Normal_~988511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2</xdr:col>
      <xdr:colOff>981075</xdr:colOff>
      <xdr:row>3</xdr:row>
      <xdr:rowOff>152399</xdr:rowOff>
    </xdr:to>
    <xdr:pic>
      <xdr:nvPicPr>
        <xdr:cNvPr id="4" name="3 Imagen" descr="C:\Users\equipo\Documents\VARIOS\descarg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04774"/>
          <a:ext cx="15811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504826</xdr:colOff>
      <xdr:row>0</xdr:row>
      <xdr:rowOff>104776</xdr:rowOff>
    </xdr:from>
    <xdr:to>
      <xdr:col>28</xdr:col>
      <xdr:colOff>676276</xdr:colOff>
      <xdr:row>4</xdr:row>
      <xdr:rowOff>95251</xdr:rowOff>
    </xdr:to>
    <xdr:pic>
      <xdr:nvPicPr>
        <xdr:cNvPr id="5" name="4 Imagen" descr="C:\Users\equipo\Documents\VARIOS\CEI nv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250526" y="104776"/>
          <a:ext cx="1695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4"/>
  <sheetViews>
    <sheetView tabSelected="1" topLeftCell="A14" workbookViewId="0">
      <selection activeCell="G30" sqref="G30"/>
    </sheetView>
  </sheetViews>
  <sheetFormatPr baseColWidth="10" defaultRowHeight="12.75"/>
  <cols>
    <col min="1" max="1" width="7.7109375" style="8" bestFit="1" customWidth="1"/>
    <col min="2" max="2" width="5.28515625" style="8" bestFit="1" customWidth="1"/>
    <col min="3" max="3" width="51.5703125" style="8" customWidth="1"/>
    <col min="4" max="4" width="13.7109375" style="8" customWidth="1"/>
    <col min="5" max="11" width="11.42578125" style="8"/>
  </cols>
  <sheetData>
    <row r="3" spans="1:29" ht="18">
      <c r="A3" s="83" t="s">
        <v>19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5" spans="1:29" ht="23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7"/>
    </row>
    <row r="6" spans="1:29" ht="23.25" customHeight="1"/>
    <row r="7" spans="1:29" ht="18" customHeight="1">
      <c r="A7" s="1" t="s">
        <v>0</v>
      </c>
      <c r="B7" s="1"/>
      <c r="C7" s="2"/>
      <c r="D7" s="85" t="s">
        <v>44</v>
      </c>
      <c r="E7" s="85"/>
      <c r="F7" s="85"/>
      <c r="G7" s="85"/>
      <c r="H7" s="28"/>
      <c r="I7" s="28"/>
      <c r="J7" s="28"/>
      <c r="K7" s="28"/>
      <c r="L7" s="28"/>
      <c r="M7" s="28"/>
      <c r="N7" s="29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7"/>
    </row>
    <row r="8" spans="1:29" ht="17.25" customHeight="1">
      <c r="A8" s="1" t="s">
        <v>15</v>
      </c>
      <c r="B8" s="1"/>
      <c r="C8" s="2"/>
      <c r="D8" s="77" t="s">
        <v>66</v>
      </c>
      <c r="E8" s="77"/>
      <c r="F8" s="77"/>
      <c r="G8" s="77"/>
      <c r="H8" s="30"/>
      <c r="I8" s="30"/>
      <c r="J8" s="30"/>
      <c r="K8" s="30"/>
      <c r="L8" s="27"/>
      <c r="M8" s="27"/>
      <c r="N8" s="29"/>
      <c r="O8" s="30"/>
      <c r="P8" s="32"/>
      <c r="Q8" s="32"/>
      <c r="R8" s="32"/>
      <c r="S8" s="32"/>
      <c r="T8" s="32"/>
      <c r="U8" s="27"/>
      <c r="V8" s="27"/>
      <c r="W8" s="27"/>
      <c r="X8" s="27"/>
      <c r="Y8" s="27"/>
      <c r="Z8" s="27"/>
      <c r="AA8" s="27"/>
      <c r="AB8" s="27"/>
      <c r="AC8" s="27"/>
    </row>
    <row r="9" spans="1:29" ht="17.25" customHeight="1">
      <c r="A9" s="65" t="s">
        <v>1</v>
      </c>
      <c r="B9" s="66"/>
      <c r="C9" s="2"/>
      <c r="D9" s="84" t="s">
        <v>67</v>
      </c>
      <c r="E9" s="84"/>
      <c r="F9" s="84"/>
      <c r="G9" s="84"/>
      <c r="H9" s="34"/>
      <c r="I9" s="34"/>
      <c r="J9" s="34"/>
      <c r="K9" s="34"/>
      <c r="L9" s="27"/>
      <c r="M9" s="27"/>
      <c r="N9" s="30"/>
      <c r="O9" s="30"/>
      <c r="P9" s="32"/>
      <c r="Q9" s="32"/>
      <c r="R9" s="32"/>
      <c r="S9" s="32"/>
      <c r="T9" s="32"/>
      <c r="U9" s="27"/>
      <c r="V9" s="27"/>
      <c r="W9" s="27"/>
      <c r="X9" s="27"/>
      <c r="Y9" s="27"/>
      <c r="Z9" s="27"/>
      <c r="AA9" s="27"/>
      <c r="AB9" s="27"/>
      <c r="AC9" s="27"/>
    </row>
    <row r="10" spans="1:29">
      <c r="A10" s="65"/>
      <c r="B10" s="66"/>
      <c r="C10" s="2"/>
      <c r="D10" s="67"/>
      <c r="E10" s="68"/>
      <c r="F10" s="68"/>
      <c r="G10" s="68"/>
      <c r="H10" s="34"/>
      <c r="I10" s="34"/>
      <c r="J10" s="34"/>
      <c r="K10" s="34"/>
      <c r="L10" s="27"/>
      <c r="M10" s="27"/>
      <c r="N10" s="30"/>
      <c r="O10" s="30"/>
      <c r="P10" s="32"/>
      <c r="Q10" s="32"/>
      <c r="R10" s="32"/>
      <c r="S10" s="32"/>
      <c r="T10" s="32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>
      <c r="A11" s="65"/>
      <c r="B11" s="66"/>
      <c r="C11" s="2"/>
      <c r="D11" s="67"/>
      <c r="E11" s="68"/>
      <c r="F11" s="68"/>
      <c r="G11" s="68"/>
      <c r="H11" s="34"/>
      <c r="I11" s="34"/>
      <c r="J11" s="34"/>
      <c r="K11" s="34"/>
      <c r="L11" s="27"/>
      <c r="M11" s="27"/>
      <c r="N11" s="30"/>
      <c r="O11" s="30"/>
      <c r="P11" s="32"/>
      <c r="Q11" s="32"/>
      <c r="R11" s="32"/>
      <c r="S11" s="32"/>
      <c r="T11" s="32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>
      <c r="A12" s="65"/>
      <c r="B12" s="66"/>
      <c r="C12" s="2"/>
      <c r="D12" s="67"/>
      <c r="E12" s="68"/>
      <c r="F12" s="68"/>
      <c r="G12" s="68"/>
      <c r="H12" s="34"/>
      <c r="I12" s="34"/>
      <c r="J12" s="34"/>
      <c r="K12" s="34"/>
      <c r="L12" s="27"/>
      <c r="M12" s="27"/>
      <c r="N12" s="30"/>
      <c r="O12" s="30"/>
      <c r="P12" s="32"/>
      <c r="Q12" s="32"/>
      <c r="R12" s="32"/>
      <c r="S12" s="32"/>
      <c r="T12" s="32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8">
      <c r="A13" s="30"/>
      <c r="B13" s="33"/>
      <c r="C13" s="30"/>
      <c r="D13" s="62"/>
      <c r="E13" s="63"/>
      <c r="F13" s="64"/>
      <c r="G13" s="64"/>
      <c r="H13" s="64"/>
      <c r="I13" s="64"/>
      <c r="J13" s="64"/>
      <c r="K13" s="64"/>
      <c r="L13" s="64"/>
      <c r="M13" s="27"/>
      <c r="N13" s="30"/>
      <c r="O13" s="35"/>
      <c r="P13" s="35"/>
      <c r="Q13" s="35"/>
      <c r="R13" s="35"/>
      <c r="S13" s="35"/>
      <c r="T13" s="35"/>
      <c r="U13" s="75" t="s">
        <v>20</v>
      </c>
      <c r="V13" s="75"/>
      <c r="W13" s="75"/>
      <c r="X13" s="75"/>
      <c r="Y13" s="75"/>
      <c r="Z13" s="75"/>
      <c r="AA13" s="75" t="s">
        <v>21</v>
      </c>
      <c r="AB13" s="75"/>
      <c r="AC13" s="75"/>
    </row>
    <row r="14" spans="1:29">
      <c r="A14" s="30"/>
      <c r="B14" s="30"/>
      <c r="C14" s="30"/>
      <c r="D14" s="30"/>
      <c r="E14" s="30"/>
      <c r="F14" s="31"/>
      <c r="G14" s="27"/>
      <c r="H14" s="30"/>
      <c r="I14" s="30"/>
      <c r="J14" s="30"/>
      <c r="K14" s="30"/>
      <c r="L14" s="27"/>
      <c r="M14" s="27"/>
      <c r="N14" s="30"/>
      <c r="O14" s="78" t="s">
        <v>22</v>
      </c>
      <c r="P14" s="79"/>
      <c r="Q14" s="79"/>
      <c r="R14" s="80"/>
      <c r="S14" s="81" t="s">
        <v>23</v>
      </c>
      <c r="T14" s="81"/>
      <c r="U14" s="82" t="s">
        <v>22</v>
      </c>
      <c r="V14" s="82"/>
      <c r="W14" s="82"/>
      <c r="X14" s="82"/>
      <c r="Y14" s="82"/>
      <c r="Z14" s="82"/>
      <c r="AA14" s="82" t="s">
        <v>22</v>
      </c>
      <c r="AB14" s="82"/>
      <c r="AC14" s="82"/>
    </row>
    <row r="15" spans="1:29" s="72" customFormat="1" ht="64.5" thickBot="1">
      <c r="A15" s="69" t="s">
        <v>2</v>
      </c>
      <c r="B15" s="69" t="s">
        <v>3</v>
      </c>
      <c r="C15" s="69" t="s">
        <v>4</v>
      </c>
      <c r="D15" s="69" t="s">
        <v>5</v>
      </c>
      <c r="E15" s="69" t="s">
        <v>6</v>
      </c>
      <c r="F15" s="69" t="s">
        <v>7</v>
      </c>
      <c r="G15" s="69" t="s">
        <v>8</v>
      </c>
      <c r="H15" s="69" t="s">
        <v>16</v>
      </c>
      <c r="I15" s="69" t="s">
        <v>9</v>
      </c>
      <c r="J15" s="69" t="s">
        <v>10</v>
      </c>
      <c r="K15" s="69" t="s">
        <v>11</v>
      </c>
      <c r="L15" s="69" t="s">
        <v>24</v>
      </c>
      <c r="M15" s="69" t="s">
        <v>25</v>
      </c>
      <c r="N15" s="69" t="s">
        <v>26</v>
      </c>
      <c r="O15" s="69" t="s">
        <v>12</v>
      </c>
      <c r="P15" s="70" t="s">
        <v>13</v>
      </c>
      <c r="Q15" s="70" t="s">
        <v>27</v>
      </c>
      <c r="R15" s="70" t="s">
        <v>14</v>
      </c>
      <c r="S15" s="70" t="s">
        <v>28</v>
      </c>
      <c r="T15" s="70" t="s">
        <v>29</v>
      </c>
      <c r="U15" s="70" t="s">
        <v>30</v>
      </c>
      <c r="V15" s="70" t="s">
        <v>31</v>
      </c>
      <c r="W15" s="70" t="s">
        <v>32</v>
      </c>
      <c r="X15" s="70" t="s">
        <v>33</v>
      </c>
      <c r="Y15" s="70" t="s">
        <v>34</v>
      </c>
      <c r="Z15" s="70" t="s">
        <v>35</v>
      </c>
      <c r="AA15" s="70" t="s">
        <v>36</v>
      </c>
      <c r="AB15" s="70" t="s">
        <v>17</v>
      </c>
      <c r="AC15" s="71" t="s">
        <v>18</v>
      </c>
    </row>
    <row r="16" spans="1:29" ht="15">
      <c r="A16" s="36">
        <v>1</v>
      </c>
      <c r="B16" s="36">
        <v>29</v>
      </c>
      <c r="C16" s="37" t="s">
        <v>37</v>
      </c>
      <c r="D16" s="37" t="s">
        <v>38</v>
      </c>
      <c r="E16" s="37" t="s">
        <v>39</v>
      </c>
      <c r="F16" s="37" t="s">
        <v>40</v>
      </c>
      <c r="G16" s="38" t="s">
        <v>41</v>
      </c>
      <c r="H16" s="39">
        <v>41395</v>
      </c>
      <c r="I16" s="36">
        <v>26</v>
      </c>
      <c r="J16" s="36">
        <v>40</v>
      </c>
      <c r="K16" s="36" t="s">
        <v>42</v>
      </c>
      <c r="L16" s="38" t="s">
        <v>43</v>
      </c>
      <c r="M16" s="36">
        <v>1</v>
      </c>
      <c r="N16" s="38" t="s">
        <v>44</v>
      </c>
      <c r="O16" s="40">
        <v>52580</v>
      </c>
      <c r="P16" s="40">
        <v>0</v>
      </c>
      <c r="Q16" s="40">
        <f>+O16+P16</f>
        <v>52580</v>
      </c>
      <c r="R16" s="40">
        <v>0</v>
      </c>
      <c r="S16" s="40">
        <f>((O16/30)*20)*0.25</f>
        <v>8763.3333333333339</v>
      </c>
      <c r="T16" s="40">
        <f>+Q16/30*50</f>
        <v>87633.333333333343</v>
      </c>
      <c r="U16" s="40">
        <f t="shared" ref="U16:U21" si="0">+Q16*0.109</f>
        <v>5731.22</v>
      </c>
      <c r="V16" s="40">
        <f>+O16*0.06</f>
        <v>3154.7999999999997</v>
      </c>
      <c r="W16" s="41">
        <v>1230</v>
      </c>
      <c r="X16" s="40">
        <f>+O16*0.03</f>
        <v>1577.3999999999999</v>
      </c>
      <c r="Y16" s="42">
        <v>2057</v>
      </c>
      <c r="Z16" s="42">
        <v>1457</v>
      </c>
      <c r="AA16" s="42">
        <v>6574</v>
      </c>
      <c r="AB16" s="43">
        <v>4995</v>
      </c>
      <c r="AC16" s="44">
        <v>161</v>
      </c>
    </row>
    <row r="17" spans="1:29" ht="15">
      <c r="A17" s="36">
        <v>2</v>
      </c>
      <c r="B17" s="36">
        <v>29</v>
      </c>
      <c r="C17" s="37" t="s">
        <v>37</v>
      </c>
      <c r="D17" s="37" t="s">
        <v>38</v>
      </c>
      <c r="E17" s="37" t="s">
        <v>39</v>
      </c>
      <c r="F17" s="37" t="s">
        <v>40</v>
      </c>
      <c r="G17" s="45" t="s">
        <v>45</v>
      </c>
      <c r="H17" s="46">
        <v>39326</v>
      </c>
      <c r="I17" s="47">
        <v>16</v>
      </c>
      <c r="J17" s="36">
        <v>40</v>
      </c>
      <c r="K17" s="36" t="s">
        <v>46</v>
      </c>
      <c r="L17" s="48" t="s">
        <v>47</v>
      </c>
      <c r="M17" s="36">
        <v>1</v>
      </c>
      <c r="N17" s="38" t="s">
        <v>44</v>
      </c>
      <c r="O17" s="49">
        <v>17213</v>
      </c>
      <c r="P17" s="40">
        <v>0</v>
      </c>
      <c r="Q17" s="50">
        <f>+O17+P17</f>
        <v>17213</v>
      </c>
      <c r="R17" s="50">
        <v>0</v>
      </c>
      <c r="S17" s="40">
        <f t="shared" ref="S17:S25" si="1">((O17/30)*20)*0.25</f>
        <v>2868.833333333333</v>
      </c>
      <c r="T17" s="40">
        <f t="shared" ref="T17:T25" si="2">+Q17/30*50</f>
        <v>28688.333333333332</v>
      </c>
      <c r="U17" s="40">
        <f t="shared" si="0"/>
        <v>1876.2170000000001</v>
      </c>
      <c r="V17" s="40">
        <f t="shared" ref="V17:V25" si="3">+O17*0.06</f>
        <v>1032.78</v>
      </c>
      <c r="W17" s="51">
        <v>661</v>
      </c>
      <c r="X17" s="40">
        <f t="shared" ref="X17:X25" si="4">+O17*0.03</f>
        <v>516.39</v>
      </c>
      <c r="Y17" s="52">
        <v>1207</v>
      </c>
      <c r="Z17" s="52">
        <v>739</v>
      </c>
      <c r="AA17" s="52">
        <v>3000</v>
      </c>
      <c r="AB17" s="53">
        <v>1635</v>
      </c>
      <c r="AC17" s="44">
        <v>50</v>
      </c>
    </row>
    <row r="18" spans="1:29" ht="15">
      <c r="A18" s="36">
        <v>3</v>
      </c>
      <c r="B18" s="36">
        <v>29</v>
      </c>
      <c r="C18" s="37" t="s">
        <v>37</v>
      </c>
      <c r="D18" s="37" t="s">
        <v>38</v>
      </c>
      <c r="E18" s="37" t="s">
        <v>39</v>
      </c>
      <c r="F18" s="37" t="s">
        <v>40</v>
      </c>
      <c r="G18" s="45" t="s">
        <v>48</v>
      </c>
      <c r="H18" s="54">
        <v>39356</v>
      </c>
      <c r="I18" s="47">
        <v>10</v>
      </c>
      <c r="J18" s="36">
        <v>40</v>
      </c>
      <c r="K18" s="36" t="s">
        <v>46</v>
      </c>
      <c r="L18" s="48" t="s">
        <v>49</v>
      </c>
      <c r="M18" s="36">
        <v>1</v>
      </c>
      <c r="N18" s="38" t="s">
        <v>44</v>
      </c>
      <c r="O18" s="49">
        <v>10855</v>
      </c>
      <c r="P18" s="40">
        <v>0</v>
      </c>
      <c r="Q18" s="50">
        <f t="shared" ref="Q18:Q25" si="5">+O18+P18</f>
        <v>10855</v>
      </c>
      <c r="R18" s="49">
        <v>0</v>
      </c>
      <c r="S18" s="40">
        <f t="shared" si="1"/>
        <v>1809.1666666666665</v>
      </c>
      <c r="T18" s="40">
        <f t="shared" si="2"/>
        <v>18091.666666666664</v>
      </c>
      <c r="U18" s="40">
        <f t="shared" si="0"/>
        <v>1183.1949999999999</v>
      </c>
      <c r="V18" s="40">
        <f t="shared" si="3"/>
        <v>651.29999999999995</v>
      </c>
      <c r="W18" s="51">
        <v>516</v>
      </c>
      <c r="X18" s="40">
        <f t="shared" si="4"/>
        <v>325.64999999999998</v>
      </c>
      <c r="Y18" s="52">
        <v>1021</v>
      </c>
      <c r="Z18" s="52">
        <v>666</v>
      </c>
      <c r="AA18" s="52">
        <v>1570</v>
      </c>
      <c r="AB18" s="55">
        <v>1031</v>
      </c>
      <c r="AC18" s="44">
        <v>20</v>
      </c>
    </row>
    <row r="19" spans="1:29" ht="15">
      <c r="A19" s="36">
        <v>4</v>
      </c>
      <c r="B19" s="36">
        <v>29</v>
      </c>
      <c r="C19" s="37" t="s">
        <v>37</v>
      </c>
      <c r="D19" s="37" t="s">
        <v>38</v>
      </c>
      <c r="E19" s="37" t="s">
        <v>39</v>
      </c>
      <c r="F19" s="37" t="s">
        <v>40</v>
      </c>
      <c r="G19" s="45" t="s">
        <v>50</v>
      </c>
      <c r="H19" s="54">
        <v>39341</v>
      </c>
      <c r="I19" s="47">
        <v>16</v>
      </c>
      <c r="J19" s="36">
        <v>40</v>
      </c>
      <c r="K19" s="36" t="s">
        <v>46</v>
      </c>
      <c r="L19" s="48" t="s">
        <v>51</v>
      </c>
      <c r="M19" s="36">
        <v>1</v>
      </c>
      <c r="N19" s="38" t="s">
        <v>44</v>
      </c>
      <c r="O19" s="49">
        <v>17213</v>
      </c>
      <c r="P19" s="40">
        <v>0</v>
      </c>
      <c r="Q19" s="50">
        <f t="shared" si="5"/>
        <v>17213</v>
      </c>
      <c r="R19" s="49">
        <v>0</v>
      </c>
      <c r="S19" s="40">
        <f t="shared" si="1"/>
        <v>2868.833333333333</v>
      </c>
      <c r="T19" s="40">
        <f t="shared" si="2"/>
        <v>28688.333333333332</v>
      </c>
      <c r="U19" s="40">
        <f t="shared" si="0"/>
        <v>1876.2170000000001</v>
      </c>
      <c r="V19" s="40">
        <f t="shared" si="3"/>
        <v>1032.78</v>
      </c>
      <c r="W19" s="51">
        <v>661</v>
      </c>
      <c r="X19" s="40">
        <f t="shared" si="4"/>
        <v>516.39</v>
      </c>
      <c r="Y19" s="52">
        <v>1207</v>
      </c>
      <c r="Z19" s="52">
        <v>779</v>
      </c>
      <c r="AA19" s="52">
        <v>3000</v>
      </c>
      <c r="AB19" s="55">
        <v>1635</v>
      </c>
      <c r="AC19" s="44">
        <v>50</v>
      </c>
    </row>
    <row r="20" spans="1:29" ht="15">
      <c r="A20" s="36">
        <v>5</v>
      </c>
      <c r="B20" s="36">
        <v>29</v>
      </c>
      <c r="C20" s="37" t="s">
        <v>37</v>
      </c>
      <c r="D20" s="37" t="s">
        <v>38</v>
      </c>
      <c r="E20" s="37" t="s">
        <v>39</v>
      </c>
      <c r="F20" s="37" t="s">
        <v>40</v>
      </c>
      <c r="G20" s="45" t="s">
        <v>52</v>
      </c>
      <c r="H20" s="54">
        <v>39326</v>
      </c>
      <c r="I20" s="47">
        <v>16</v>
      </c>
      <c r="J20" s="36">
        <v>40</v>
      </c>
      <c r="K20" s="36" t="s">
        <v>46</v>
      </c>
      <c r="L20" s="48" t="s">
        <v>53</v>
      </c>
      <c r="M20" s="36">
        <v>1</v>
      </c>
      <c r="N20" s="38" t="s">
        <v>44</v>
      </c>
      <c r="O20" s="49">
        <v>17213</v>
      </c>
      <c r="P20" s="40">
        <v>0</v>
      </c>
      <c r="Q20" s="50">
        <f t="shared" si="5"/>
        <v>17213</v>
      </c>
      <c r="R20" s="49">
        <v>0</v>
      </c>
      <c r="S20" s="40">
        <f t="shared" si="1"/>
        <v>2868.833333333333</v>
      </c>
      <c r="T20" s="40">
        <f t="shared" si="2"/>
        <v>28688.333333333332</v>
      </c>
      <c r="U20" s="40">
        <f t="shared" si="0"/>
        <v>1876.2170000000001</v>
      </c>
      <c r="V20" s="40">
        <f t="shared" si="3"/>
        <v>1032.78</v>
      </c>
      <c r="W20" s="51">
        <v>661</v>
      </c>
      <c r="X20" s="40">
        <f t="shared" si="4"/>
        <v>516.39</v>
      </c>
      <c r="Y20" s="52">
        <v>1207</v>
      </c>
      <c r="Z20" s="52">
        <v>779</v>
      </c>
      <c r="AA20" s="52">
        <v>3000</v>
      </c>
      <c r="AB20" s="55">
        <v>1635</v>
      </c>
      <c r="AC20" s="44">
        <v>50</v>
      </c>
    </row>
    <row r="21" spans="1:29" ht="15">
      <c r="A21" s="36">
        <v>6</v>
      </c>
      <c r="B21" s="36">
        <v>29</v>
      </c>
      <c r="C21" s="37" t="s">
        <v>37</v>
      </c>
      <c r="D21" s="37" t="s">
        <v>38</v>
      </c>
      <c r="E21" s="37" t="s">
        <v>39</v>
      </c>
      <c r="F21" s="37" t="s">
        <v>40</v>
      </c>
      <c r="G21" s="48" t="s">
        <v>54</v>
      </c>
      <c r="H21" s="54">
        <v>39295</v>
      </c>
      <c r="I21" s="47">
        <v>18</v>
      </c>
      <c r="J21" s="36">
        <v>40</v>
      </c>
      <c r="K21" s="36" t="s">
        <v>42</v>
      </c>
      <c r="L21" s="48" t="s">
        <v>55</v>
      </c>
      <c r="M21" s="36">
        <v>1</v>
      </c>
      <c r="N21" s="38" t="s">
        <v>44</v>
      </c>
      <c r="O21" s="49">
        <v>22186</v>
      </c>
      <c r="P21" s="40">
        <v>0</v>
      </c>
      <c r="Q21" s="50">
        <f t="shared" si="5"/>
        <v>22186</v>
      </c>
      <c r="R21" s="49">
        <v>0</v>
      </c>
      <c r="S21" s="40">
        <f t="shared" si="1"/>
        <v>3697.6666666666665</v>
      </c>
      <c r="T21" s="40">
        <f t="shared" si="2"/>
        <v>36976.666666666664</v>
      </c>
      <c r="U21" s="40">
        <f t="shared" si="0"/>
        <v>2418.2739999999999</v>
      </c>
      <c r="V21" s="40">
        <f t="shared" si="3"/>
        <v>1331.1599999999999</v>
      </c>
      <c r="W21" s="51">
        <v>761</v>
      </c>
      <c r="X21" s="40">
        <f t="shared" si="4"/>
        <v>665.57999999999993</v>
      </c>
      <c r="Y21" s="52">
        <v>1435</v>
      </c>
      <c r="Z21" s="52">
        <v>957</v>
      </c>
      <c r="AA21" s="52">
        <v>4237</v>
      </c>
      <c r="AB21" s="55">
        <v>2108</v>
      </c>
      <c r="AC21" s="44">
        <v>70</v>
      </c>
    </row>
    <row r="22" spans="1:29" ht="15">
      <c r="A22" s="36">
        <v>7</v>
      </c>
      <c r="B22" s="36">
        <v>29</v>
      </c>
      <c r="C22" s="37" t="s">
        <v>37</v>
      </c>
      <c r="D22" s="37" t="s">
        <v>38</v>
      </c>
      <c r="E22" s="37" t="s">
        <v>39</v>
      </c>
      <c r="F22" s="37" t="s">
        <v>40</v>
      </c>
      <c r="G22" s="45" t="s">
        <v>56</v>
      </c>
      <c r="H22" s="54">
        <v>39326</v>
      </c>
      <c r="I22" s="47">
        <v>7</v>
      </c>
      <c r="J22" s="36">
        <v>40</v>
      </c>
      <c r="K22" s="36" t="s">
        <v>46</v>
      </c>
      <c r="L22" s="48" t="s">
        <v>57</v>
      </c>
      <c r="M22" s="56">
        <v>1</v>
      </c>
      <c r="N22" s="38" t="s">
        <v>44</v>
      </c>
      <c r="O22" s="49">
        <v>9081</v>
      </c>
      <c r="P22" s="40">
        <v>0</v>
      </c>
      <c r="Q22" s="50">
        <f t="shared" si="5"/>
        <v>9081</v>
      </c>
      <c r="R22" s="49">
        <v>0</v>
      </c>
      <c r="S22" s="40">
        <f t="shared" si="1"/>
        <v>1513.5</v>
      </c>
      <c r="T22" s="40">
        <f t="shared" si="2"/>
        <v>15135</v>
      </c>
      <c r="U22" s="40">
        <f>+Q22*0.112</f>
        <v>1017.072</v>
      </c>
      <c r="V22" s="40">
        <f t="shared" si="3"/>
        <v>544.86</v>
      </c>
      <c r="W22" s="51">
        <v>483</v>
      </c>
      <c r="X22" s="40">
        <f t="shared" si="4"/>
        <v>272.43</v>
      </c>
      <c r="Y22" s="52">
        <v>856</v>
      </c>
      <c r="Z22" s="52">
        <v>600</v>
      </c>
      <c r="AA22" s="52">
        <v>1142</v>
      </c>
      <c r="AB22" s="55">
        <v>863</v>
      </c>
      <c r="AC22" s="44">
        <v>12</v>
      </c>
    </row>
    <row r="23" spans="1:29" ht="15">
      <c r="A23" s="56">
        <v>8</v>
      </c>
      <c r="B23" s="56">
        <v>29</v>
      </c>
      <c r="C23" s="57" t="s">
        <v>37</v>
      </c>
      <c r="D23" s="57" t="s">
        <v>38</v>
      </c>
      <c r="E23" s="57" t="s">
        <v>39</v>
      </c>
      <c r="F23" s="57" t="s">
        <v>40</v>
      </c>
      <c r="G23" s="45" t="s">
        <v>58</v>
      </c>
      <c r="H23" s="58">
        <v>40878</v>
      </c>
      <c r="I23" s="56">
        <v>9</v>
      </c>
      <c r="J23" s="56">
        <v>40</v>
      </c>
      <c r="K23" s="56" t="s">
        <v>46</v>
      </c>
      <c r="L23" s="45" t="s">
        <v>59</v>
      </c>
      <c r="M23" s="56">
        <v>1</v>
      </c>
      <c r="N23" s="45" t="s">
        <v>44</v>
      </c>
      <c r="O23" s="50">
        <v>10237</v>
      </c>
      <c r="P23" s="50">
        <v>0</v>
      </c>
      <c r="Q23" s="50">
        <f t="shared" si="5"/>
        <v>10237</v>
      </c>
      <c r="R23" s="50"/>
      <c r="S23" s="50">
        <f t="shared" si="1"/>
        <v>1706.1666666666667</v>
      </c>
      <c r="T23" s="50">
        <f t="shared" si="2"/>
        <v>17061.666666666668</v>
      </c>
      <c r="U23" s="40">
        <f>+Q23*0.112</f>
        <v>1146.5440000000001</v>
      </c>
      <c r="V23" s="40">
        <f t="shared" si="3"/>
        <v>614.22</v>
      </c>
      <c r="W23" s="41">
        <v>525</v>
      </c>
      <c r="X23" s="40">
        <f t="shared" si="4"/>
        <v>307.11</v>
      </c>
      <c r="Y23" s="50">
        <v>887</v>
      </c>
      <c r="Z23" s="50">
        <v>631</v>
      </c>
      <c r="AA23" s="42">
        <v>1402</v>
      </c>
      <c r="AB23" s="53">
        <v>973</v>
      </c>
      <c r="AC23" s="44">
        <v>15</v>
      </c>
    </row>
    <row r="24" spans="1:29" ht="15">
      <c r="A24" s="56">
        <v>9</v>
      </c>
      <c r="B24" s="56">
        <v>29</v>
      </c>
      <c r="C24" s="57" t="s">
        <v>37</v>
      </c>
      <c r="D24" s="57" t="s">
        <v>38</v>
      </c>
      <c r="E24" s="57" t="s">
        <v>39</v>
      </c>
      <c r="F24" s="57" t="s">
        <v>40</v>
      </c>
      <c r="G24" s="45" t="s">
        <v>60</v>
      </c>
      <c r="H24" s="54">
        <v>40878</v>
      </c>
      <c r="I24" s="47">
        <v>10</v>
      </c>
      <c r="J24" s="56">
        <v>40</v>
      </c>
      <c r="K24" s="56" t="s">
        <v>46</v>
      </c>
      <c r="L24" s="48" t="s">
        <v>61</v>
      </c>
      <c r="M24" s="56">
        <v>1</v>
      </c>
      <c r="N24" s="45" t="s">
        <v>44</v>
      </c>
      <c r="O24" s="49">
        <v>10855</v>
      </c>
      <c r="P24" s="40">
        <v>0</v>
      </c>
      <c r="Q24" s="50">
        <f>+O24+P24</f>
        <v>10855</v>
      </c>
      <c r="R24" s="49">
        <v>0</v>
      </c>
      <c r="S24" s="40">
        <f>((O24/30)*20)*0.25</f>
        <v>1809.1666666666665</v>
      </c>
      <c r="T24" s="40">
        <f>+Q24/30*50</f>
        <v>18091.666666666664</v>
      </c>
      <c r="U24" s="40">
        <f>+Q24*0.112</f>
        <v>1215.76</v>
      </c>
      <c r="V24" s="40">
        <f t="shared" si="3"/>
        <v>651.29999999999995</v>
      </c>
      <c r="W24" s="51">
        <v>516</v>
      </c>
      <c r="X24" s="40">
        <f t="shared" si="4"/>
        <v>325.64999999999998</v>
      </c>
      <c r="Y24" s="52">
        <v>1021</v>
      </c>
      <c r="Z24" s="52">
        <v>666</v>
      </c>
      <c r="AA24" s="52">
        <v>1570</v>
      </c>
      <c r="AB24" s="55">
        <v>1031</v>
      </c>
      <c r="AC24" s="44">
        <v>20</v>
      </c>
    </row>
    <row r="25" spans="1:29" ht="15">
      <c r="A25" s="56">
        <v>10</v>
      </c>
      <c r="B25" s="56">
        <v>29</v>
      </c>
      <c r="C25" s="57" t="s">
        <v>37</v>
      </c>
      <c r="D25" s="57" t="s">
        <v>38</v>
      </c>
      <c r="E25" s="57" t="s">
        <v>39</v>
      </c>
      <c r="F25" s="57" t="s">
        <v>40</v>
      </c>
      <c r="G25" s="45" t="s">
        <v>62</v>
      </c>
      <c r="H25" s="54">
        <v>40878</v>
      </c>
      <c r="I25" s="47">
        <v>9</v>
      </c>
      <c r="J25" s="56">
        <v>40</v>
      </c>
      <c r="K25" s="56" t="s">
        <v>46</v>
      </c>
      <c r="L25" s="48" t="s">
        <v>63</v>
      </c>
      <c r="M25" s="56">
        <v>1</v>
      </c>
      <c r="N25" s="45" t="s">
        <v>44</v>
      </c>
      <c r="O25" s="49">
        <v>10237</v>
      </c>
      <c r="P25" s="50">
        <v>0</v>
      </c>
      <c r="Q25" s="50">
        <f t="shared" si="5"/>
        <v>10237</v>
      </c>
      <c r="R25" s="49"/>
      <c r="S25" s="50">
        <f t="shared" si="1"/>
        <v>1706.1666666666667</v>
      </c>
      <c r="T25" s="50">
        <f t="shared" si="2"/>
        <v>17061.666666666668</v>
      </c>
      <c r="U25" s="40">
        <f>+Q25*0.112</f>
        <v>1146.5440000000001</v>
      </c>
      <c r="V25" s="40">
        <f t="shared" si="3"/>
        <v>614.22</v>
      </c>
      <c r="W25" s="51">
        <v>525</v>
      </c>
      <c r="X25" s="40">
        <f t="shared" si="4"/>
        <v>307.11</v>
      </c>
      <c r="Y25" s="49">
        <v>887</v>
      </c>
      <c r="Z25" s="49">
        <v>631</v>
      </c>
      <c r="AA25" s="52">
        <v>1402</v>
      </c>
      <c r="AB25" s="55">
        <v>973</v>
      </c>
      <c r="AC25" s="44">
        <v>15</v>
      </c>
    </row>
    <row r="26" spans="1:29" ht="15.75">
      <c r="A26" s="59">
        <f>+COUNT(A16:A25)</f>
        <v>10</v>
      </c>
      <c r="B26" s="86" t="s">
        <v>64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60">
        <f t="shared" ref="O26:AB26" si="6">SUM(O16:O25)</f>
        <v>177670</v>
      </c>
      <c r="P26" s="60">
        <f t="shared" si="6"/>
        <v>0</v>
      </c>
      <c r="Q26" s="60">
        <f t="shared" si="6"/>
        <v>177670</v>
      </c>
      <c r="R26" s="60">
        <f t="shared" si="6"/>
        <v>0</v>
      </c>
      <c r="S26" s="60">
        <f t="shared" si="6"/>
        <v>29611.666666666672</v>
      </c>
      <c r="T26" s="60">
        <f t="shared" si="6"/>
        <v>296116.66666666669</v>
      </c>
      <c r="U26" s="60">
        <f t="shared" si="6"/>
        <v>19487.260000000002</v>
      </c>
      <c r="V26" s="60">
        <f t="shared" si="6"/>
        <v>10660.199999999997</v>
      </c>
      <c r="W26" s="60">
        <f t="shared" si="6"/>
        <v>6539</v>
      </c>
      <c r="X26" s="60">
        <f t="shared" si="6"/>
        <v>5330.0999999999985</v>
      </c>
      <c r="Y26" s="60">
        <f t="shared" si="6"/>
        <v>11785</v>
      </c>
      <c r="Z26" s="60">
        <f t="shared" si="6"/>
        <v>7905</v>
      </c>
      <c r="AA26" s="60">
        <f t="shared" si="6"/>
        <v>26897</v>
      </c>
      <c r="AB26" s="60">
        <f t="shared" si="6"/>
        <v>16879</v>
      </c>
      <c r="AC26" s="61">
        <f>SUM(AC16:AC25)</f>
        <v>463</v>
      </c>
    </row>
    <row r="27" spans="1:29">
      <c r="A27" s="30"/>
      <c r="B27" s="30"/>
      <c r="C27" s="30"/>
      <c r="D27" s="30"/>
      <c r="E27" s="30"/>
      <c r="F27" s="31"/>
      <c r="G27" s="27"/>
      <c r="H27" s="30"/>
      <c r="I27" s="30"/>
      <c r="J27" s="30"/>
      <c r="K27" s="30"/>
      <c r="L27" s="27"/>
      <c r="M27" s="27"/>
      <c r="N27" s="30"/>
      <c r="O27" s="30"/>
      <c r="P27" s="32"/>
      <c r="Q27" s="32"/>
      <c r="R27" s="32"/>
      <c r="S27" s="32"/>
      <c r="T27" s="32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>
      <c r="A28" s="30"/>
      <c r="B28" s="30"/>
      <c r="C28" s="30"/>
      <c r="D28" s="30"/>
      <c r="E28" s="30"/>
      <c r="F28" s="31"/>
      <c r="G28" s="27"/>
      <c r="H28" s="30"/>
      <c r="I28" s="30"/>
      <c r="J28" s="30"/>
      <c r="K28" s="76" t="s">
        <v>65</v>
      </c>
      <c r="L28" s="76"/>
      <c r="M28" s="76"/>
      <c r="N28" s="76"/>
      <c r="O28" s="30"/>
      <c r="P28" s="32"/>
      <c r="Q28" s="32"/>
      <c r="R28" s="32"/>
      <c r="S28" s="32"/>
      <c r="T28" s="32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>
      <c r="A29" s="13"/>
      <c r="B29" s="9"/>
      <c r="C29" s="3"/>
      <c r="D29" s="14"/>
      <c r="E29" s="15"/>
      <c r="F29" s="10"/>
      <c r="G29" s="10"/>
      <c r="H29" s="10"/>
      <c r="I29" s="10"/>
      <c r="J29" s="10"/>
      <c r="K29" s="10"/>
    </row>
    <row r="30" spans="1:29">
      <c r="A30" s="13"/>
      <c r="B30" s="9"/>
      <c r="C30" s="3"/>
      <c r="D30" s="14"/>
      <c r="E30" s="15"/>
      <c r="F30" s="10"/>
      <c r="G30" s="10"/>
      <c r="H30" s="10"/>
      <c r="I30" s="10"/>
      <c r="J30" s="10"/>
      <c r="K30" s="10"/>
    </row>
    <row r="31" spans="1:29">
      <c r="A31" s="13"/>
      <c r="B31" s="9"/>
      <c r="C31" s="16"/>
      <c r="D31" s="14"/>
      <c r="E31" s="15"/>
      <c r="F31" s="10"/>
      <c r="G31" s="10"/>
      <c r="H31" s="10"/>
      <c r="I31" s="10"/>
      <c r="J31" s="10"/>
      <c r="K31" s="10"/>
    </row>
    <row r="32" spans="1:29">
      <c r="A32" s="13"/>
      <c r="B32" s="9"/>
      <c r="C32" s="16"/>
      <c r="D32" s="14"/>
      <c r="E32" s="15"/>
      <c r="F32" s="10"/>
      <c r="G32" s="10"/>
      <c r="H32" s="10"/>
      <c r="I32" s="10"/>
      <c r="J32" s="10"/>
      <c r="K32" s="10"/>
    </row>
    <row r="33" spans="1:11">
      <c r="A33" s="13"/>
      <c r="B33" s="9"/>
      <c r="C33" s="4"/>
      <c r="D33" s="14"/>
      <c r="E33" s="15"/>
      <c r="F33" s="10"/>
      <c r="G33" s="10"/>
      <c r="H33" s="10"/>
      <c r="I33" s="10"/>
      <c r="J33" s="10"/>
      <c r="K33" s="10"/>
    </row>
    <row r="34" spans="1:11">
      <c r="A34" s="13"/>
      <c r="B34" s="9"/>
      <c r="C34" s="16"/>
      <c r="D34" s="14"/>
      <c r="E34" s="15"/>
      <c r="F34" s="10"/>
      <c r="G34" s="10"/>
      <c r="H34" s="10"/>
      <c r="I34" s="10"/>
      <c r="J34" s="10"/>
      <c r="K34" s="10"/>
    </row>
    <row r="35" spans="1:11">
      <c r="A35" s="13"/>
      <c r="B35" s="9"/>
      <c r="C35" s="16"/>
      <c r="D35" s="14"/>
      <c r="E35" s="15"/>
      <c r="F35" s="10"/>
      <c r="G35" s="10"/>
      <c r="H35" s="10"/>
      <c r="I35" s="10"/>
      <c r="J35" s="10"/>
      <c r="K35" s="10"/>
    </row>
    <row r="36" spans="1:11">
      <c r="A36" s="13"/>
      <c r="B36" s="9"/>
      <c r="C36" s="16"/>
      <c r="D36" s="14"/>
      <c r="E36" s="15"/>
      <c r="F36" s="10"/>
      <c r="G36" s="10"/>
      <c r="H36" s="10"/>
      <c r="I36" s="10"/>
      <c r="J36" s="10"/>
      <c r="K36" s="10"/>
    </row>
    <row r="37" spans="1:11">
      <c r="A37" s="13"/>
      <c r="B37" s="9"/>
      <c r="C37" s="16"/>
      <c r="D37" s="14"/>
      <c r="E37" s="15"/>
      <c r="F37" s="10"/>
      <c r="G37" s="10"/>
      <c r="H37" s="10"/>
      <c r="I37" s="10"/>
      <c r="J37" s="10"/>
      <c r="K37" s="10"/>
    </row>
    <row r="38" spans="1:11">
      <c r="A38" s="13"/>
      <c r="B38" s="9"/>
      <c r="C38" s="16"/>
      <c r="D38" s="14"/>
      <c r="E38" s="15"/>
      <c r="F38" s="10"/>
      <c r="G38" s="10"/>
      <c r="H38" s="10"/>
      <c r="I38" s="10"/>
      <c r="J38" s="10"/>
      <c r="K38" s="10"/>
    </row>
    <row r="39" spans="1:11">
      <c r="A39" s="13"/>
      <c r="B39" s="9"/>
      <c r="C39" s="16"/>
      <c r="D39" s="14"/>
      <c r="E39" s="15"/>
      <c r="F39" s="10"/>
      <c r="G39" s="10"/>
      <c r="H39" s="10"/>
      <c r="I39" s="10"/>
      <c r="J39" s="10"/>
      <c r="K39" s="10"/>
    </row>
    <row r="40" spans="1:11">
      <c r="A40" s="13"/>
      <c r="B40" s="9"/>
      <c r="C40" s="16"/>
      <c r="D40" s="14"/>
      <c r="E40" s="15"/>
      <c r="F40" s="10"/>
      <c r="G40" s="10"/>
      <c r="H40" s="10"/>
      <c r="I40" s="10"/>
      <c r="J40" s="10"/>
      <c r="K40" s="10"/>
    </row>
    <row r="41" spans="1:11">
      <c r="A41" s="17"/>
      <c r="B41" s="9"/>
      <c r="C41" s="16"/>
      <c r="D41" s="14"/>
      <c r="E41" s="15"/>
      <c r="F41" s="10"/>
      <c r="G41" s="10"/>
      <c r="H41" s="10"/>
      <c r="I41" s="10"/>
      <c r="J41" s="10"/>
      <c r="K41" s="10"/>
    </row>
    <row r="42" spans="1:11">
      <c r="A42" s="17"/>
      <c r="B42" s="9"/>
      <c r="C42" s="16"/>
      <c r="D42" s="14"/>
      <c r="E42" s="15"/>
      <c r="F42" s="10"/>
      <c r="G42" s="10"/>
      <c r="H42" s="10"/>
      <c r="I42" s="10"/>
      <c r="J42" s="10"/>
      <c r="K42" s="10"/>
    </row>
    <row r="43" spans="1:11">
      <c r="A43" s="73"/>
      <c r="B43" s="73"/>
      <c r="C43" s="73"/>
      <c r="D43" s="11"/>
      <c r="E43" s="18"/>
      <c r="F43" s="18"/>
      <c r="G43" s="18"/>
      <c r="H43" s="18"/>
      <c r="I43" s="18"/>
      <c r="J43" s="18"/>
      <c r="K43" s="18"/>
    </row>
    <row r="44" spans="1:11">
      <c r="A44" s="17"/>
      <c r="B44" s="9"/>
      <c r="C44" s="19"/>
      <c r="D44" s="14"/>
      <c r="E44" s="20"/>
      <c r="F44" s="10"/>
      <c r="G44" s="10"/>
      <c r="H44" s="10"/>
      <c r="I44" s="10"/>
      <c r="J44" s="10"/>
      <c r="K44" s="10"/>
    </row>
    <row r="45" spans="1:11">
      <c r="A45" s="17"/>
      <c r="B45" s="9"/>
      <c r="C45" s="5"/>
      <c r="D45" s="14"/>
      <c r="E45" s="20"/>
      <c r="F45" s="10"/>
      <c r="G45" s="10"/>
      <c r="H45" s="10"/>
      <c r="I45" s="10"/>
      <c r="J45" s="10"/>
      <c r="K45" s="10"/>
    </row>
    <row r="46" spans="1:11">
      <c r="A46" s="17"/>
      <c r="B46" s="9"/>
      <c r="C46" s="5"/>
      <c r="D46" s="14"/>
      <c r="E46" s="20"/>
      <c r="F46" s="10"/>
      <c r="G46" s="10"/>
      <c r="H46" s="10"/>
      <c r="I46" s="10"/>
      <c r="J46" s="10"/>
      <c r="K46" s="10"/>
    </row>
    <row r="47" spans="1:11">
      <c r="A47" s="17"/>
      <c r="B47" s="9"/>
      <c r="C47" s="5"/>
      <c r="D47" s="14"/>
      <c r="E47" s="20"/>
      <c r="F47" s="10"/>
      <c r="G47" s="10"/>
      <c r="H47" s="10"/>
      <c r="I47" s="10"/>
      <c r="J47" s="10"/>
      <c r="K47" s="10"/>
    </row>
    <row r="48" spans="1:11">
      <c r="A48" s="17"/>
      <c r="B48" s="9"/>
      <c r="C48" s="6"/>
      <c r="D48" s="14"/>
      <c r="E48" s="20"/>
      <c r="F48" s="10"/>
      <c r="G48" s="10"/>
      <c r="H48" s="10"/>
      <c r="I48" s="10"/>
      <c r="J48" s="10"/>
      <c r="K48" s="10"/>
    </row>
    <row r="49" spans="1:11">
      <c r="A49" s="17"/>
      <c r="B49" s="9"/>
      <c r="C49" s="6"/>
      <c r="D49" s="14"/>
      <c r="E49" s="20"/>
      <c r="F49" s="10"/>
      <c r="G49" s="10"/>
      <c r="H49" s="10"/>
      <c r="I49" s="10"/>
      <c r="J49" s="10"/>
      <c r="K49" s="10"/>
    </row>
    <row r="50" spans="1:11">
      <c r="A50" s="17"/>
      <c r="B50" s="9"/>
      <c r="C50" s="5"/>
      <c r="D50" s="14"/>
      <c r="E50" s="20"/>
      <c r="F50" s="10"/>
      <c r="G50" s="10"/>
      <c r="H50" s="10"/>
      <c r="I50" s="10"/>
      <c r="J50" s="10"/>
      <c r="K50" s="10"/>
    </row>
    <row r="51" spans="1:11">
      <c r="A51" s="17"/>
      <c r="B51" s="9"/>
      <c r="C51" s="5"/>
      <c r="D51" s="14"/>
      <c r="E51" s="20"/>
      <c r="F51" s="10"/>
      <c r="G51" s="10"/>
      <c r="H51" s="10"/>
      <c r="I51" s="10"/>
      <c r="J51" s="10"/>
      <c r="K51" s="10"/>
    </row>
    <row r="52" spans="1:11">
      <c r="A52" s="17"/>
      <c r="B52" s="9"/>
      <c r="C52" s="5"/>
      <c r="D52" s="14"/>
      <c r="E52" s="20"/>
      <c r="F52" s="10"/>
      <c r="G52" s="10"/>
      <c r="H52" s="10"/>
      <c r="I52" s="10"/>
      <c r="J52" s="10"/>
      <c r="K52" s="10"/>
    </row>
    <row r="53" spans="1:11">
      <c r="A53" s="17"/>
      <c r="B53" s="9"/>
      <c r="C53" s="21"/>
      <c r="D53" s="14"/>
      <c r="E53" s="20"/>
      <c r="F53" s="10"/>
      <c r="G53" s="10"/>
      <c r="H53" s="10"/>
      <c r="I53" s="10"/>
      <c r="J53" s="10"/>
      <c r="K53" s="10"/>
    </row>
    <row r="54" spans="1:11">
      <c r="A54" s="17"/>
      <c r="B54" s="9"/>
      <c r="C54" s="21"/>
      <c r="D54" s="14"/>
      <c r="E54" s="20"/>
      <c r="F54" s="10"/>
      <c r="G54" s="10"/>
      <c r="H54" s="10"/>
      <c r="I54" s="10"/>
      <c r="J54" s="10"/>
      <c r="K54" s="10"/>
    </row>
    <row r="55" spans="1:11">
      <c r="A55" s="17"/>
      <c r="B55" s="9"/>
      <c r="C55" s="5"/>
      <c r="D55" s="14"/>
      <c r="E55" s="20"/>
      <c r="F55" s="10"/>
      <c r="G55" s="10"/>
      <c r="H55" s="10"/>
      <c r="I55" s="10"/>
      <c r="J55" s="10"/>
      <c r="K55" s="10"/>
    </row>
    <row r="56" spans="1:11">
      <c r="A56" s="17"/>
      <c r="B56" s="9"/>
      <c r="C56" s="5"/>
      <c r="D56" s="14"/>
      <c r="E56" s="20"/>
      <c r="F56" s="10"/>
      <c r="G56" s="10"/>
      <c r="H56" s="10"/>
      <c r="I56" s="10"/>
      <c r="J56" s="10"/>
      <c r="K56" s="10"/>
    </row>
    <row r="57" spans="1:11">
      <c r="A57" s="17"/>
      <c r="B57" s="9"/>
      <c r="C57" s="21"/>
      <c r="D57" s="14"/>
      <c r="E57" s="20"/>
      <c r="F57" s="10"/>
      <c r="G57" s="10"/>
      <c r="H57" s="10"/>
      <c r="I57" s="10"/>
      <c r="J57" s="10"/>
      <c r="K57" s="10"/>
    </row>
    <row r="58" spans="1:11">
      <c r="A58" s="22"/>
      <c r="B58" s="9"/>
      <c r="C58" s="21"/>
      <c r="D58" s="14"/>
      <c r="E58" s="20"/>
      <c r="F58" s="10"/>
      <c r="G58" s="10"/>
      <c r="H58" s="10"/>
      <c r="I58" s="10"/>
      <c r="J58" s="10"/>
      <c r="K58" s="10"/>
    </row>
    <row r="59" spans="1:11">
      <c r="A59" s="22"/>
      <c r="B59" s="9"/>
      <c r="C59" s="21"/>
      <c r="D59" s="14"/>
      <c r="E59" s="20"/>
      <c r="F59" s="12"/>
      <c r="G59" s="23"/>
      <c r="H59" s="23"/>
      <c r="I59" s="23"/>
      <c r="J59" s="23"/>
      <c r="K59" s="23"/>
    </row>
    <row r="60" spans="1:11">
      <c r="A60" s="17"/>
      <c r="B60" s="9"/>
      <c r="C60" s="6"/>
      <c r="D60" s="14"/>
      <c r="E60" s="20"/>
      <c r="F60" s="10"/>
      <c r="G60" s="23"/>
      <c r="H60" s="23"/>
      <c r="I60" s="23"/>
      <c r="J60" s="23"/>
      <c r="K60" s="23"/>
    </row>
    <row r="61" spans="1:11">
      <c r="A61" s="22"/>
      <c r="B61" s="9"/>
      <c r="C61" s="21"/>
      <c r="D61" s="14"/>
      <c r="E61" s="20"/>
      <c r="F61" s="10"/>
      <c r="G61" s="10"/>
      <c r="H61" s="10"/>
      <c r="I61" s="10"/>
      <c r="J61" s="10"/>
      <c r="K61" s="10"/>
    </row>
    <row r="62" spans="1:11">
      <c r="A62" s="73"/>
      <c r="B62" s="73"/>
      <c r="C62" s="73"/>
      <c r="D62" s="11"/>
      <c r="E62" s="12"/>
      <c r="F62" s="12"/>
      <c r="G62" s="12"/>
      <c r="H62" s="12"/>
      <c r="I62" s="12"/>
      <c r="J62" s="12"/>
      <c r="K62" s="12"/>
    </row>
    <row r="63" spans="1:11">
      <c r="A63" s="74"/>
      <c r="B63" s="74"/>
      <c r="C63" s="74"/>
      <c r="D63" s="24"/>
      <c r="E63" s="24"/>
      <c r="F63" s="24"/>
      <c r="G63" s="24"/>
      <c r="H63" s="24"/>
      <c r="I63" s="24"/>
      <c r="J63" s="24"/>
      <c r="K63" s="24"/>
    </row>
    <row r="64" spans="1:11">
      <c r="A64" s="7"/>
      <c r="B64" s="7"/>
      <c r="D64" s="25"/>
    </row>
  </sheetData>
  <mergeCells count="15">
    <mergeCell ref="A3:AC3"/>
    <mergeCell ref="D9:G9"/>
    <mergeCell ref="D7:G7"/>
    <mergeCell ref="B26:N26"/>
    <mergeCell ref="A43:C43"/>
    <mergeCell ref="AA13:AC13"/>
    <mergeCell ref="AA14:AC14"/>
    <mergeCell ref="A62:C62"/>
    <mergeCell ref="A63:C63"/>
    <mergeCell ref="U13:Z13"/>
    <mergeCell ref="K28:N28"/>
    <mergeCell ref="D8:G8"/>
    <mergeCell ref="O14:R14"/>
    <mergeCell ref="S14:T14"/>
    <mergeCell ref="U14:Z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Fely UTCEI</cp:lastModifiedBy>
  <cp:lastPrinted>2014-09-22T20:03:49Z</cp:lastPrinted>
  <dcterms:created xsi:type="dcterms:W3CDTF">2014-05-13T21:55:13Z</dcterms:created>
  <dcterms:modified xsi:type="dcterms:W3CDTF">2017-06-09T15:40:32Z</dcterms:modified>
</cp:coreProperties>
</file>