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OneDrive\Escritorio\"/>
    </mc:Choice>
  </mc:AlternateContent>
  <bookViews>
    <workbookView xWindow="0" yWindow="0" windowWidth="7380" windowHeight="7455"/>
  </bookViews>
  <sheets>
    <sheet name="2daMayo21" sheetId="43" r:id="rId1"/>
  </sheets>
  <definedNames>
    <definedName name="_xlnm.Print_Area" localSheetId="0">'2daMayo21'!$A$1:$L$45</definedName>
    <definedName name="_xlnm.Print_Titles" localSheetId="0">'2daMayo21'!$1:$4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43" l="1"/>
  <c r="G21" i="43"/>
  <c r="D42" i="43" l="1"/>
  <c r="E42" i="43"/>
  <c r="H42" i="43"/>
  <c r="I42" i="43"/>
  <c r="F34" i="43"/>
  <c r="G34" i="43"/>
  <c r="J34" i="43" s="1"/>
  <c r="F38" i="43"/>
  <c r="G38" i="43"/>
  <c r="J38" i="43" s="1"/>
  <c r="K34" i="43" l="1"/>
  <c r="K38" i="43"/>
  <c r="F26" i="43" l="1"/>
  <c r="F21" i="43"/>
  <c r="F16" i="43"/>
  <c r="F11" i="43"/>
  <c r="F6" i="43"/>
  <c r="C31" i="43" l="1"/>
  <c r="G26" i="43"/>
  <c r="J26" i="43" s="1"/>
  <c r="K26" i="43" s="1"/>
  <c r="J21" i="43"/>
  <c r="K21" i="43" s="1"/>
  <c r="G16" i="43"/>
  <c r="J16" i="43" s="1"/>
  <c r="K16" i="43" s="1"/>
  <c r="G11" i="43"/>
  <c r="J6" i="43"/>
  <c r="K6" i="43" s="1"/>
  <c r="G31" i="43" l="1"/>
  <c r="J31" i="43" s="1"/>
  <c r="C42" i="43"/>
  <c r="J11" i="43"/>
  <c r="K11" i="43" s="1"/>
  <c r="F31" i="43"/>
  <c r="F42" i="43" s="1"/>
  <c r="J42" i="43" l="1"/>
  <c r="G42" i="43"/>
  <c r="K31" i="43"/>
  <c r="K42" i="43" s="1"/>
</calcChain>
</file>

<file path=xl/sharedStrings.xml><?xml version="1.0" encoding="utf-8"?>
<sst xmlns="http://schemas.openxmlformats.org/spreadsheetml/2006/main" count="33" uniqueCount="31">
  <si>
    <t>MARMELIA CABRAL LOPEZ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</si>
  <si>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</si>
  <si>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</si>
  <si>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</si>
  <si>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</si>
  <si>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</si>
  <si>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</si>
  <si>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</si>
  <si>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</si>
  <si>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</si>
  <si>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</si>
  <si>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</si>
  <si>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</si>
  <si>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</si>
  <si>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</si>
  <si>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</si>
  <si>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</si>
  <si>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</si>
  <si>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</si>
  <si>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</si>
  <si>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NIVEL 8 AUXILIAR ADMINISTRATIVO</t>
  </si>
  <si>
    <t>PRESTAMO A CORTO PLAZO</t>
  </si>
  <si>
    <t>P.C.P.</t>
  </si>
  <si>
    <t>JUDITH RAMIREZ SANTILLAN</t>
  </si>
  <si>
    <t>KAREN ALEJANDRA JACKSON BERZUNZA</t>
  </si>
  <si>
    <t>NIVEL 20 DIRECTORA VINCULACION CON AREAS ESTRATEGICAS</t>
  </si>
  <si>
    <t>NIVEL 17 TECNICO EN EFICIA ENERGETICA</t>
  </si>
  <si>
    <t>NAOMI MONSERRAT AGUIRRE RIVERA</t>
  </si>
  <si>
    <t>MARIA DE LOURDES ALVAREZ AVALOS</t>
  </si>
  <si>
    <t>CLAUDIA CORREA SANTIAGO</t>
  </si>
  <si>
    <t>NOMINA DEL 16 AL  31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</si>
</sst>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Border="1"/>
    <xf numFmtId="44" fontId="3" fillId="0" borderId="15" xfId="1" applyFont="1" applyBorder="1" applyAlignment="1">
      <alignment horizontal="center" vertical="center"/>
    </xf>
    <xf numFmtId="44" fontId="4" fillId="0" borderId="0" xfId="0" applyNumberFormat="1" applyFont="1"/>
    <xf numFmtId="0" fontId="2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27" xfId="1" applyFont="1" applyBorder="1" applyAlignment="1">
      <alignment horizontal="center" vertical="center"/>
    </xf>
    <xf numFmtId="4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19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44" fontId="3" fillId="0" borderId="20" xfId="1" applyFont="1" applyFill="1" applyBorder="1" applyAlignment="1">
      <alignment horizontal="center" vertical="center"/>
    </xf>
    <xf numFmtId="44" fontId="3" fillId="0" borderId="21" xfId="1" applyFont="1" applyFill="1" applyBorder="1" applyAlignment="1">
      <alignment horizontal="center" vertical="center"/>
    </xf>
    <xf numFmtId="44" fontId="3" fillId="0" borderId="2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6" xfId="0" applyFont="1" applyFill="1" applyBorder="1" applyAlignment="1">
      <alignment horizontal="center"/>
    </xf>
    <xf numFmtId="44" fontId="3" fillId="0" borderId="17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44" fontId="3" fillId="0" borderId="19" xfId="1" applyFont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701463</xdr:colOff>
      <xdr:row>2</xdr:row>
      <xdr:rowOff>154305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E61" sqref="E61"/>
    </sheetView>
  </sheetViews>
  <sheetFormatPr baseColWidth="10" defaultColWidth="10.7109375" defaultRowHeight="15" x14ac:dyDescent="0.25"/>
  <cols>
    <col min="1" max="1" width="29.5703125" bestFit="1" customWidth="1"/>
    <col min="2" max="2" width="9.85546875" bestFit="1" customWidth="1"/>
    <col min="3" max="3" width="13.28515625" bestFit="1" customWidth="1"/>
    <col min="4" max="4" width="11.28515625" bestFit="1" customWidth="1"/>
    <col min="5" max="5" width="11.140625" bestFit="1" customWidth="1"/>
    <col min="6" max="6" width="13.28515625" bestFit="1" customWidth="1"/>
    <col min="7" max="8" width="12.140625" bestFit="1" customWidth="1"/>
    <col min="9" max="9" width="11.5703125" bestFit="1" customWidth="1"/>
    <col min="10" max="10" width="12.140625" bestFit="1" customWidth="1"/>
    <col min="11" max="11" width="12.140625" customWidth="1"/>
    <col min="12" max="12" width="27" customWidth="1"/>
  </cols>
  <sheetData>
    <row r="1" spans="1:13" ht="18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18" x14ac:dyDescent="0.25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ht="15.75" thickBot="1" x14ac:dyDescent="0.3"/>
    <row r="4" spans="1:13" s="11" customFormat="1" ht="48.75" customHeight="1" thickBot="1" x14ac:dyDescent="0.25">
      <c r="A4" s="7" t="s">
        <v>8</v>
      </c>
      <c r="B4" s="8" t="s">
        <v>7</v>
      </c>
      <c r="C4" s="8" t="s">
        <v>13</v>
      </c>
      <c r="D4" s="9" t="s">
        <v>15</v>
      </c>
      <c r="E4" s="9" t="s">
        <v>16</v>
      </c>
      <c r="F4" s="9" t="s">
        <v>14</v>
      </c>
      <c r="G4" s="9" t="s">
        <v>2</v>
      </c>
      <c r="H4" s="9" t="s">
        <v>3</v>
      </c>
      <c r="I4" s="9" t="s">
        <v>21</v>
      </c>
      <c r="J4" s="9" t="s">
        <v>4</v>
      </c>
      <c r="K4" s="10" t="s">
        <v>5</v>
      </c>
      <c r="L4" s="21" t="s">
        <v>10</v>
      </c>
    </row>
    <row r="5" spans="1:13" s="11" customFormat="1" ht="24.75" customHeight="1" x14ac:dyDescent="0.2">
      <c r="A5" s="18"/>
      <c r="B5" s="19"/>
      <c r="C5" s="19">
        <v>1131</v>
      </c>
      <c r="D5" s="20">
        <v>1712</v>
      </c>
      <c r="E5" s="20">
        <v>1713</v>
      </c>
      <c r="F5" s="20"/>
      <c r="G5" s="20">
        <v>1401</v>
      </c>
      <c r="H5" s="20" t="s">
        <v>17</v>
      </c>
      <c r="I5" s="20" t="s">
        <v>22</v>
      </c>
      <c r="J5" s="20"/>
      <c r="K5" s="20"/>
      <c r="L5" s="17"/>
    </row>
    <row r="6" spans="1:13" s="2" customFormat="1" ht="28.5" customHeight="1" thickBot="1" x14ac:dyDescent="0.25">
      <c r="A6" s="5" t="s">
        <v>1</v>
      </c>
      <c r="B6" s="28">
        <v>15</v>
      </c>
      <c r="C6" s="32">
        <v>42499</v>
      </c>
      <c r="D6" s="32">
        <v>1601</v>
      </c>
      <c r="E6" s="33">
        <v>1119</v>
      </c>
      <c r="F6" s="33">
        <f>+SUM(C6:E10)</f>
        <v>45219</v>
      </c>
      <c r="G6" s="33">
        <f>C6*11.5%+0.01</f>
        <v>4887.3950000000004</v>
      </c>
      <c r="H6" s="33">
        <v>11309.82</v>
      </c>
      <c r="I6" s="33">
        <v>4306.3599999999997</v>
      </c>
      <c r="J6" s="33">
        <f>SUM(G6:I6)</f>
        <v>20503.575000000001</v>
      </c>
      <c r="K6" s="33">
        <f>F6-J6</f>
        <v>24715.424999999999</v>
      </c>
      <c r="L6" s="38"/>
    </row>
    <row r="7" spans="1:13" s="2" customFormat="1" ht="13.5" thickTop="1" x14ac:dyDescent="0.2">
      <c r="A7" s="3"/>
      <c r="B7" s="28"/>
      <c r="C7" s="32"/>
      <c r="D7" s="32"/>
      <c r="E7" s="37"/>
      <c r="F7" s="37"/>
      <c r="G7" s="37"/>
      <c r="H7" s="37"/>
      <c r="I7" s="37"/>
      <c r="J7" s="37"/>
      <c r="K7" s="37"/>
      <c r="L7" s="39"/>
    </row>
    <row r="8" spans="1:13" s="2" customFormat="1" ht="12.75" x14ac:dyDescent="0.2">
      <c r="A8" s="3" t="s">
        <v>9</v>
      </c>
      <c r="B8" s="28"/>
      <c r="C8" s="32"/>
      <c r="D8" s="32"/>
      <c r="E8" s="37"/>
      <c r="F8" s="37"/>
      <c r="G8" s="37"/>
      <c r="H8" s="37"/>
      <c r="I8" s="37"/>
      <c r="J8" s="37"/>
      <c r="K8" s="37"/>
      <c r="L8" s="39"/>
    </row>
    <row r="9" spans="1:13" s="2" customFormat="1" ht="12.75" x14ac:dyDescent="0.2">
      <c r="A9" s="3"/>
      <c r="B9" s="28"/>
      <c r="C9" s="32"/>
      <c r="D9" s="32"/>
      <c r="E9" s="37"/>
      <c r="F9" s="37"/>
      <c r="G9" s="37"/>
      <c r="H9" s="37"/>
      <c r="I9" s="37"/>
      <c r="J9" s="37"/>
      <c r="K9" s="37"/>
      <c r="L9" s="39"/>
    </row>
    <row r="10" spans="1:13" s="2" customFormat="1" ht="12.75" x14ac:dyDescent="0.2">
      <c r="A10" s="1"/>
      <c r="B10" s="44"/>
      <c r="C10" s="33"/>
      <c r="D10" s="33"/>
      <c r="E10" s="37"/>
      <c r="F10" s="37"/>
      <c r="G10" s="37"/>
      <c r="H10" s="37"/>
      <c r="I10" s="37"/>
      <c r="J10" s="37"/>
      <c r="K10" s="37"/>
      <c r="L10" s="40"/>
    </row>
    <row r="11" spans="1:13" s="2" customFormat="1" ht="28.5" customHeight="1" thickBot="1" x14ac:dyDescent="0.25">
      <c r="A11" s="5" t="s">
        <v>0</v>
      </c>
      <c r="B11" s="27">
        <v>15</v>
      </c>
      <c r="C11" s="29">
        <v>12864.5</v>
      </c>
      <c r="D11" s="31">
        <v>643</v>
      </c>
      <c r="E11" s="37">
        <v>528.5</v>
      </c>
      <c r="F11" s="37">
        <f>+SUM(C11:E15)</f>
        <v>14036</v>
      </c>
      <c r="G11" s="37">
        <f>C11*11.5%</f>
        <v>1479.4175</v>
      </c>
      <c r="H11" s="37">
        <v>2302.48</v>
      </c>
      <c r="I11" s="37">
        <v>3451</v>
      </c>
      <c r="J11" s="37">
        <f>+SUM(G11:I15)</f>
        <v>7232.8975</v>
      </c>
      <c r="K11" s="37">
        <f>F11-J11</f>
        <v>6803.1025</v>
      </c>
      <c r="L11" s="38"/>
    </row>
    <row r="12" spans="1:13" s="2" customFormat="1" ht="15.75" thickTop="1" x14ac:dyDescent="0.25">
      <c r="A12" s="3"/>
      <c r="B12" s="28"/>
      <c r="C12" s="30"/>
      <c r="D12" s="32"/>
      <c r="E12" s="37"/>
      <c r="F12" s="37"/>
      <c r="G12" s="37"/>
      <c r="H12" s="37"/>
      <c r="I12" s="37"/>
      <c r="J12" s="37"/>
      <c r="K12" s="37"/>
      <c r="L12" s="39"/>
      <c r="M12"/>
    </row>
    <row r="13" spans="1:13" s="2" customFormat="1" ht="39" customHeight="1" x14ac:dyDescent="0.2">
      <c r="A13" s="4" t="s">
        <v>11</v>
      </c>
      <c r="B13" s="28"/>
      <c r="C13" s="30"/>
      <c r="D13" s="32"/>
      <c r="E13" s="37"/>
      <c r="F13" s="37"/>
      <c r="G13" s="37"/>
      <c r="H13" s="37"/>
      <c r="I13" s="37"/>
      <c r="J13" s="37"/>
      <c r="K13" s="37"/>
      <c r="L13" s="39"/>
    </row>
    <row r="14" spans="1:13" s="2" customFormat="1" ht="12.75" x14ac:dyDescent="0.2">
      <c r="A14" s="3"/>
      <c r="B14" s="28"/>
      <c r="C14" s="30"/>
      <c r="D14" s="32"/>
      <c r="E14" s="37"/>
      <c r="F14" s="37"/>
      <c r="G14" s="37"/>
      <c r="H14" s="37"/>
      <c r="I14" s="37"/>
      <c r="J14" s="37"/>
      <c r="K14" s="37"/>
      <c r="L14" s="39"/>
    </row>
    <row r="15" spans="1:13" s="2" customFormat="1" ht="12.75" x14ac:dyDescent="0.2">
      <c r="A15" s="1"/>
      <c r="B15" s="44"/>
      <c r="C15" s="45"/>
      <c r="D15" s="33"/>
      <c r="E15" s="37"/>
      <c r="F15" s="37"/>
      <c r="G15" s="37"/>
      <c r="H15" s="37"/>
      <c r="I15" s="37"/>
      <c r="J15" s="37"/>
      <c r="K15" s="37"/>
      <c r="L15" s="40"/>
      <c r="M15" s="14"/>
    </row>
    <row r="16" spans="1:13" s="2" customFormat="1" ht="28.5" customHeight="1" x14ac:dyDescent="0.2">
      <c r="A16" s="15" t="s">
        <v>27</v>
      </c>
      <c r="B16" s="27">
        <v>15</v>
      </c>
      <c r="C16" s="29">
        <v>12864.5</v>
      </c>
      <c r="D16" s="31">
        <v>643</v>
      </c>
      <c r="E16" s="36">
        <v>528.5</v>
      </c>
      <c r="F16" s="37">
        <f>+SUM(C16:E20)</f>
        <v>14036</v>
      </c>
      <c r="G16" s="37">
        <f>C16*11.5%</f>
        <v>1479.4175</v>
      </c>
      <c r="H16" s="37">
        <v>2302.48</v>
      </c>
      <c r="I16" s="37">
        <v>0</v>
      </c>
      <c r="J16" s="37">
        <f>+SUM(G16:I20)</f>
        <v>3781.8975</v>
      </c>
      <c r="K16" s="37">
        <f>F16-J16</f>
        <v>10254.102500000001</v>
      </c>
      <c r="L16" s="38"/>
    </row>
    <row r="17" spans="1:13" s="2" customFormat="1" ht="12.75" x14ac:dyDescent="0.2">
      <c r="A17" s="3"/>
      <c r="B17" s="28"/>
      <c r="C17" s="30"/>
      <c r="D17" s="32"/>
      <c r="E17" s="36"/>
      <c r="F17" s="37"/>
      <c r="G17" s="37"/>
      <c r="H17" s="37"/>
      <c r="I17" s="37"/>
      <c r="J17" s="37"/>
      <c r="K17" s="37"/>
      <c r="L17" s="39"/>
    </row>
    <row r="18" spans="1:13" s="2" customFormat="1" ht="25.5" x14ac:dyDescent="0.2">
      <c r="A18" s="4" t="s">
        <v>26</v>
      </c>
      <c r="B18" s="28"/>
      <c r="C18" s="30"/>
      <c r="D18" s="32"/>
      <c r="E18" s="36"/>
      <c r="F18" s="37"/>
      <c r="G18" s="37"/>
      <c r="H18" s="37"/>
      <c r="I18" s="37"/>
      <c r="J18" s="37"/>
      <c r="K18" s="37"/>
      <c r="L18" s="39"/>
    </row>
    <row r="19" spans="1:13" s="2" customFormat="1" ht="12.75" x14ac:dyDescent="0.2">
      <c r="A19" s="3"/>
      <c r="B19" s="28"/>
      <c r="C19" s="30"/>
      <c r="D19" s="32"/>
      <c r="E19" s="36"/>
      <c r="F19" s="37"/>
      <c r="G19" s="37"/>
      <c r="H19" s="37"/>
      <c r="I19" s="37"/>
      <c r="J19" s="37"/>
      <c r="K19" s="37"/>
      <c r="L19" s="39"/>
    </row>
    <row r="20" spans="1:13" s="2" customFormat="1" ht="12.75" x14ac:dyDescent="0.2">
      <c r="A20" s="1"/>
      <c r="B20" s="44"/>
      <c r="C20" s="45"/>
      <c r="D20" s="33"/>
      <c r="E20" s="36"/>
      <c r="F20" s="37"/>
      <c r="G20" s="37"/>
      <c r="H20" s="37"/>
      <c r="I20" s="37"/>
      <c r="J20" s="37"/>
      <c r="K20" s="37"/>
      <c r="L20" s="40"/>
      <c r="M20" s="12"/>
    </row>
    <row r="21" spans="1:13" s="2" customFormat="1" ht="28.5" customHeight="1" thickBot="1" x14ac:dyDescent="0.25">
      <c r="A21" s="5" t="s">
        <v>23</v>
      </c>
      <c r="B21" s="27">
        <v>15</v>
      </c>
      <c r="C21" s="31">
        <v>6019</v>
      </c>
      <c r="D21" s="31">
        <v>401</v>
      </c>
      <c r="E21" s="37">
        <v>351</v>
      </c>
      <c r="F21" s="37">
        <f>+SUM(C21:E25)</f>
        <v>6771</v>
      </c>
      <c r="G21" s="37">
        <f>C21*11.5%+0.01</f>
        <v>692.19500000000005</v>
      </c>
      <c r="H21" s="37">
        <v>735.25</v>
      </c>
      <c r="I21" s="37">
        <v>0</v>
      </c>
      <c r="J21" s="37">
        <f>+SUM(G21:I25)</f>
        <v>1427.4450000000002</v>
      </c>
      <c r="K21" s="37">
        <f>F21-J21</f>
        <v>5343.5550000000003</v>
      </c>
      <c r="L21" s="41"/>
      <c r="M21" s="35"/>
    </row>
    <row r="22" spans="1:13" s="2" customFormat="1" ht="13.5" thickTop="1" x14ac:dyDescent="0.2">
      <c r="A22" s="3"/>
      <c r="B22" s="28"/>
      <c r="C22" s="32"/>
      <c r="D22" s="32"/>
      <c r="E22" s="37"/>
      <c r="F22" s="37"/>
      <c r="G22" s="37"/>
      <c r="H22" s="37"/>
      <c r="I22" s="37"/>
      <c r="J22" s="37"/>
      <c r="K22" s="37"/>
      <c r="L22" s="42"/>
      <c r="M22" s="35"/>
    </row>
    <row r="23" spans="1:13" s="2" customFormat="1" ht="25.5" x14ac:dyDescent="0.2">
      <c r="A23" s="4" t="s">
        <v>19</v>
      </c>
      <c r="B23" s="28"/>
      <c r="C23" s="32"/>
      <c r="D23" s="32"/>
      <c r="E23" s="37"/>
      <c r="F23" s="37"/>
      <c r="G23" s="37"/>
      <c r="H23" s="37"/>
      <c r="I23" s="37"/>
      <c r="J23" s="37"/>
      <c r="K23" s="37"/>
      <c r="L23" s="42"/>
      <c r="M23" s="35"/>
    </row>
    <row r="24" spans="1:13" s="2" customFormat="1" ht="12.75" x14ac:dyDescent="0.2">
      <c r="A24" s="3"/>
      <c r="B24" s="28"/>
      <c r="C24" s="32"/>
      <c r="D24" s="32"/>
      <c r="E24" s="37"/>
      <c r="F24" s="37"/>
      <c r="G24" s="37"/>
      <c r="H24" s="37"/>
      <c r="I24" s="37"/>
      <c r="J24" s="37"/>
      <c r="K24" s="37"/>
      <c r="L24" s="42"/>
      <c r="M24" s="35"/>
    </row>
    <row r="25" spans="1:13" s="2" customFormat="1" ht="12.75" x14ac:dyDescent="0.2">
      <c r="A25" s="1"/>
      <c r="B25" s="44"/>
      <c r="C25" s="33"/>
      <c r="D25" s="33"/>
      <c r="E25" s="37"/>
      <c r="F25" s="37"/>
      <c r="G25" s="37"/>
      <c r="H25" s="37"/>
      <c r="I25" s="37"/>
      <c r="J25" s="37"/>
      <c r="K25" s="37"/>
      <c r="L25" s="43"/>
      <c r="M25" s="35"/>
    </row>
    <row r="26" spans="1:13" s="2" customFormat="1" ht="28.5" customHeight="1" thickBot="1" x14ac:dyDescent="0.25">
      <c r="A26" s="5" t="s">
        <v>18</v>
      </c>
      <c r="B26" s="27">
        <v>15</v>
      </c>
      <c r="C26" s="29">
        <v>6803</v>
      </c>
      <c r="D26" s="31">
        <v>470.5</v>
      </c>
      <c r="E26" s="32">
        <v>432.5</v>
      </c>
      <c r="F26" s="32">
        <f>+SUM(C26:E30)</f>
        <v>7706</v>
      </c>
      <c r="G26" s="32">
        <f>C26*11.5%</f>
        <v>782.34500000000003</v>
      </c>
      <c r="H26" s="32">
        <v>934.96</v>
      </c>
      <c r="I26" s="32">
        <v>2916</v>
      </c>
      <c r="J26" s="32">
        <f>+SUM(G26:I30)</f>
        <v>4633.3050000000003</v>
      </c>
      <c r="K26" s="48">
        <f>F26-J26</f>
        <v>3072.6949999999997</v>
      </c>
      <c r="L26" s="47"/>
    </row>
    <row r="27" spans="1:13" s="2" customFormat="1" ht="13.5" thickTop="1" x14ac:dyDescent="0.2">
      <c r="A27" s="3"/>
      <c r="B27" s="28"/>
      <c r="C27" s="30"/>
      <c r="D27" s="32"/>
      <c r="E27" s="32"/>
      <c r="F27" s="32"/>
      <c r="G27" s="32"/>
      <c r="H27" s="32"/>
      <c r="I27" s="32"/>
      <c r="J27" s="32"/>
      <c r="K27" s="48"/>
      <c r="L27" s="47"/>
    </row>
    <row r="28" spans="1:13" s="2" customFormat="1" ht="25.5" x14ac:dyDescent="0.2">
      <c r="A28" s="4" t="s">
        <v>20</v>
      </c>
      <c r="B28" s="28"/>
      <c r="C28" s="30"/>
      <c r="D28" s="32"/>
      <c r="E28" s="32"/>
      <c r="F28" s="32"/>
      <c r="G28" s="32"/>
      <c r="H28" s="32"/>
      <c r="I28" s="32"/>
      <c r="J28" s="32"/>
      <c r="K28" s="48"/>
      <c r="L28" s="47"/>
    </row>
    <row r="29" spans="1:13" s="2" customFormat="1" ht="12.75" x14ac:dyDescent="0.2">
      <c r="A29" s="3"/>
      <c r="B29" s="28"/>
      <c r="C29" s="30"/>
      <c r="D29" s="32"/>
      <c r="E29" s="32"/>
      <c r="F29" s="32"/>
      <c r="G29" s="32"/>
      <c r="H29" s="32"/>
      <c r="I29" s="32"/>
      <c r="J29" s="32"/>
      <c r="K29" s="48"/>
      <c r="L29" s="47"/>
    </row>
    <row r="30" spans="1:13" s="2" customFormat="1" ht="12.75" x14ac:dyDescent="0.2">
      <c r="A30" s="1"/>
      <c r="B30" s="44"/>
      <c r="C30" s="45"/>
      <c r="D30" s="33"/>
      <c r="E30" s="33"/>
      <c r="F30" s="33"/>
      <c r="G30" s="33"/>
      <c r="H30" s="33"/>
      <c r="I30" s="33"/>
      <c r="J30" s="33"/>
      <c r="K30" s="49"/>
      <c r="L30" s="47"/>
    </row>
    <row r="31" spans="1:13" s="2" customFormat="1" ht="25.5" x14ac:dyDescent="0.2">
      <c r="A31" s="15" t="s">
        <v>24</v>
      </c>
      <c r="B31" s="27">
        <v>15</v>
      </c>
      <c r="C31" s="29">
        <f>35981/2</f>
        <v>17990.5</v>
      </c>
      <c r="D31" s="31">
        <v>840</v>
      </c>
      <c r="E31" s="31">
        <v>595.5</v>
      </c>
      <c r="F31" s="31">
        <f>SUM(C31:E33)</f>
        <v>19426</v>
      </c>
      <c r="G31" s="31">
        <f>C31*11.5%+0.01</f>
        <v>2068.9175000000005</v>
      </c>
      <c r="H31" s="31">
        <v>3570.21</v>
      </c>
      <c r="I31" s="31">
        <v>0</v>
      </c>
      <c r="J31" s="31">
        <f>+SUM(G31:I33)</f>
        <v>5639.1275000000005</v>
      </c>
      <c r="K31" s="31">
        <f>+SUM(F31-J31)</f>
        <v>13786.872499999999</v>
      </c>
      <c r="L31" s="51"/>
    </row>
    <row r="32" spans="1:13" s="2" customFormat="1" ht="38.25" x14ac:dyDescent="0.2">
      <c r="A32" s="4" t="s">
        <v>25</v>
      </c>
      <c r="B32" s="28"/>
      <c r="C32" s="30"/>
      <c r="D32" s="32"/>
      <c r="E32" s="32"/>
      <c r="F32" s="32"/>
      <c r="G32" s="32"/>
      <c r="H32" s="32"/>
      <c r="I32" s="32"/>
      <c r="J32" s="32"/>
      <c r="K32" s="32"/>
      <c r="L32" s="51"/>
    </row>
    <row r="33" spans="1:12" s="2" customFormat="1" ht="15" customHeight="1" x14ac:dyDescent="0.2">
      <c r="A33" s="3"/>
      <c r="B33" s="28"/>
      <c r="C33" s="30"/>
      <c r="D33" s="32"/>
      <c r="E33" s="32"/>
      <c r="F33" s="32"/>
      <c r="G33" s="32"/>
      <c r="H33" s="32"/>
      <c r="I33" s="32"/>
      <c r="J33" s="32"/>
      <c r="K33" s="32"/>
      <c r="L33" s="51"/>
    </row>
    <row r="34" spans="1:12" s="2" customFormat="1" ht="27" customHeight="1" x14ac:dyDescent="0.2">
      <c r="A34" s="15" t="s">
        <v>28</v>
      </c>
      <c r="B34" s="27">
        <v>15</v>
      </c>
      <c r="C34" s="29">
        <v>6803</v>
      </c>
      <c r="D34" s="31">
        <v>470.5</v>
      </c>
      <c r="E34" s="31">
        <v>432.5</v>
      </c>
      <c r="F34" s="31">
        <f>SUM(C34:E37)</f>
        <v>7706</v>
      </c>
      <c r="G34" s="31">
        <f>C34*11.5%</f>
        <v>782.34500000000003</v>
      </c>
      <c r="H34" s="31">
        <v>934.96</v>
      </c>
      <c r="I34" s="31">
        <v>0</v>
      </c>
      <c r="J34" s="31">
        <f>G34+H34+I34</f>
        <v>1717.3050000000001</v>
      </c>
      <c r="K34" s="31">
        <f>+SUM(F34-J34)</f>
        <v>5988.6949999999997</v>
      </c>
      <c r="L34" s="50"/>
    </row>
    <row r="35" spans="1:12" ht="23.45" customHeight="1" x14ac:dyDescent="0.25">
      <c r="A35" s="4" t="s">
        <v>20</v>
      </c>
      <c r="B35" s="28"/>
      <c r="C35" s="30"/>
      <c r="D35" s="32"/>
      <c r="E35" s="32"/>
      <c r="F35" s="32"/>
      <c r="G35" s="32"/>
      <c r="H35" s="32"/>
      <c r="I35" s="32"/>
      <c r="J35" s="32"/>
      <c r="K35" s="32"/>
      <c r="L35" s="51"/>
    </row>
    <row r="36" spans="1:12" x14ac:dyDescent="0.25">
      <c r="A36" s="3"/>
      <c r="B36" s="28"/>
      <c r="C36" s="30"/>
      <c r="D36" s="32"/>
      <c r="E36" s="32"/>
      <c r="F36" s="32"/>
      <c r="G36" s="32"/>
      <c r="H36" s="32"/>
      <c r="I36" s="32"/>
      <c r="J36" s="32"/>
      <c r="K36" s="32"/>
      <c r="L36" s="51"/>
    </row>
    <row r="37" spans="1:12" ht="26.45" customHeight="1" x14ac:dyDescent="0.25">
      <c r="A37" s="1"/>
      <c r="B37" s="28"/>
      <c r="C37" s="30"/>
      <c r="D37" s="32"/>
      <c r="E37" s="32"/>
      <c r="F37" s="33"/>
      <c r="G37" s="33"/>
      <c r="H37" s="33"/>
      <c r="I37" s="33"/>
      <c r="J37" s="33"/>
      <c r="K37" s="33"/>
      <c r="L37" s="52"/>
    </row>
    <row r="38" spans="1:12" s="2" customFormat="1" ht="27" customHeight="1" x14ac:dyDescent="0.2">
      <c r="A38" s="15" t="s">
        <v>29</v>
      </c>
      <c r="B38" s="27">
        <v>15</v>
      </c>
      <c r="C38" s="29">
        <v>12864.5</v>
      </c>
      <c r="D38" s="31">
        <v>643</v>
      </c>
      <c r="E38" s="31">
        <v>528.5</v>
      </c>
      <c r="F38" s="31">
        <f>SUM(C38:E41)</f>
        <v>14036</v>
      </c>
      <c r="G38" s="31">
        <f>C38*11.5%</f>
        <v>1479.4175</v>
      </c>
      <c r="H38" s="31">
        <v>2302.48</v>
      </c>
      <c r="I38" s="31">
        <v>0</v>
      </c>
      <c r="J38" s="31">
        <f>G38+H38+I38</f>
        <v>3781.8975</v>
      </c>
      <c r="K38" s="31">
        <f>+SUM(F38-J38)</f>
        <v>10254.102500000001</v>
      </c>
      <c r="L38" s="50"/>
    </row>
    <row r="39" spans="1:12" ht="23.45" customHeight="1" x14ac:dyDescent="0.25">
      <c r="A39" s="4" t="s">
        <v>26</v>
      </c>
      <c r="B39" s="28"/>
      <c r="C39" s="30"/>
      <c r="D39" s="32"/>
      <c r="E39" s="32"/>
      <c r="F39" s="32"/>
      <c r="G39" s="32"/>
      <c r="H39" s="32"/>
      <c r="I39" s="32"/>
      <c r="J39" s="32"/>
      <c r="K39" s="32"/>
      <c r="L39" s="51"/>
    </row>
    <row r="40" spans="1:12" x14ac:dyDescent="0.25">
      <c r="A40" s="3"/>
      <c r="B40" s="28"/>
      <c r="C40" s="30"/>
      <c r="D40" s="32"/>
      <c r="E40" s="32"/>
      <c r="F40" s="32"/>
      <c r="G40" s="32"/>
      <c r="H40" s="32"/>
      <c r="I40" s="32"/>
      <c r="J40" s="32"/>
      <c r="K40" s="32"/>
      <c r="L40" s="51"/>
    </row>
    <row r="41" spans="1:12" ht="26.45" customHeight="1" thickBot="1" x14ac:dyDescent="0.3">
      <c r="A41" s="16"/>
      <c r="B41" s="54"/>
      <c r="C41" s="55"/>
      <c r="D41" s="34"/>
      <c r="E41" s="34"/>
      <c r="F41" s="34"/>
      <c r="G41" s="34"/>
      <c r="H41" s="34"/>
      <c r="I41" s="34"/>
      <c r="J41" s="34"/>
      <c r="K41" s="34"/>
      <c r="L41" s="53"/>
    </row>
    <row r="42" spans="1:12" ht="17.45" customHeight="1" thickBot="1" x14ac:dyDescent="0.3">
      <c r="A42" s="22" t="s">
        <v>12</v>
      </c>
      <c r="B42" s="23"/>
      <c r="C42" s="24">
        <f>SUM(C6:C41)</f>
        <v>118708</v>
      </c>
      <c r="D42" s="13">
        <f t="shared" ref="D42:K42" si="0">SUM(D6:D41)</f>
        <v>5712</v>
      </c>
      <c r="E42" s="13">
        <f t="shared" si="0"/>
        <v>4516</v>
      </c>
      <c r="F42" s="13">
        <f t="shared" si="0"/>
        <v>128936</v>
      </c>
      <c r="G42" s="13">
        <f t="shared" si="0"/>
        <v>13651.449999999999</v>
      </c>
      <c r="H42" s="13">
        <f t="shared" si="0"/>
        <v>24392.639999999996</v>
      </c>
      <c r="I42" s="13">
        <f t="shared" si="0"/>
        <v>10673.36</v>
      </c>
      <c r="J42" s="13">
        <f t="shared" si="0"/>
        <v>48717.450000000004</v>
      </c>
      <c r="K42" s="25">
        <f t="shared" si="0"/>
        <v>80218.550000000017</v>
      </c>
      <c r="L42" s="6"/>
    </row>
    <row r="45" spans="1:12" x14ac:dyDescent="0.25">
      <c r="K45" s="26"/>
    </row>
  </sheetData>
  <sheetProtection selectLockedCells="1" selectUnlockedCells="1"/>
  <mergeCells count="91">
    <mergeCell ref="K38:K41"/>
    <mergeCell ref="L38:L41"/>
    <mergeCell ref="B38:B41"/>
    <mergeCell ref="C38:C41"/>
    <mergeCell ref="D38:D41"/>
    <mergeCell ref="E38:E41"/>
    <mergeCell ref="F38:F41"/>
    <mergeCell ref="B31:B33"/>
    <mergeCell ref="C31:C33"/>
    <mergeCell ref="D31:D33"/>
    <mergeCell ref="E31:E33"/>
    <mergeCell ref="F31:F33"/>
    <mergeCell ref="G31:G33"/>
    <mergeCell ref="H31:H33"/>
    <mergeCell ref="H34:H37"/>
    <mergeCell ref="G38:G41"/>
    <mergeCell ref="H38:H41"/>
    <mergeCell ref="G34:G37"/>
    <mergeCell ref="L34:L37"/>
    <mergeCell ref="L31:L33"/>
    <mergeCell ref="I31:I33"/>
    <mergeCell ref="J31:J33"/>
    <mergeCell ref="K31:K33"/>
    <mergeCell ref="I11:I15"/>
    <mergeCell ref="I16:I20"/>
    <mergeCell ref="I21:I25"/>
    <mergeCell ref="I26:I30"/>
    <mergeCell ref="L6:L10"/>
    <mergeCell ref="K6:K10"/>
    <mergeCell ref="J6:J10"/>
    <mergeCell ref="L26:L30"/>
    <mergeCell ref="J26:J30"/>
    <mergeCell ref="K26:K30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C11:C15"/>
    <mergeCell ref="C6:C10"/>
    <mergeCell ref="C16:C20"/>
    <mergeCell ref="H26:H30"/>
    <mergeCell ref="D21:D25"/>
    <mergeCell ref="H21:H25"/>
    <mergeCell ref="F16:F20"/>
    <mergeCell ref="G16:G20"/>
    <mergeCell ref="E21:E25"/>
    <mergeCell ref="F21:F25"/>
    <mergeCell ref="G21:G25"/>
    <mergeCell ref="E26:E30"/>
    <mergeCell ref="F26:F30"/>
    <mergeCell ref="G26:G30"/>
    <mergeCell ref="B21:B25"/>
    <mergeCell ref="C21:C25"/>
    <mergeCell ref="B26:B30"/>
    <mergeCell ref="C26:C30"/>
    <mergeCell ref="D26:D30"/>
    <mergeCell ref="M21:M25"/>
    <mergeCell ref="D6:D10"/>
    <mergeCell ref="D16:D20"/>
    <mergeCell ref="E16:E20"/>
    <mergeCell ref="H16:H20"/>
    <mergeCell ref="H6:H10"/>
    <mergeCell ref="G6:G10"/>
    <mergeCell ref="F6:F10"/>
    <mergeCell ref="E6:E10"/>
    <mergeCell ref="L16:L20"/>
    <mergeCell ref="J16:J20"/>
    <mergeCell ref="K16:K20"/>
    <mergeCell ref="J21:J25"/>
    <mergeCell ref="K21:K25"/>
    <mergeCell ref="L21:L25"/>
    <mergeCell ref="I6:I10"/>
    <mergeCell ref="B34:B37"/>
    <mergeCell ref="C34:C37"/>
    <mergeCell ref="D34:D37"/>
    <mergeCell ref="E34:E37"/>
    <mergeCell ref="F34:F37"/>
    <mergeCell ref="I34:I37"/>
    <mergeCell ref="J34:J37"/>
    <mergeCell ref="K34:K37"/>
    <mergeCell ref="I38:I41"/>
    <mergeCell ref="J38:J41"/>
  </mergeCells>
  <printOptions horizontalCentered="1" verticalCentered="1"/>
  <pageMargins left="0.19685039370078741" right="0.19685039370078741" top="0.59055118110236227" bottom="0.74803149606299213" header="0.51181102362204722" footer="0.51181102362204722"/>
  <pageSetup scale="77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2daMayo21</vt:lpstr>
      <vt:lpstr>'2daMayo21'!Área_de_impresión</vt:lpstr>
      <vt:lpstr>'2daMayo21'!Títulos_a_imprimir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2021-06-02T14:56:37Z</cp:lastPrinted>
  <dcterms:created xsi:type="dcterms:W3CDTF">2016-07-28T22:37:59Z</dcterms:created>
  <dcterms:modified xsi:type="dcterms:W3CDTF">2021-06-07T19:23:44Z</dcterms:modified>
</cp:coreProperties>
</file>