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Archivos Act Trans 2021\Fracción V\g) Las nóminas completas\2021\"/>
    </mc:Choice>
  </mc:AlternateContent>
  <bookViews>
    <workbookView xWindow="0" yWindow="0" windowWidth="28800" windowHeight="12300"/>
  </bookViews>
  <sheets>
    <sheet name="1mzo21" sheetId="43" r:id="rId1"/>
  </sheets>
  <definedNames>
    <definedName name="_xlnm.Print_Area" localSheetId="0">'1mzo21'!$A$1:$L$38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43" l="1"/>
  <c r="E37" i="43"/>
  <c r="H37" i="43"/>
  <c r="I37" i="43"/>
  <c r="F34" i="43"/>
  <c r="G34" i="43"/>
  <c r="J34" i="43" s="1"/>
  <c r="K34" i="43" l="1"/>
  <c r="F23" i="43"/>
  <c r="F19" i="43"/>
  <c r="F15" i="43"/>
  <c r="F10" i="43"/>
  <c r="F6" i="43"/>
  <c r="G31" i="43" l="1"/>
  <c r="J31" i="43" s="1"/>
  <c r="C27" i="43"/>
  <c r="G23" i="43"/>
  <c r="J23" i="43" s="1"/>
  <c r="K23" i="43" s="1"/>
  <c r="G19" i="43"/>
  <c r="J19" i="43" s="1"/>
  <c r="K19" i="43" s="1"/>
  <c r="G15" i="43"/>
  <c r="J15" i="43" s="1"/>
  <c r="K15" i="43" s="1"/>
  <c r="G10" i="43"/>
  <c r="J10" i="43" s="1"/>
  <c r="K10" i="43" s="1"/>
  <c r="G6" i="43"/>
  <c r="F31" i="43"/>
  <c r="K31" i="43" l="1"/>
  <c r="J6" i="43"/>
  <c r="G37" i="43"/>
  <c r="J27" i="43"/>
  <c r="C37" i="43"/>
  <c r="F27" i="43"/>
  <c r="F37" i="43" s="1"/>
  <c r="J37" i="43" l="1"/>
  <c r="K27" i="43"/>
  <c r="K6" i="43"/>
  <c r="K37" i="43" l="1"/>
</calcChain>
</file>

<file path=xl/sharedStrings.xml><?xml version="1.0" encoding="utf-8"?>
<sst xmlns="http://schemas.openxmlformats.org/spreadsheetml/2006/main" count="33" uniqueCount="31">
  <si>
    <t>MARMELIA CABRAL LOPEZ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</si>
  <si>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</si>
  <si>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</si>
  <si>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</si>
  <si>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</si>
  <si>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</si>
  <si>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</si>
  <si>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</si>
  <si>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</si>
  <si>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</si>
  <si>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</si>
  <si>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</si>
  <si>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</si>
  <si>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</si>
  <si>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</si>
  <si>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</si>
  <si>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</si>
  <si>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</si>
  <si>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</si>
  <si>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NIVEL 8 AUXILIAR ADMINISTRATIVO</t>
  </si>
  <si>
    <t>PRESTAMO A CORTO PLAZO</t>
  </si>
  <si>
    <t>P.C.P.</t>
  </si>
  <si>
    <t>JUDITH RAMIREZ SANTILLAN</t>
  </si>
  <si>
    <t>KAREN ALEJANDRA JACKSON BERZUNZA</t>
  </si>
  <si>
    <t>NIVEL 20 DIRECTORA VINCULACION CON AREAS ESTRATEGICAS</t>
  </si>
  <si>
    <t>NIVEL 17 TECNICO EN EFICIA ENERGETICA</t>
  </si>
  <si>
    <t>NAOMI MONSERRAT AGUIRRE RIVERA</t>
  </si>
  <si>
    <t>NOMINA DEL 01 AL  15 DE MARZO  DEL 2021</t>
  </si>
  <si>
    <t>NIVEL 28 ENCARGADO DE LA DIRECCION GENERAL</t>
  </si>
  <si>
    <t>MARIA DE LOURDES ALVAREZ AVALOS</t>
  </si>
  <si>
    <t>CLAUDIA CORREA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</si>
</sst>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4" fontId="0" fillId="0" borderId="0" xfId="0" applyNumberFormat="1"/>
    <xf numFmtId="44" fontId="3" fillId="0" borderId="22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44" fontId="3" fillId="0" borderId="19" xfId="1" applyFont="1" applyFill="1" applyBorder="1" applyAlignment="1">
      <alignment horizontal="center" vertical="center"/>
    </xf>
    <xf numFmtId="44" fontId="3" fillId="0" borderId="21" xfId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15" xfId="1" applyFont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9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4" fontId="3" fillId="0" borderId="20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701464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90" zoomScaleNormal="90" workbookViewId="0">
      <selection activeCell="F43" sqref="F43"/>
    </sheetView>
  </sheetViews>
  <sheetFormatPr baseColWidth="10" defaultColWidth="10.7109375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2.85546875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8" x14ac:dyDescent="0.2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ht="15.75" thickBot="1" x14ac:dyDescent="0.3"/>
    <row r="4" spans="1:13" s="11" customFormat="1" ht="48.75" customHeight="1" thickBot="1" x14ac:dyDescent="0.25">
      <c r="A4" s="7" t="s">
        <v>8</v>
      </c>
      <c r="B4" s="8" t="s">
        <v>7</v>
      </c>
      <c r="C4" s="8" t="s">
        <v>12</v>
      </c>
      <c r="D4" s="9" t="s">
        <v>14</v>
      </c>
      <c r="E4" s="9" t="s">
        <v>15</v>
      </c>
      <c r="F4" s="9" t="s">
        <v>13</v>
      </c>
      <c r="G4" s="9" t="s">
        <v>2</v>
      </c>
      <c r="H4" s="9" t="s">
        <v>3</v>
      </c>
      <c r="I4" s="9" t="s">
        <v>20</v>
      </c>
      <c r="J4" s="9" t="s">
        <v>4</v>
      </c>
      <c r="K4" s="10" t="s">
        <v>5</v>
      </c>
      <c r="L4" s="20" t="s">
        <v>9</v>
      </c>
    </row>
    <row r="5" spans="1:13" s="11" customFormat="1" ht="24.75" customHeight="1" thickBot="1" x14ac:dyDescent="0.25">
      <c r="A5" s="23"/>
      <c r="B5" s="21"/>
      <c r="C5" s="12">
        <v>1101</v>
      </c>
      <c r="D5" s="13">
        <v>1712</v>
      </c>
      <c r="E5" s="13">
        <v>1713</v>
      </c>
      <c r="F5" s="13"/>
      <c r="G5" s="13">
        <v>1401</v>
      </c>
      <c r="H5" s="13" t="s">
        <v>16</v>
      </c>
      <c r="I5" s="13" t="s">
        <v>21</v>
      </c>
      <c r="J5" s="13"/>
      <c r="K5" s="14"/>
      <c r="L5" s="20"/>
    </row>
    <row r="6" spans="1:13" s="2" customFormat="1" ht="28.5" customHeight="1" thickBot="1" x14ac:dyDescent="0.25">
      <c r="A6" s="22" t="s">
        <v>1</v>
      </c>
      <c r="B6" s="46">
        <v>15</v>
      </c>
      <c r="C6" s="42">
        <v>42499</v>
      </c>
      <c r="D6" s="42">
        <v>1601</v>
      </c>
      <c r="E6" s="42">
        <v>1119</v>
      </c>
      <c r="F6" s="42">
        <f>+SUM(C6:E9)</f>
        <v>45219</v>
      </c>
      <c r="G6" s="42">
        <f>C6*11.5%</f>
        <v>4887.3850000000002</v>
      </c>
      <c r="H6" s="42">
        <v>11309.82</v>
      </c>
      <c r="I6" s="42">
        <v>4306.3599999999997</v>
      </c>
      <c r="J6" s="42">
        <f>SUM(G6:I6)</f>
        <v>20503.564999999999</v>
      </c>
      <c r="K6" s="51">
        <f>F6-J6</f>
        <v>24715.435000000001</v>
      </c>
      <c r="L6" s="50"/>
    </row>
    <row r="7" spans="1:13" s="2" customFormat="1" ht="13.5" thickTop="1" x14ac:dyDescent="0.2">
      <c r="A7" s="3"/>
      <c r="B7" s="35"/>
      <c r="C7" s="27"/>
      <c r="D7" s="27"/>
      <c r="E7" s="27"/>
      <c r="F7" s="27"/>
      <c r="G7" s="27"/>
      <c r="H7" s="27"/>
      <c r="I7" s="27"/>
      <c r="J7" s="27"/>
      <c r="K7" s="30"/>
      <c r="L7" s="32"/>
    </row>
    <row r="8" spans="1:13" s="2" customFormat="1" ht="12.75" x14ac:dyDescent="0.2">
      <c r="A8" s="3" t="s">
        <v>28</v>
      </c>
      <c r="B8" s="35"/>
      <c r="C8" s="27"/>
      <c r="D8" s="27"/>
      <c r="E8" s="27"/>
      <c r="F8" s="27"/>
      <c r="G8" s="27"/>
      <c r="H8" s="27"/>
      <c r="I8" s="27"/>
      <c r="J8" s="27"/>
      <c r="K8" s="30"/>
      <c r="L8" s="32"/>
    </row>
    <row r="9" spans="1:13" s="2" customFormat="1" ht="12.75" x14ac:dyDescent="0.2">
      <c r="A9" s="1"/>
      <c r="B9" s="44"/>
      <c r="C9" s="43"/>
      <c r="D9" s="43"/>
      <c r="E9" s="43"/>
      <c r="F9" s="43"/>
      <c r="G9" s="43"/>
      <c r="H9" s="43"/>
      <c r="I9" s="43"/>
      <c r="J9" s="43"/>
      <c r="K9" s="47"/>
      <c r="L9" s="32"/>
    </row>
    <row r="10" spans="1:13" s="2" customFormat="1" ht="28.5" customHeight="1" thickBot="1" x14ac:dyDescent="0.25">
      <c r="A10" s="5" t="s">
        <v>0</v>
      </c>
      <c r="B10" s="34">
        <v>15</v>
      </c>
      <c r="C10" s="37">
        <v>12864.5</v>
      </c>
      <c r="D10" s="26">
        <v>643</v>
      </c>
      <c r="E10" s="26">
        <v>528.5</v>
      </c>
      <c r="F10" s="26">
        <f>+SUM(C10:E14)</f>
        <v>14036</v>
      </c>
      <c r="G10" s="26">
        <f>C10*11.5%</f>
        <v>1479.4175</v>
      </c>
      <c r="H10" s="26">
        <v>2302.48</v>
      </c>
      <c r="I10" s="26">
        <v>1838</v>
      </c>
      <c r="J10" s="26">
        <f>+SUM(G10:I14)</f>
        <v>5619.8975</v>
      </c>
      <c r="K10" s="29">
        <f>F10-J10</f>
        <v>8416.1025000000009</v>
      </c>
      <c r="L10" s="32"/>
    </row>
    <row r="11" spans="1:13" s="2" customFormat="1" ht="15.75" thickTop="1" x14ac:dyDescent="0.25">
      <c r="A11" s="3"/>
      <c r="B11" s="35"/>
      <c r="C11" s="38"/>
      <c r="D11" s="27"/>
      <c r="E11" s="27"/>
      <c r="F11" s="27"/>
      <c r="G11" s="27"/>
      <c r="H11" s="27"/>
      <c r="I11" s="27"/>
      <c r="J11" s="27"/>
      <c r="K11" s="30"/>
      <c r="L11" s="32"/>
      <c r="M11"/>
    </row>
    <row r="12" spans="1:13" s="2" customFormat="1" ht="37.5" customHeight="1" x14ac:dyDescent="0.2">
      <c r="A12" s="4" t="s">
        <v>10</v>
      </c>
      <c r="B12" s="35"/>
      <c r="C12" s="38"/>
      <c r="D12" s="27"/>
      <c r="E12" s="27"/>
      <c r="F12" s="27"/>
      <c r="G12" s="27"/>
      <c r="H12" s="27"/>
      <c r="I12" s="27"/>
      <c r="J12" s="27"/>
      <c r="K12" s="30"/>
      <c r="L12" s="32"/>
    </row>
    <row r="13" spans="1:13" s="2" customFormat="1" ht="12.75" x14ac:dyDescent="0.2">
      <c r="A13" s="3"/>
      <c r="B13" s="35"/>
      <c r="C13" s="38"/>
      <c r="D13" s="27"/>
      <c r="E13" s="27"/>
      <c r="F13" s="27"/>
      <c r="G13" s="27"/>
      <c r="H13" s="27"/>
      <c r="I13" s="27"/>
      <c r="J13" s="27"/>
      <c r="K13" s="30"/>
      <c r="L13" s="32"/>
    </row>
    <row r="14" spans="1:13" s="2" customFormat="1" ht="12.75" x14ac:dyDescent="0.2">
      <c r="A14" s="1"/>
      <c r="B14" s="44"/>
      <c r="C14" s="48"/>
      <c r="D14" s="43"/>
      <c r="E14" s="43"/>
      <c r="F14" s="43"/>
      <c r="G14" s="43"/>
      <c r="H14" s="43"/>
      <c r="I14" s="43"/>
      <c r="J14" s="43"/>
      <c r="K14" s="47"/>
      <c r="L14" s="32"/>
    </row>
    <row r="15" spans="1:13" s="2" customFormat="1" ht="28.5" customHeight="1" x14ac:dyDescent="0.2">
      <c r="A15" s="18" t="s">
        <v>26</v>
      </c>
      <c r="B15" s="34">
        <v>15</v>
      </c>
      <c r="C15" s="37">
        <v>12864.5</v>
      </c>
      <c r="D15" s="26">
        <v>643</v>
      </c>
      <c r="E15" s="26">
        <v>528.5</v>
      </c>
      <c r="F15" s="26">
        <f>+SUM(C15:E18)</f>
        <v>14036</v>
      </c>
      <c r="G15" s="26">
        <f>C15*11.5%</f>
        <v>1479.4175</v>
      </c>
      <c r="H15" s="26">
        <v>2302.48</v>
      </c>
      <c r="I15" s="26">
        <v>0</v>
      </c>
      <c r="J15" s="26">
        <f>+SUM(G15:I18)</f>
        <v>3781.8975</v>
      </c>
      <c r="K15" s="29">
        <f>F15-J15</f>
        <v>10254.102500000001</v>
      </c>
      <c r="L15" s="32"/>
    </row>
    <row r="16" spans="1:13" s="2" customFormat="1" ht="12.75" x14ac:dyDescent="0.2">
      <c r="A16" s="3"/>
      <c r="B16" s="35"/>
      <c r="C16" s="38"/>
      <c r="D16" s="27"/>
      <c r="E16" s="27"/>
      <c r="F16" s="27"/>
      <c r="G16" s="27"/>
      <c r="H16" s="27"/>
      <c r="I16" s="27"/>
      <c r="J16" s="27"/>
      <c r="K16" s="30"/>
      <c r="L16" s="32"/>
    </row>
    <row r="17" spans="1:14" s="2" customFormat="1" ht="25.5" x14ac:dyDescent="0.2">
      <c r="A17" s="4" t="s">
        <v>25</v>
      </c>
      <c r="B17" s="35"/>
      <c r="C17" s="38"/>
      <c r="D17" s="27"/>
      <c r="E17" s="27"/>
      <c r="F17" s="27"/>
      <c r="G17" s="27"/>
      <c r="H17" s="27"/>
      <c r="I17" s="27"/>
      <c r="J17" s="27"/>
      <c r="K17" s="30"/>
      <c r="L17" s="32"/>
    </row>
    <row r="18" spans="1:14" s="2" customFormat="1" ht="12.75" x14ac:dyDescent="0.2">
      <c r="A18" s="1"/>
      <c r="B18" s="44"/>
      <c r="C18" s="48"/>
      <c r="D18" s="43"/>
      <c r="E18" s="43"/>
      <c r="F18" s="43"/>
      <c r="G18" s="43"/>
      <c r="H18" s="43"/>
      <c r="I18" s="43"/>
      <c r="J18" s="43"/>
      <c r="K18" s="47"/>
      <c r="L18" s="32"/>
      <c r="M18" s="15"/>
      <c r="N18" s="15"/>
    </row>
    <row r="19" spans="1:14" s="2" customFormat="1" ht="28.5" customHeight="1" thickBot="1" x14ac:dyDescent="0.25">
      <c r="A19" s="5" t="s">
        <v>22</v>
      </c>
      <c r="B19" s="34">
        <v>15</v>
      </c>
      <c r="C19" s="26">
        <v>6019</v>
      </c>
      <c r="D19" s="26">
        <v>401</v>
      </c>
      <c r="E19" s="26">
        <v>351</v>
      </c>
      <c r="F19" s="26">
        <f>+SUM(C19:E22)</f>
        <v>6771</v>
      </c>
      <c r="G19" s="26">
        <f>C19*11.5%</f>
        <v>692.18500000000006</v>
      </c>
      <c r="H19" s="26">
        <v>735.25</v>
      </c>
      <c r="I19" s="26">
        <v>0</v>
      </c>
      <c r="J19" s="26">
        <f>+SUM(G19:I22)</f>
        <v>1427.4349999999999</v>
      </c>
      <c r="K19" s="29">
        <f>F19-J19-0.01</f>
        <v>5343.5550000000003</v>
      </c>
      <c r="L19" s="49"/>
      <c r="M19" s="40"/>
      <c r="N19" s="41"/>
    </row>
    <row r="20" spans="1:14" s="2" customFormat="1" ht="13.5" thickTop="1" x14ac:dyDescent="0.2">
      <c r="A20" s="3"/>
      <c r="B20" s="35"/>
      <c r="C20" s="27"/>
      <c r="D20" s="27"/>
      <c r="E20" s="27"/>
      <c r="F20" s="27"/>
      <c r="G20" s="27"/>
      <c r="H20" s="27"/>
      <c r="I20" s="27"/>
      <c r="J20" s="27"/>
      <c r="K20" s="30"/>
      <c r="L20" s="49"/>
      <c r="M20" s="40"/>
      <c r="N20" s="41"/>
    </row>
    <row r="21" spans="1:14" s="2" customFormat="1" ht="25.5" x14ac:dyDescent="0.2">
      <c r="A21" s="4" t="s">
        <v>18</v>
      </c>
      <c r="B21" s="35"/>
      <c r="C21" s="27"/>
      <c r="D21" s="27"/>
      <c r="E21" s="27"/>
      <c r="F21" s="27"/>
      <c r="G21" s="27"/>
      <c r="H21" s="27"/>
      <c r="I21" s="27"/>
      <c r="J21" s="27"/>
      <c r="K21" s="30"/>
      <c r="L21" s="49"/>
      <c r="M21" s="40"/>
      <c r="N21" s="41"/>
    </row>
    <row r="22" spans="1:14" s="2" customFormat="1" ht="12.75" x14ac:dyDescent="0.2">
      <c r="A22" s="1"/>
      <c r="B22" s="44"/>
      <c r="C22" s="43"/>
      <c r="D22" s="43"/>
      <c r="E22" s="43"/>
      <c r="F22" s="43"/>
      <c r="G22" s="43"/>
      <c r="H22" s="43"/>
      <c r="I22" s="43"/>
      <c r="J22" s="43"/>
      <c r="K22" s="47"/>
      <c r="L22" s="49"/>
      <c r="M22" s="40"/>
      <c r="N22" s="41"/>
    </row>
    <row r="23" spans="1:14" s="2" customFormat="1" ht="28.5" customHeight="1" thickBot="1" x14ac:dyDescent="0.25">
      <c r="A23" s="5" t="s">
        <v>17</v>
      </c>
      <c r="B23" s="34">
        <v>15</v>
      </c>
      <c r="C23" s="37">
        <v>6803</v>
      </c>
      <c r="D23" s="26">
        <v>470.5</v>
      </c>
      <c r="E23" s="26">
        <v>432.5</v>
      </c>
      <c r="F23" s="27">
        <f>+SUM(C23:E26)</f>
        <v>7706</v>
      </c>
      <c r="G23" s="27">
        <f>C23*11.5%</f>
        <v>782.34500000000003</v>
      </c>
      <c r="H23" s="27">
        <v>934.96</v>
      </c>
      <c r="I23" s="27">
        <v>5832</v>
      </c>
      <c r="J23" s="27">
        <f>+SUM(G23:I26)</f>
        <v>7549.3050000000003</v>
      </c>
      <c r="K23" s="30">
        <f>F23-J23-0.01</f>
        <v>156.68499999999972</v>
      </c>
      <c r="L23" s="32"/>
    </row>
    <row r="24" spans="1:14" s="2" customFormat="1" ht="13.5" thickTop="1" x14ac:dyDescent="0.2">
      <c r="A24" s="3"/>
      <c r="B24" s="35"/>
      <c r="C24" s="38"/>
      <c r="D24" s="27"/>
      <c r="E24" s="27"/>
      <c r="F24" s="27"/>
      <c r="G24" s="27"/>
      <c r="H24" s="27"/>
      <c r="I24" s="27"/>
      <c r="J24" s="27"/>
      <c r="K24" s="30"/>
      <c r="L24" s="32"/>
    </row>
    <row r="25" spans="1:14" s="2" customFormat="1" ht="25.5" x14ac:dyDescent="0.2">
      <c r="A25" s="4" t="s">
        <v>19</v>
      </c>
      <c r="B25" s="35"/>
      <c r="C25" s="38"/>
      <c r="D25" s="27"/>
      <c r="E25" s="27"/>
      <c r="F25" s="27"/>
      <c r="G25" s="27"/>
      <c r="H25" s="27"/>
      <c r="I25" s="27"/>
      <c r="J25" s="27"/>
      <c r="K25" s="30"/>
      <c r="L25" s="32"/>
    </row>
    <row r="26" spans="1:14" s="2" customFormat="1" ht="12.75" x14ac:dyDescent="0.2">
      <c r="A26" s="1"/>
      <c r="B26" s="44"/>
      <c r="C26" s="48"/>
      <c r="D26" s="43"/>
      <c r="E26" s="43"/>
      <c r="F26" s="43"/>
      <c r="G26" s="43"/>
      <c r="H26" s="43"/>
      <c r="I26" s="43"/>
      <c r="J26" s="43"/>
      <c r="K26" s="47"/>
      <c r="L26" s="32"/>
    </row>
    <row r="27" spans="1:14" s="2" customFormat="1" ht="25.5" x14ac:dyDescent="0.2">
      <c r="A27" s="18" t="s">
        <v>23</v>
      </c>
      <c r="B27" s="34">
        <v>15</v>
      </c>
      <c r="C27" s="37">
        <f>35981/2</f>
        <v>17990.5</v>
      </c>
      <c r="D27" s="26">
        <v>840</v>
      </c>
      <c r="E27" s="26">
        <v>595.5</v>
      </c>
      <c r="F27" s="26">
        <f>SUM(C27:E30)</f>
        <v>19426</v>
      </c>
      <c r="G27" s="26">
        <v>2069.91</v>
      </c>
      <c r="H27" s="26">
        <v>3570.21</v>
      </c>
      <c r="I27" s="26">
        <v>0</v>
      </c>
      <c r="J27" s="26">
        <f>+SUM(G27:I30)</f>
        <v>5640.12</v>
      </c>
      <c r="K27" s="29">
        <f>+SUM(F27-J27)</f>
        <v>13785.880000000001</v>
      </c>
      <c r="L27" s="32"/>
    </row>
    <row r="28" spans="1:14" s="2" customFormat="1" ht="38.25" x14ac:dyDescent="0.2">
      <c r="A28" s="4" t="s">
        <v>24</v>
      </c>
      <c r="B28" s="35"/>
      <c r="C28" s="38"/>
      <c r="D28" s="27"/>
      <c r="E28" s="27"/>
      <c r="F28" s="27"/>
      <c r="G28" s="27"/>
      <c r="H28" s="27"/>
      <c r="I28" s="27"/>
      <c r="J28" s="27"/>
      <c r="K28" s="30"/>
      <c r="L28" s="32"/>
    </row>
    <row r="29" spans="1:14" s="2" customFormat="1" ht="15" customHeight="1" x14ac:dyDescent="0.2">
      <c r="A29" s="3"/>
      <c r="B29" s="35"/>
      <c r="C29" s="38"/>
      <c r="D29" s="27"/>
      <c r="E29" s="27"/>
      <c r="F29" s="27"/>
      <c r="G29" s="27"/>
      <c r="H29" s="27"/>
      <c r="I29" s="27"/>
      <c r="J29" s="27"/>
      <c r="K29" s="30"/>
      <c r="L29" s="32"/>
    </row>
    <row r="30" spans="1:14" s="2" customFormat="1" ht="15" customHeight="1" x14ac:dyDescent="0.2">
      <c r="A30" s="1"/>
      <c r="B30" s="35"/>
      <c r="C30" s="38"/>
      <c r="D30" s="27"/>
      <c r="E30" s="27"/>
      <c r="F30" s="27"/>
      <c r="G30" s="27"/>
      <c r="H30" s="27"/>
      <c r="I30" s="27"/>
      <c r="J30" s="27"/>
      <c r="K30" s="30"/>
      <c r="L30" s="32"/>
    </row>
    <row r="31" spans="1:14" s="2" customFormat="1" ht="27" customHeight="1" x14ac:dyDescent="0.2">
      <c r="A31" s="18" t="s">
        <v>29</v>
      </c>
      <c r="B31" s="34">
        <v>15</v>
      </c>
      <c r="C31" s="37">
        <v>6803</v>
      </c>
      <c r="D31" s="26">
        <v>470.5</v>
      </c>
      <c r="E31" s="26">
        <v>432.5</v>
      </c>
      <c r="F31" s="26">
        <f>SUM(C31:E33)</f>
        <v>7706</v>
      </c>
      <c r="G31" s="26">
        <f>C31*11.5%</f>
        <v>782.34500000000003</v>
      </c>
      <c r="H31" s="26">
        <v>934.96</v>
      </c>
      <c r="I31" s="26">
        <v>0</v>
      </c>
      <c r="J31" s="26">
        <f>G31+H31+I31</f>
        <v>1717.3050000000001</v>
      </c>
      <c r="K31" s="29">
        <f>+SUM(F31-J31)-0.01</f>
        <v>5988.6849999999995</v>
      </c>
      <c r="L31" s="32"/>
    </row>
    <row r="32" spans="1:14" ht="23.45" customHeight="1" x14ac:dyDescent="0.25">
      <c r="A32" s="4" t="s">
        <v>19</v>
      </c>
      <c r="B32" s="35"/>
      <c r="C32" s="38"/>
      <c r="D32" s="27"/>
      <c r="E32" s="27"/>
      <c r="F32" s="27"/>
      <c r="G32" s="27"/>
      <c r="H32" s="27"/>
      <c r="I32" s="27"/>
      <c r="J32" s="27"/>
      <c r="K32" s="30"/>
      <c r="L32" s="32"/>
    </row>
    <row r="33" spans="1:12" ht="26.45" customHeight="1" x14ac:dyDescent="0.25">
      <c r="A33" s="1"/>
      <c r="B33" s="35"/>
      <c r="C33" s="38"/>
      <c r="D33" s="27"/>
      <c r="E33" s="27"/>
      <c r="F33" s="27"/>
      <c r="G33" s="27"/>
      <c r="H33" s="27"/>
      <c r="I33" s="27"/>
      <c r="J33" s="27"/>
      <c r="K33" s="30"/>
      <c r="L33" s="32"/>
    </row>
    <row r="34" spans="1:12" s="2" customFormat="1" ht="27" customHeight="1" x14ac:dyDescent="0.2">
      <c r="A34" s="18" t="s">
        <v>30</v>
      </c>
      <c r="B34" s="34">
        <v>15</v>
      </c>
      <c r="C34" s="37">
        <v>12864.5</v>
      </c>
      <c r="D34" s="26">
        <v>643</v>
      </c>
      <c r="E34" s="26">
        <v>528.5</v>
      </c>
      <c r="F34" s="26">
        <f>SUM(C34:E36)</f>
        <v>14036</v>
      </c>
      <c r="G34" s="26">
        <f>C34*11.5%</f>
        <v>1479.4175</v>
      </c>
      <c r="H34" s="26">
        <v>2302.48</v>
      </c>
      <c r="I34" s="26">
        <v>0</v>
      </c>
      <c r="J34" s="26">
        <f>G34+H34+I34</f>
        <v>3781.8975</v>
      </c>
      <c r="K34" s="29">
        <f>+SUM(F34-J34)</f>
        <v>10254.102500000001</v>
      </c>
      <c r="L34" s="32"/>
    </row>
    <row r="35" spans="1:12" ht="23.45" customHeight="1" x14ac:dyDescent="0.25">
      <c r="A35" s="4" t="s">
        <v>25</v>
      </c>
      <c r="B35" s="35"/>
      <c r="C35" s="38"/>
      <c r="D35" s="27"/>
      <c r="E35" s="27"/>
      <c r="F35" s="27"/>
      <c r="G35" s="27"/>
      <c r="H35" s="27"/>
      <c r="I35" s="27"/>
      <c r="J35" s="27"/>
      <c r="K35" s="30"/>
      <c r="L35" s="32"/>
    </row>
    <row r="36" spans="1:12" ht="26.45" customHeight="1" thickBot="1" x14ac:dyDescent="0.3">
      <c r="A36" s="19"/>
      <c r="B36" s="36"/>
      <c r="C36" s="39"/>
      <c r="D36" s="28"/>
      <c r="E36" s="28"/>
      <c r="F36" s="28"/>
      <c r="G36" s="28"/>
      <c r="H36" s="28"/>
      <c r="I36" s="28"/>
      <c r="J36" s="28"/>
      <c r="K36" s="31"/>
      <c r="L36" s="33"/>
    </row>
    <row r="37" spans="1:12" ht="17.45" customHeight="1" thickBot="1" x14ac:dyDescent="0.3">
      <c r="A37" s="24" t="s">
        <v>11</v>
      </c>
      <c r="B37" s="25"/>
      <c r="C37" s="17">
        <f>SUM(C6:C35)</f>
        <v>118708</v>
      </c>
      <c r="D37" s="17">
        <f t="shared" ref="D37:K37" si="0">SUM(D6:D35)</f>
        <v>5712</v>
      </c>
      <c r="E37" s="17">
        <f t="shared" si="0"/>
        <v>4516</v>
      </c>
      <c r="F37" s="17">
        <f t="shared" si="0"/>
        <v>128936</v>
      </c>
      <c r="G37" s="17">
        <f t="shared" si="0"/>
        <v>13652.422499999997</v>
      </c>
      <c r="H37" s="17">
        <f t="shared" si="0"/>
        <v>24392.639999999996</v>
      </c>
      <c r="I37" s="17">
        <f t="shared" si="0"/>
        <v>11976.36</v>
      </c>
      <c r="J37" s="17">
        <f t="shared" si="0"/>
        <v>50021.422500000001</v>
      </c>
      <c r="K37" s="17">
        <f t="shared" si="0"/>
        <v>78914.547500000015</v>
      </c>
      <c r="L37" s="6"/>
    </row>
    <row r="38" spans="1:12" ht="9" customHeight="1" x14ac:dyDescent="0.25"/>
    <row r="41" spans="1:12" x14ac:dyDescent="0.25">
      <c r="K41" s="16"/>
    </row>
  </sheetData>
  <sheetProtection selectLockedCells="1" selectUnlockedCells="1"/>
  <mergeCells count="92">
    <mergeCell ref="B27:B30"/>
    <mergeCell ref="C27:C30"/>
    <mergeCell ref="D27:D30"/>
    <mergeCell ref="E27:E30"/>
    <mergeCell ref="F27:F30"/>
    <mergeCell ref="G27:G30"/>
    <mergeCell ref="H27:H30"/>
    <mergeCell ref="H31:H33"/>
    <mergeCell ref="H34:H36"/>
    <mergeCell ref="I31:I33"/>
    <mergeCell ref="J31:J33"/>
    <mergeCell ref="K31:K33"/>
    <mergeCell ref="L31:L33"/>
    <mergeCell ref="L27:L30"/>
    <mergeCell ref="I27:I30"/>
    <mergeCell ref="J27:J30"/>
    <mergeCell ref="K27:K30"/>
    <mergeCell ref="L23:L26"/>
    <mergeCell ref="J23:J26"/>
    <mergeCell ref="K23:K26"/>
    <mergeCell ref="E23:E26"/>
    <mergeCell ref="F23:F26"/>
    <mergeCell ref="G23:G26"/>
    <mergeCell ref="I6:I9"/>
    <mergeCell ref="I10:I14"/>
    <mergeCell ref="I15:I18"/>
    <mergeCell ref="I19:I22"/>
    <mergeCell ref="L15:L18"/>
    <mergeCell ref="J15:J18"/>
    <mergeCell ref="K15:K18"/>
    <mergeCell ref="J19:J22"/>
    <mergeCell ref="K19:K22"/>
    <mergeCell ref="L19:L22"/>
    <mergeCell ref="L6:L9"/>
    <mergeCell ref="K6:K9"/>
    <mergeCell ref="J6:J9"/>
    <mergeCell ref="C23:C26"/>
    <mergeCell ref="D23:D26"/>
    <mergeCell ref="H23:H26"/>
    <mergeCell ref="C10:C14"/>
    <mergeCell ref="C6:C9"/>
    <mergeCell ref="C15:C18"/>
    <mergeCell ref="D19:D22"/>
    <mergeCell ref="H19:H22"/>
    <mergeCell ref="F15:F18"/>
    <mergeCell ref="G15:G18"/>
    <mergeCell ref="E19:E22"/>
    <mergeCell ref="F19:F22"/>
    <mergeCell ref="G19:G22"/>
    <mergeCell ref="B19:B22"/>
    <mergeCell ref="C19:C22"/>
    <mergeCell ref="B23:B26"/>
    <mergeCell ref="A1:L1"/>
    <mergeCell ref="A2:L2"/>
    <mergeCell ref="B6:B9"/>
    <mergeCell ref="B10:B14"/>
    <mergeCell ref="B15:B18"/>
    <mergeCell ref="D10:D14"/>
    <mergeCell ref="E10:E14"/>
    <mergeCell ref="F10:F14"/>
    <mergeCell ref="G10:G14"/>
    <mergeCell ref="H10:H14"/>
    <mergeCell ref="J10:J14"/>
    <mergeCell ref="K10:K14"/>
    <mergeCell ref="L10:L14"/>
    <mergeCell ref="M19:M22"/>
    <mergeCell ref="N19:N22"/>
    <mergeCell ref="D6:D9"/>
    <mergeCell ref="D15:D18"/>
    <mergeCell ref="E15:E18"/>
    <mergeCell ref="H15:H18"/>
    <mergeCell ref="H6:H9"/>
    <mergeCell ref="G6:G9"/>
    <mergeCell ref="F6:F9"/>
    <mergeCell ref="E6:E9"/>
    <mergeCell ref="I23:I26"/>
    <mergeCell ref="G31:G33"/>
    <mergeCell ref="G34:G36"/>
    <mergeCell ref="B31:B33"/>
    <mergeCell ref="C31:C33"/>
    <mergeCell ref="D31:D33"/>
    <mergeCell ref="E31:E33"/>
    <mergeCell ref="F31:F33"/>
    <mergeCell ref="I34:I36"/>
    <mergeCell ref="J34:J36"/>
    <mergeCell ref="K34:K36"/>
    <mergeCell ref="L34:L36"/>
    <mergeCell ref="B34:B36"/>
    <mergeCell ref="C34:C36"/>
    <mergeCell ref="D34:D36"/>
    <mergeCell ref="E34:E36"/>
    <mergeCell ref="F34:F36"/>
  </mergeCells>
  <printOptions horizontalCentered="1" verticalCentered="1"/>
  <pageMargins left="0.59055118110236227" right="0.39370078740157483" top="0.19685039370078741" bottom="0.19685039370078741" header="0.51181102362204722" footer="0.5118110236220472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1mzo21</vt:lpstr>
      <vt:lpstr>'1mzo21'!Área_de_impresión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2021-03-17T20:41:22Z</cp:lastPrinted>
  <dcterms:created xsi:type="dcterms:W3CDTF">2016-07-28T22:37:59Z</dcterms:created>
  <dcterms:modified xsi:type="dcterms:W3CDTF">2021-04-09T17:07:37Z</dcterms:modified>
</cp:coreProperties>
</file>