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 firstSheet="15" activeTab="18"/>
  </bookViews>
  <sheets>
    <sheet name="15-30 AGOSTO 18 " sheetId="1" r:id="rId1"/>
    <sheet name="1-15 SEPTIEMBRE 18" sheetId="3" r:id="rId2"/>
    <sheet name="15-30 SEPTIEMBRE 18. " sheetId="5" r:id="rId3"/>
    <sheet name="1-15 OCTUBRE 18 " sheetId="4" r:id="rId4"/>
    <sheet name="15-31 OCTUBRE 18" sheetId="6" r:id="rId5"/>
    <sheet name="1-15 NOVIEMBRE 18" sheetId="7" r:id="rId6"/>
    <sheet name="15-30 NOVIEMBRE 18 " sheetId="8" r:id="rId7"/>
    <sheet name="AGUINALDO" sheetId="10" r:id="rId8"/>
    <sheet name="PRIMA VACACIONAL" sheetId="9" r:id="rId9"/>
    <sheet name="Hoja1" sheetId="12" r:id="rId10"/>
    <sheet name="1-15 DICIEMBRE 2018" sheetId="11" r:id="rId11"/>
    <sheet name="15-30 DICIEMBRE 2018 " sheetId="13" r:id="rId12"/>
    <sheet name="1-15 DE ENERO 2019" sheetId="14" r:id="rId13"/>
    <sheet name="15-30 DE ENERO 2019 " sheetId="15" r:id="rId14"/>
    <sheet name="1-15 DE FEBRERO 2019  " sheetId="16" r:id="rId15"/>
    <sheet name="15-28 FEBRERO 2019" sheetId="17" r:id="rId16"/>
    <sheet name="1-15 MARZO 2019" sheetId="18" r:id="rId17"/>
    <sheet name="15-30 MARZO 2019" sheetId="19" r:id="rId18"/>
    <sheet name="1-15 ABRIL 2019" sheetId="20" r:id="rId19"/>
  </sheets>
  <definedNames>
    <definedName name="_xlnm.Print_Area" localSheetId="8">'PRIMA VACACIONAL'!$A$1:$G$64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20" l="1"/>
  <c r="F75" i="20"/>
  <c r="I75" i="20"/>
  <c r="M75" i="20"/>
  <c r="M60" i="20"/>
  <c r="J60" i="20"/>
  <c r="F60" i="20"/>
  <c r="F46" i="20"/>
  <c r="J46" i="20"/>
  <c r="M46" i="20"/>
  <c r="M32" i="20"/>
  <c r="J32" i="20"/>
  <c r="H32" i="20"/>
  <c r="F32" i="20"/>
  <c r="M15" i="20"/>
  <c r="J15" i="20"/>
  <c r="H15" i="20"/>
  <c r="F15" i="20"/>
  <c r="E15" i="20"/>
  <c r="M77" i="20"/>
  <c r="I77" i="20"/>
  <c r="J77" i="20"/>
  <c r="I60" i="19"/>
  <c r="I75" i="19"/>
  <c r="I77" i="19"/>
  <c r="J77" i="19"/>
  <c r="J75" i="19"/>
  <c r="F77" i="19"/>
  <c r="F75" i="19"/>
  <c r="F67" i="19"/>
  <c r="J15" i="19"/>
  <c r="J32" i="19"/>
  <c r="J46" i="19"/>
  <c r="J60" i="19"/>
  <c r="J75" i="20" l="1"/>
  <c r="H75" i="20"/>
  <c r="F74" i="20"/>
  <c r="M74" i="20" s="1"/>
  <c r="F73" i="20"/>
  <c r="M73" i="20" s="1"/>
  <c r="F72" i="20"/>
  <c r="M72" i="20" s="1"/>
  <c r="F71" i="20"/>
  <c r="M71" i="20" s="1"/>
  <c r="F70" i="20"/>
  <c r="M70" i="20" s="1"/>
  <c r="F69" i="20"/>
  <c r="M69" i="20" s="1"/>
  <c r="F68" i="20"/>
  <c r="M68" i="20" s="1"/>
  <c r="F67" i="20"/>
  <c r="M67" i="20" s="1"/>
  <c r="J63" i="20"/>
  <c r="K60" i="20"/>
  <c r="K75" i="20" s="1"/>
  <c r="I60" i="20"/>
  <c r="H60" i="20"/>
  <c r="G60" i="20"/>
  <c r="G75" i="20" s="1"/>
  <c r="M59" i="20"/>
  <c r="F59" i="20"/>
  <c r="M58" i="20"/>
  <c r="F58" i="20"/>
  <c r="M57" i="20"/>
  <c r="F57" i="20"/>
  <c r="J52" i="20"/>
  <c r="K46" i="20"/>
  <c r="I46" i="20"/>
  <c r="H46" i="20"/>
  <c r="G46" i="20"/>
  <c r="F44" i="20"/>
  <c r="M44" i="20" s="1"/>
  <c r="F43" i="20"/>
  <c r="M43" i="20" s="1"/>
  <c r="F42" i="20"/>
  <c r="M42" i="20" s="1"/>
  <c r="F41" i="20"/>
  <c r="M41" i="20" s="1"/>
  <c r="F40" i="20"/>
  <c r="M40" i="20" s="1"/>
  <c r="F39" i="20"/>
  <c r="M39" i="20" s="1"/>
  <c r="K32" i="20"/>
  <c r="I32" i="20"/>
  <c r="G32" i="20"/>
  <c r="F31" i="20"/>
  <c r="M31" i="20" s="1"/>
  <c r="F30" i="20"/>
  <c r="M30" i="20" s="1"/>
  <c r="F29" i="20"/>
  <c r="M29" i="20" s="1"/>
  <c r="F28" i="20"/>
  <c r="M28" i="20" s="1"/>
  <c r="F27" i="20"/>
  <c r="M27" i="20" s="1"/>
  <c r="F26" i="20"/>
  <c r="M26" i="20" s="1"/>
  <c r="K15" i="20"/>
  <c r="I15" i="20"/>
  <c r="M14" i="20"/>
  <c r="F14" i="20"/>
  <c r="M13" i="20"/>
  <c r="F13" i="20"/>
  <c r="M12" i="20"/>
  <c r="F12" i="20"/>
  <c r="M11" i="20"/>
  <c r="F11" i="20"/>
  <c r="M10" i="20"/>
  <c r="F10" i="20"/>
  <c r="F74" i="19"/>
  <c r="M74" i="19" s="1"/>
  <c r="F73" i="19"/>
  <c r="M73" i="19" s="1"/>
  <c r="F72" i="19"/>
  <c r="M72" i="19" s="1"/>
  <c r="F71" i="19"/>
  <c r="M71" i="19" s="1"/>
  <c r="F70" i="19"/>
  <c r="M70" i="19" s="1"/>
  <c r="F69" i="19"/>
  <c r="M69" i="19" s="1"/>
  <c r="F68" i="19"/>
  <c r="M68" i="19" s="1"/>
  <c r="M67" i="19"/>
  <c r="J63" i="19"/>
  <c r="L60" i="19"/>
  <c r="K60" i="19"/>
  <c r="K75" i="19" s="1"/>
  <c r="H60" i="19"/>
  <c r="H75" i="19" s="1"/>
  <c r="G60" i="19"/>
  <c r="G75" i="19" s="1"/>
  <c r="F59" i="19"/>
  <c r="M59" i="19" s="1"/>
  <c r="F58" i="19"/>
  <c r="M58" i="19" s="1"/>
  <c r="F57" i="19"/>
  <c r="F60" i="19" s="1"/>
  <c r="J52" i="19"/>
  <c r="L46" i="19"/>
  <c r="K46" i="19"/>
  <c r="I46" i="19"/>
  <c r="H46" i="19"/>
  <c r="G46" i="19"/>
  <c r="M44" i="19"/>
  <c r="F44" i="19"/>
  <c r="M43" i="19"/>
  <c r="F43" i="19"/>
  <c r="M42" i="19"/>
  <c r="F42" i="19"/>
  <c r="M41" i="19"/>
  <c r="F41" i="19"/>
  <c r="M40" i="19"/>
  <c r="F40" i="19"/>
  <c r="M39" i="19"/>
  <c r="M46" i="19" s="1"/>
  <c r="F39" i="19"/>
  <c r="F46" i="19" s="1"/>
  <c r="K35" i="19"/>
  <c r="K32" i="19"/>
  <c r="I32" i="19"/>
  <c r="H32" i="19"/>
  <c r="G32" i="19"/>
  <c r="M31" i="19"/>
  <c r="F31" i="19"/>
  <c r="M30" i="19"/>
  <c r="F30" i="19"/>
  <c r="M29" i="19"/>
  <c r="F29" i="19"/>
  <c r="M28" i="19"/>
  <c r="F28" i="19"/>
  <c r="M27" i="19"/>
  <c r="F27" i="19"/>
  <c r="M26" i="19"/>
  <c r="M32" i="19" s="1"/>
  <c r="F26" i="19"/>
  <c r="F32" i="19" s="1"/>
  <c r="K15" i="19"/>
  <c r="I15" i="19"/>
  <c r="H15" i="19"/>
  <c r="F15" i="19"/>
  <c r="E15" i="19"/>
  <c r="M14" i="19"/>
  <c r="F14" i="19"/>
  <c r="M13" i="19"/>
  <c r="F13" i="19"/>
  <c r="M12" i="19"/>
  <c r="F12" i="19"/>
  <c r="M11" i="19"/>
  <c r="F11" i="19"/>
  <c r="M10" i="19"/>
  <c r="M15" i="19" s="1"/>
  <c r="F10" i="19"/>
  <c r="M75" i="19" l="1"/>
  <c r="M77" i="19" s="1"/>
  <c r="M57" i="19"/>
  <c r="M60" i="19" s="1"/>
  <c r="M10" i="18"/>
  <c r="F59" i="18"/>
  <c r="J75" i="18"/>
  <c r="F73" i="18"/>
  <c r="M73" i="18" s="1"/>
  <c r="F58" i="18"/>
  <c r="F41" i="18"/>
  <c r="M41" i="18" s="1"/>
  <c r="F31" i="18"/>
  <c r="M31" i="18" s="1"/>
  <c r="F29" i="18"/>
  <c r="M29" i="18"/>
  <c r="F13" i="18"/>
  <c r="F14" i="18"/>
  <c r="J21" i="18" l="1"/>
  <c r="F74" i="18"/>
  <c r="M74" i="18" s="1"/>
  <c r="F72" i="18"/>
  <c r="M72" i="18" s="1"/>
  <c r="F71" i="18"/>
  <c r="M71" i="18" s="1"/>
  <c r="F70" i="18"/>
  <c r="M70" i="18" s="1"/>
  <c r="F69" i="18"/>
  <c r="M69" i="18" s="1"/>
  <c r="F68" i="18"/>
  <c r="M68" i="18" s="1"/>
  <c r="F67" i="18"/>
  <c r="M67" i="18" s="1"/>
  <c r="J63" i="18"/>
  <c r="L60" i="18"/>
  <c r="K60" i="18"/>
  <c r="K75" i="18" s="1"/>
  <c r="J60" i="18"/>
  <c r="I60" i="18"/>
  <c r="I75" i="18" s="1"/>
  <c r="H60" i="18"/>
  <c r="H75" i="18" s="1"/>
  <c r="G60" i="18"/>
  <c r="G75" i="18" s="1"/>
  <c r="M59" i="18"/>
  <c r="M58" i="18"/>
  <c r="F57" i="18"/>
  <c r="J52" i="18"/>
  <c r="L46" i="18"/>
  <c r="K46" i="18"/>
  <c r="J46" i="18"/>
  <c r="I46" i="18"/>
  <c r="H46" i="18"/>
  <c r="G46" i="18"/>
  <c r="F44" i="18"/>
  <c r="M44" i="18" s="1"/>
  <c r="F43" i="18"/>
  <c r="M43" i="18" s="1"/>
  <c r="F42" i="18"/>
  <c r="M42" i="18" s="1"/>
  <c r="M40" i="18"/>
  <c r="F40" i="18"/>
  <c r="M39" i="18"/>
  <c r="F39" i="18"/>
  <c r="K35" i="18"/>
  <c r="K32" i="18"/>
  <c r="J32" i="18"/>
  <c r="I32" i="18"/>
  <c r="H32" i="18"/>
  <c r="G32" i="18"/>
  <c r="M30" i="18"/>
  <c r="F30" i="18"/>
  <c r="F28" i="18"/>
  <c r="M28" i="18" s="1"/>
  <c r="F27" i="18"/>
  <c r="M27" i="18" s="1"/>
  <c r="F26" i="18"/>
  <c r="K15" i="18"/>
  <c r="J15" i="18"/>
  <c r="I15" i="18"/>
  <c r="H15" i="18"/>
  <c r="E15" i="18"/>
  <c r="M14" i="18"/>
  <c r="M13" i="18"/>
  <c r="F12" i="18"/>
  <c r="M12" i="18" s="1"/>
  <c r="M11" i="18"/>
  <c r="F11" i="18"/>
  <c r="F10" i="18"/>
  <c r="I77" i="18" l="1"/>
  <c r="F60" i="18"/>
  <c r="J77" i="18"/>
  <c r="F46" i="18"/>
  <c r="M46" i="18"/>
  <c r="F32" i="18"/>
  <c r="M15" i="18"/>
  <c r="F15" i="18"/>
  <c r="F75" i="18" s="1"/>
  <c r="M75" i="18"/>
  <c r="M26" i="18"/>
  <c r="M32" i="18" s="1"/>
  <c r="M57" i="18"/>
  <c r="M60" i="18" s="1"/>
  <c r="M12" i="16"/>
  <c r="M11" i="16"/>
  <c r="M15" i="16"/>
  <c r="M81" i="16"/>
  <c r="J77" i="17"/>
  <c r="M77" i="18" l="1"/>
  <c r="J75" i="17"/>
  <c r="F74" i="17"/>
  <c r="M74" i="17" s="1"/>
  <c r="F73" i="17"/>
  <c r="M73" i="17" s="1"/>
  <c r="F72" i="17"/>
  <c r="M72" i="17" s="1"/>
  <c r="F71" i="17"/>
  <c r="M71" i="17" s="1"/>
  <c r="F70" i="17"/>
  <c r="M70" i="17" s="1"/>
  <c r="F69" i="17"/>
  <c r="M69" i="17" s="1"/>
  <c r="F68" i="17"/>
  <c r="M68" i="17" s="1"/>
  <c r="F67" i="17"/>
  <c r="M67" i="17" s="1"/>
  <c r="J63" i="17"/>
  <c r="L60" i="17"/>
  <c r="K60" i="17"/>
  <c r="K75" i="17" s="1"/>
  <c r="J60" i="17"/>
  <c r="I60" i="17"/>
  <c r="I75" i="17" s="1"/>
  <c r="H60" i="17"/>
  <c r="H75" i="17" s="1"/>
  <c r="G60" i="17"/>
  <c r="G75" i="17" s="1"/>
  <c r="F59" i="17"/>
  <c r="M59" i="17" s="1"/>
  <c r="E58" i="17"/>
  <c r="F58" i="17" s="1"/>
  <c r="M58" i="17" s="1"/>
  <c r="F57" i="17"/>
  <c r="J52" i="17"/>
  <c r="L46" i="17"/>
  <c r="K46" i="17"/>
  <c r="J46" i="17"/>
  <c r="I46" i="17"/>
  <c r="H46" i="17"/>
  <c r="G46" i="17"/>
  <c r="F44" i="17"/>
  <c r="M44" i="17" s="1"/>
  <c r="F43" i="17"/>
  <c r="M43" i="17" s="1"/>
  <c r="F42" i="17"/>
  <c r="M42" i="17" s="1"/>
  <c r="F41" i="17"/>
  <c r="M41" i="17" s="1"/>
  <c r="F40" i="17"/>
  <c r="M40" i="17" s="1"/>
  <c r="F39" i="17"/>
  <c r="K35" i="17"/>
  <c r="K32" i="17"/>
  <c r="J32" i="17"/>
  <c r="I32" i="17"/>
  <c r="H32" i="17"/>
  <c r="G32" i="17"/>
  <c r="F31" i="17"/>
  <c r="M31" i="17" s="1"/>
  <c r="F30" i="17"/>
  <c r="M30" i="17" s="1"/>
  <c r="M29" i="17"/>
  <c r="F28" i="17"/>
  <c r="M28" i="17" s="1"/>
  <c r="F27" i="17"/>
  <c r="M27" i="17" s="1"/>
  <c r="F26" i="17"/>
  <c r="K15" i="17"/>
  <c r="J15" i="17"/>
  <c r="I15" i="17"/>
  <c r="H15" i="17"/>
  <c r="E15" i="17"/>
  <c r="F14" i="17"/>
  <c r="M14" i="17" s="1"/>
  <c r="F13" i="17"/>
  <c r="M13" i="17" s="1"/>
  <c r="F12" i="17"/>
  <c r="M12" i="17" s="1"/>
  <c r="F11" i="17"/>
  <c r="M11" i="17" s="1"/>
  <c r="F10" i="17"/>
  <c r="M75" i="17" l="1"/>
  <c r="F15" i="17"/>
  <c r="F32" i="17"/>
  <c r="F46" i="17"/>
  <c r="M10" i="17"/>
  <c r="M15" i="17" s="1"/>
  <c r="I77" i="17"/>
  <c r="M39" i="17"/>
  <c r="M46" i="17" s="1"/>
  <c r="F60" i="17"/>
  <c r="M26" i="17"/>
  <c r="M32" i="17" s="1"/>
  <c r="M57" i="17"/>
  <c r="M60" i="17" s="1"/>
  <c r="J79" i="16"/>
  <c r="F78" i="16"/>
  <c r="M78" i="16" s="1"/>
  <c r="F77" i="16"/>
  <c r="M77" i="16" s="1"/>
  <c r="F76" i="16"/>
  <c r="M76" i="16" s="1"/>
  <c r="F75" i="16"/>
  <c r="M75" i="16" s="1"/>
  <c r="F74" i="16"/>
  <c r="M74" i="16" s="1"/>
  <c r="F73" i="16"/>
  <c r="M73" i="16" s="1"/>
  <c r="F72" i="16"/>
  <c r="M72" i="16" s="1"/>
  <c r="F71" i="16"/>
  <c r="M71" i="16" s="1"/>
  <c r="F70" i="16"/>
  <c r="M70" i="16" s="1"/>
  <c r="F69" i="16"/>
  <c r="M69" i="16" s="1"/>
  <c r="F68" i="16"/>
  <c r="M68" i="16" s="1"/>
  <c r="F67" i="16"/>
  <c r="M67" i="16" s="1"/>
  <c r="J63" i="16"/>
  <c r="L60" i="16"/>
  <c r="K60" i="16"/>
  <c r="K79" i="16" s="1"/>
  <c r="J60" i="16"/>
  <c r="I60" i="16"/>
  <c r="I79" i="16" s="1"/>
  <c r="H60" i="16"/>
  <c r="H79" i="16" s="1"/>
  <c r="G60" i="16"/>
  <c r="G79" i="16" s="1"/>
  <c r="F59" i="16"/>
  <c r="M59" i="16" s="1"/>
  <c r="F58" i="16"/>
  <c r="M58" i="16" s="1"/>
  <c r="E58" i="16"/>
  <c r="M57" i="16"/>
  <c r="F57" i="16"/>
  <c r="J52" i="16"/>
  <c r="L46" i="16"/>
  <c r="K46" i="16"/>
  <c r="J46" i="16"/>
  <c r="I46" i="16"/>
  <c r="H46" i="16"/>
  <c r="G46" i="16"/>
  <c r="F44" i="16"/>
  <c r="M44" i="16" s="1"/>
  <c r="F43" i="16"/>
  <c r="M43" i="16" s="1"/>
  <c r="F42" i="16"/>
  <c r="M42" i="16" s="1"/>
  <c r="F41" i="16"/>
  <c r="M41" i="16" s="1"/>
  <c r="F40" i="16"/>
  <c r="M40" i="16" s="1"/>
  <c r="F39" i="16"/>
  <c r="M39" i="16" s="1"/>
  <c r="K35" i="16"/>
  <c r="K32" i="16"/>
  <c r="J32" i="16"/>
  <c r="I32" i="16"/>
  <c r="H32" i="16"/>
  <c r="G32" i="16"/>
  <c r="F31" i="16"/>
  <c r="M31" i="16" s="1"/>
  <c r="F30" i="16"/>
  <c r="M30" i="16" s="1"/>
  <c r="M29" i="16"/>
  <c r="M28" i="16"/>
  <c r="F28" i="16"/>
  <c r="M27" i="16"/>
  <c r="F27" i="16"/>
  <c r="M26" i="16"/>
  <c r="F26" i="16"/>
  <c r="K15" i="16"/>
  <c r="J15" i="16"/>
  <c r="J81" i="16" s="1"/>
  <c r="I15" i="16"/>
  <c r="I81" i="16" s="1"/>
  <c r="H15" i="16"/>
  <c r="E15" i="16"/>
  <c r="F14" i="16"/>
  <c r="M14" i="16" s="1"/>
  <c r="F13" i="16"/>
  <c r="M13" i="16" s="1"/>
  <c r="F12" i="16"/>
  <c r="F11" i="16"/>
  <c r="F10" i="16"/>
  <c r="F75" i="17" l="1"/>
  <c r="M77" i="17"/>
  <c r="M79" i="16"/>
  <c r="M32" i="16"/>
  <c r="M46" i="16"/>
  <c r="M60" i="16"/>
  <c r="F46" i="16"/>
  <c r="F60" i="16"/>
  <c r="F32" i="16"/>
  <c r="M10" i="16"/>
  <c r="F15" i="16"/>
  <c r="J79" i="15"/>
  <c r="J60" i="15"/>
  <c r="J46" i="15"/>
  <c r="J32" i="15"/>
  <c r="J15" i="15"/>
  <c r="J81" i="15" s="1"/>
  <c r="J63" i="15"/>
  <c r="F42" i="15"/>
  <c r="F41" i="15"/>
  <c r="M41" i="15" s="1"/>
  <c r="F43" i="15"/>
  <c r="M43" i="15" s="1"/>
  <c r="F44" i="15"/>
  <c r="M44" i="15" s="1"/>
  <c r="F40" i="15"/>
  <c r="M40" i="15" s="1"/>
  <c r="F39" i="15"/>
  <c r="M39" i="15" s="1"/>
  <c r="F31" i="15"/>
  <c r="F78" i="15"/>
  <c r="M78" i="15" s="1"/>
  <c r="F77" i="15"/>
  <c r="M77" i="15" s="1"/>
  <c r="F76" i="15"/>
  <c r="M76" i="15" s="1"/>
  <c r="F75" i="15"/>
  <c r="M75" i="15" s="1"/>
  <c r="F74" i="15"/>
  <c r="M74" i="15" s="1"/>
  <c r="F73" i="15"/>
  <c r="M73" i="15" s="1"/>
  <c r="F72" i="15"/>
  <c r="M72" i="15" s="1"/>
  <c r="F71" i="15"/>
  <c r="M71" i="15" s="1"/>
  <c r="F70" i="15"/>
  <c r="M70" i="15" s="1"/>
  <c r="F69" i="15"/>
  <c r="M69" i="15" s="1"/>
  <c r="F68" i="15"/>
  <c r="M68" i="15" s="1"/>
  <c r="F67" i="15"/>
  <c r="M67" i="15" s="1"/>
  <c r="L60" i="15"/>
  <c r="K60" i="15"/>
  <c r="K79" i="15" s="1"/>
  <c r="I60" i="15"/>
  <c r="I79" i="15" s="1"/>
  <c r="H60" i="15"/>
  <c r="H79" i="15" s="1"/>
  <c r="G60" i="15"/>
  <c r="G79" i="15" s="1"/>
  <c r="F59" i="15"/>
  <c r="M59" i="15" s="1"/>
  <c r="E58" i="15"/>
  <c r="F58" i="15" s="1"/>
  <c r="M58" i="15" s="1"/>
  <c r="F57" i="15"/>
  <c r="J52" i="15"/>
  <c r="L46" i="15"/>
  <c r="K46" i="15"/>
  <c r="I46" i="15"/>
  <c r="I81" i="15" s="1"/>
  <c r="H46" i="15"/>
  <c r="G46" i="15"/>
  <c r="K35" i="15"/>
  <c r="K32" i="15"/>
  <c r="I32" i="15"/>
  <c r="H32" i="15"/>
  <c r="G32" i="15"/>
  <c r="M31" i="15"/>
  <c r="F30" i="15"/>
  <c r="M30" i="15" s="1"/>
  <c r="M29" i="15"/>
  <c r="F28" i="15"/>
  <c r="M28" i="15" s="1"/>
  <c r="F27" i="15"/>
  <c r="M27" i="15" s="1"/>
  <c r="F26" i="15"/>
  <c r="M26" i="15" s="1"/>
  <c r="K15" i="15"/>
  <c r="I15" i="15"/>
  <c r="H15" i="15"/>
  <c r="E15" i="15"/>
  <c r="F14" i="15"/>
  <c r="M14" i="15" s="1"/>
  <c r="F13" i="15"/>
  <c r="M13" i="15" s="1"/>
  <c r="F12" i="15"/>
  <c r="M12" i="15" s="1"/>
  <c r="F11" i="15"/>
  <c r="M11" i="15" s="1"/>
  <c r="F10" i="15"/>
  <c r="M32" i="15" l="1"/>
  <c r="F79" i="16"/>
  <c r="M79" i="15"/>
  <c r="F46" i="15"/>
  <c r="F15" i="15"/>
  <c r="M42" i="15"/>
  <c r="M46" i="15" s="1"/>
  <c r="F60" i="15"/>
  <c r="F32" i="15"/>
  <c r="M10" i="15"/>
  <c r="M15" i="15" s="1"/>
  <c r="M57" i="15"/>
  <c r="M60" i="15" s="1"/>
  <c r="F40" i="9"/>
  <c r="F36" i="9"/>
  <c r="C7" i="12"/>
  <c r="B1" i="12"/>
  <c r="M81" i="15" l="1"/>
  <c r="F79" i="15"/>
  <c r="F74" i="14"/>
  <c r="M74" i="14" s="1"/>
  <c r="F73" i="14"/>
  <c r="M73" i="14" s="1"/>
  <c r="F72" i="14"/>
  <c r="M72" i="14" s="1"/>
  <c r="F71" i="14"/>
  <c r="M71" i="14" s="1"/>
  <c r="F70" i="14"/>
  <c r="M70" i="14" s="1"/>
  <c r="F69" i="14"/>
  <c r="M69" i="14" s="1"/>
  <c r="F68" i="14"/>
  <c r="M68" i="14" s="1"/>
  <c r="F67" i="14"/>
  <c r="M67" i="14" s="1"/>
  <c r="F66" i="14"/>
  <c r="M66" i="14" s="1"/>
  <c r="F65" i="14"/>
  <c r="M65" i="14" s="1"/>
  <c r="F64" i="14"/>
  <c r="M64" i="14" s="1"/>
  <c r="F63" i="14"/>
  <c r="M63" i="14" s="1"/>
  <c r="J61" i="14"/>
  <c r="J75" i="14" s="1"/>
  <c r="L57" i="14"/>
  <c r="K57" i="14"/>
  <c r="K75" i="14" s="1"/>
  <c r="J57" i="14"/>
  <c r="I57" i="14"/>
  <c r="I75" i="14" s="1"/>
  <c r="H57" i="14"/>
  <c r="H75" i="14" s="1"/>
  <c r="G57" i="14"/>
  <c r="G75" i="14" s="1"/>
  <c r="F56" i="14"/>
  <c r="M56" i="14" s="1"/>
  <c r="E55" i="14"/>
  <c r="F55" i="14" s="1"/>
  <c r="M55" i="14" s="1"/>
  <c r="F54" i="14"/>
  <c r="J49" i="14"/>
  <c r="L43" i="14"/>
  <c r="K43" i="14"/>
  <c r="J43" i="14"/>
  <c r="I43" i="14"/>
  <c r="H43" i="14"/>
  <c r="G43" i="14"/>
  <c r="M42" i="14"/>
  <c r="F42" i="14"/>
  <c r="M41" i="14"/>
  <c r="F41" i="14"/>
  <c r="M40" i="14"/>
  <c r="F40" i="14"/>
  <c r="M39" i="14"/>
  <c r="F39" i="14"/>
  <c r="F43" i="14" s="1"/>
  <c r="M37" i="14"/>
  <c r="M43" i="14" s="1"/>
  <c r="J35" i="14"/>
  <c r="K31" i="14"/>
  <c r="J31" i="14"/>
  <c r="I31" i="14"/>
  <c r="H31" i="14"/>
  <c r="G31" i="14"/>
  <c r="F30" i="14"/>
  <c r="M30" i="14" s="1"/>
  <c r="F29" i="14"/>
  <c r="M29" i="14" s="1"/>
  <c r="M28" i="14"/>
  <c r="M27" i="14"/>
  <c r="F27" i="14"/>
  <c r="M26" i="14"/>
  <c r="F26" i="14"/>
  <c r="M25" i="14"/>
  <c r="F25" i="14"/>
  <c r="K14" i="14"/>
  <c r="J14" i="14"/>
  <c r="I14" i="14"/>
  <c r="H14" i="14"/>
  <c r="F14" i="14"/>
  <c r="E14" i="14"/>
  <c r="M13" i="14"/>
  <c r="F13" i="14"/>
  <c r="M12" i="14"/>
  <c r="F12" i="14"/>
  <c r="M11" i="14"/>
  <c r="F11" i="14"/>
  <c r="M10" i="14"/>
  <c r="F10" i="14"/>
  <c r="M9" i="14"/>
  <c r="M14" i="14" s="1"/>
  <c r="F9" i="14"/>
  <c r="M75" i="14" l="1"/>
  <c r="M31" i="14"/>
  <c r="F57" i="14"/>
  <c r="F31" i="14"/>
  <c r="F75" i="14" s="1"/>
  <c r="M54" i="14"/>
  <c r="M57" i="14" s="1"/>
  <c r="F24" i="9"/>
  <c r="F25" i="9"/>
  <c r="F26" i="9"/>
  <c r="F27" i="9"/>
  <c r="F28" i="9"/>
  <c r="F29" i="9"/>
  <c r="F37" i="9"/>
  <c r="F38" i="9"/>
  <c r="F39" i="9"/>
  <c r="F53" i="9"/>
  <c r="F55" i="9"/>
  <c r="F41" i="9" l="1"/>
  <c r="M77" i="14"/>
  <c r="F30" i="9"/>
  <c r="F74" i="13" l="1"/>
  <c r="M74" i="13" s="1"/>
  <c r="F73" i="13"/>
  <c r="M73" i="13" s="1"/>
  <c r="F72" i="13"/>
  <c r="M72" i="13" s="1"/>
  <c r="F71" i="13"/>
  <c r="M71" i="13" s="1"/>
  <c r="F70" i="13"/>
  <c r="M70" i="13" s="1"/>
  <c r="F69" i="13"/>
  <c r="M69" i="13" s="1"/>
  <c r="F68" i="13"/>
  <c r="M68" i="13" s="1"/>
  <c r="F67" i="13"/>
  <c r="M67" i="13" s="1"/>
  <c r="F66" i="13"/>
  <c r="M66" i="13" s="1"/>
  <c r="F65" i="13"/>
  <c r="M65" i="13" s="1"/>
  <c r="F64" i="13"/>
  <c r="M64" i="13" s="1"/>
  <c r="F63" i="13"/>
  <c r="M63" i="13" s="1"/>
  <c r="M75" i="13" s="1"/>
  <c r="J61" i="13"/>
  <c r="L57" i="13"/>
  <c r="K57" i="13"/>
  <c r="K75" i="13" s="1"/>
  <c r="J57" i="13"/>
  <c r="J75" i="13" s="1"/>
  <c r="I57" i="13"/>
  <c r="I75" i="13" s="1"/>
  <c r="H57" i="13"/>
  <c r="H75" i="13" s="1"/>
  <c r="G57" i="13"/>
  <c r="G75" i="13" s="1"/>
  <c r="F56" i="13"/>
  <c r="M56" i="13" s="1"/>
  <c r="E55" i="13"/>
  <c r="F55" i="13" s="1"/>
  <c r="M55" i="13" s="1"/>
  <c r="F54" i="13"/>
  <c r="M54" i="13" s="1"/>
  <c r="J49" i="13"/>
  <c r="L43" i="13"/>
  <c r="K43" i="13"/>
  <c r="J43" i="13"/>
  <c r="I43" i="13"/>
  <c r="H43" i="13"/>
  <c r="G43" i="13"/>
  <c r="F42" i="13"/>
  <c r="M42" i="13" s="1"/>
  <c r="F41" i="13"/>
  <c r="M41" i="13" s="1"/>
  <c r="F40" i="13"/>
  <c r="M40" i="13" s="1"/>
  <c r="F39" i="13"/>
  <c r="M39" i="13" s="1"/>
  <c r="M37" i="13"/>
  <c r="M43" i="13" s="1"/>
  <c r="J35" i="13"/>
  <c r="K31" i="13"/>
  <c r="J31" i="13"/>
  <c r="I31" i="13"/>
  <c r="H31" i="13"/>
  <c r="G31" i="13"/>
  <c r="F30" i="13"/>
  <c r="M30" i="13" s="1"/>
  <c r="F29" i="13"/>
  <c r="M29" i="13" s="1"/>
  <c r="M28" i="13"/>
  <c r="F27" i="13"/>
  <c r="M27" i="13" s="1"/>
  <c r="F26" i="13"/>
  <c r="M26" i="13" s="1"/>
  <c r="F25" i="13"/>
  <c r="F31" i="13" s="1"/>
  <c r="K14" i="13"/>
  <c r="J14" i="13"/>
  <c r="I14" i="13"/>
  <c r="H14" i="13"/>
  <c r="G14" i="13"/>
  <c r="E14" i="13"/>
  <c r="F13" i="13"/>
  <c r="M13" i="13" s="1"/>
  <c r="F12" i="13"/>
  <c r="M12" i="13" s="1"/>
  <c r="F11" i="13"/>
  <c r="M11" i="13" s="1"/>
  <c r="F10" i="13"/>
  <c r="M10" i="13" s="1"/>
  <c r="F9" i="13"/>
  <c r="M57" i="13" l="1"/>
  <c r="F43" i="13"/>
  <c r="F57" i="13"/>
  <c r="M9" i="13"/>
  <c r="M14" i="13" s="1"/>
  <c r="F14" i="13"/>
  <c r="M25" i="13"/>
  <c r="M31" i="13" s="1"/>
  <c r="C2" i="12"/>
  <c r="C3" i="12"/>
  <c r="C4" i="12"/>
  <c r="C5" i="12"/>
  <c r="C6" i="12"/>
  <c r="F75" i="13" l="1"/>
  <c r="M77" i="13"/>
  <c r="F74" i="11"/>
  <c r="M74" i="11" s="1"/>
  <c r="F73" i="11"/>
  <c r="M73" i="11" s="1"/>
  <c r="F72" i="11"/>
  <c r="M72" i="11" s="1"/>
  <c r="F71" i="11"/>
  <c r="M71" i="11" s="1"/>
  <c r="F70" i="11"/>
  <c r="M70" i="11" s="1"/>
  <c r="F69" i="11"/>
  <c r="M69" i="11" s="1"/>
  <c r="F68" i="11"/>
  <c r="M68" i="11" s="1"/>
  <c r="F67" i="11"/>
  <c r="M67" i="11" s="1"/>
  <c r="F66" i="11"/>
  <c r="M66" i="11" s="1"/>
  <c r="F65" i="11"/>
  <c r="M65" i="11" s="1"/>
  <c r="F64" i="11"/>
  <c r="M64" i="11" s="1"/>
  <c r="F63" i="11"/>
  <c r="M63" i="11" s="1"/>
  <c r="J61" i="11"/>
  <c r="L57" i="11"/>
  <c r="K57" i="11"/>
  <c r="K75" i="11" s="1"/>
  <c r="J57" i="11"/>
  <c r="J75" i="11" s="1"/>
  <c r="I57" i="11"/>
  <c r="I75" i="11" s="1"/>
  <c r="H57" i="11"/>
  <c r="H75" i="11" s="1"/>
  <c r="G57" i="11"/>
  <c r="G75" i="11" s="1"/>
  <c r="F56" i="11"/>
  <c r="M56" i="11" s="1"/>
  <c r="E55" i="11"/>
  <c r="F55" i="11" s="1"/>
  <c r="M55" i="11" s="1"/>
  <c r="F54" i="11"/>
  <c r="M54" i="11" s="1"/>
  <c r="M57" i="11" s="1"/>
  <c r="J49" i="11"/>
  <c r="L43" i="11"/>
  <c r="K43" i="11"/>
  <c r="J43" i="11"/>
  <c r="I43" i="11"/>
  <c r="H43" i="11"/>
  <c r="G43" i="11"/>
  <c r="F42" i="11"/>
  <c r="M42" i="11" s="1"/>
  <c r="F41" i="11"/>
  <c r="M41" i="11" s="1"/>
  <c r="F40" i="11"/>
  <c r="M40" i="11" s="1"/>
  <c r="F39" i="11"/>
  <c r="M39" i="11" s="1"/>
  <c r="M37" i="11"/>
  <c r="J35" i="11"/>
  <c r="K31" i="11"/>
  <c r="J31" i="11"/>
  <c r="I31" i="11"/>
  <c r="H31" i="11"/>
  <c r="G31" i="11"/>
  <c r="F30" i="11"/>
  <c r="M30" i="11" s="1"/>
  <c r="F29" i="11"/>
  <c r="M29" i="11" s="1"/>
  <c r="M28" i="11"/>
  <c r="M27" i="11"/>
  <c r="F27" i="11"/>
  <c r="M26" i="11"/>
  <c r="F26" i="11"/>
  <c r="M25" i="11"/>
  <c r="F25" i="11"/>
  <c r="K14" i="11"/>
  <c r="J14" i="11"/>
  <c r="I14" i="11"/>
  <c r="H14" i="11"/>
  <c r="G14" i="11"/>
  <c r="E14" i="11"/>
  <c r="F13" i="11"/>
  <c r="M13" i="11" s="1"/>
  <c r="F12" i="11"/>
  <c r="M12" i="11" s="1"/>
  <c r="F11" i="11"/>
  <c r="M11" i="11" s="1"/>
  <c r="F10" i="11"/>
  <c r="M10" i="11" s="1"/>
  <c r="F9" i="11"/>
  <c r="F14" i="11" s="1"/>
  <c r="G39" i="10"/>
  <c r="G29" i="10"/>
  <c r="G27" i="10"/>
  <c r="M9" i="11" l="1"/>
  <c r="M14" i="11" s="1"/>
  <c r="M31" i="11"/>
  <c r="M43" i="11"/>
  <c r="M75" i="11"/>
  <c r="F31" i="11"/>
  <c r="F43" i="11"/>
  <c r="F57" i="11"/>
  <c r="F10" i="9"/>
  <c r="F11" i="9"/>
  <c r="F12" i="9"/>
  <c r="F9" i="9"/>
  <c r="E54" i="9"/>
  <c r="F54" i="9" s="1"/>
  <c r="F56" i="9" s="1"/>
  <c r="G75" i="10"/>
  <c r="G68" i="10"/>
  <c r="G69" i="10"/>
  <c r="G70" i="10"/>
  <c r="G71" i="10"/>
  <c r="G72" i="10"/>
  <c r="G73" i="10"/>
  <c r="G74" i="10"/>
  <c r="G67" i="10"/>
  <c r="G66" i="10"/>
  <c r="G65" i="10"/>
  <c r="G64" i="10"/>
  <c r="G40" i="10"/>
  <c r="G57" i="10"/>
  <c r="G55" i="10"/>
  <c r="G25" i="10"/>
  <c r="G26" i="10"/>
  <c r="G30" i="10"/>
  <c r="G12" i="10"/>
  <c r="G11" i="10"/>
  <c r="G10" i="10"/>
  <c r="G9" i="10"/>
  <c r="G14" i="10" s="1"/>
  <c r="E56" i="10"/>
  <c r="G56" i="10" s="1"/>
  <c r="F75" i="11" l="1"/>
  <c r="F13" i="9"/>
  <c r="G57" i="9" s="1"/>
  <c r="M77" i="11"/>
  <c r="G31" i="10"/>
  <c r="G58" i="10"/>
  <c r="G43" i="10"/>
  <c r="G76" i="10"/>
  <c r="F74" i="8"/>
  <c r="M74" i="8" s="1"/>
  <c r="F73" i="8"/>
  <c r="M73" i="8" s="1"/>
  <c r="F72" i="8"/>
  <c r="M72" i="8" s="1"/>
  <c r="F71" i="8"/>
  <c r="M71" i="8" s="1"/>
  <c r="F70" i="8"/>
  <c r="M70" i="8" s="1"/>
  <c r="F69" i="8"/>
  <c r="M69" i="8" s="1"/>
  <c r="F68" i="8"/>
  <c r="M68" i="8" s="1"/>
  <c r="F67" i="8"/>
  <c r="M67" i="8" s="1"/>
  <c r="F66" i="8"/>
  <c r="M66" i="8" s="1"/>
  <c r="F65" i="8"/>
  <c r="M65" i="8" s="1"/>
  <c r="F64" i="8"/>
  <c r="M64" i="8" s="1"/>
  <c r="F63" i="8"/>
  <c r="M63" i="8" s="1"/>
  <c r="J61" i="8"/>
  <c r="L57" i="8"/>
  <c r="K57" i="8"/>
  <c r="K75" i="8" s="1"/>
  <c r="J57" i="8"/>
  <c r="I57" i="8"/>
  <c r="I75" i="8" s="1"/>
  <c r="H57" i="8"/>
  <c r="H75" i="8" s="1"/>
  <c r="G57" i="8"/>
  <c r="G75" i="8" s="1"/>
  <c r="F56" i="8"/>
  <c r="M56" i="8" s="1"/>
  <c r="F55" i="8"/>
  <c r="F57" i="8" s="1"/>
  <c r="E55" i="8"/>
  <c r="M54" i="8"/>
  <c r="F54" i="8"/>
  <c r="J49" i="8"/>
  <c r="L43" i="8"/>
  <c r="K43" i="8"/>
  <c r="J43" i="8"/>
  <c r="I43" i="8"/>
  <c r="H43" i="8"/>
  <c r="G43" i="8"/>
  <c r="F42" i="8"/>
  <c r="M42" i="8" s="1"/>
  <c r="F41" i="8"/>
  <c r="M41" i="8" s="1"/>
  <c r="F40" i="8"/>
  <c r="M40" i="8" s="1"/>
  <c r="F39" i="8"/>
  <c r="M37" i="8"/>
  <c r="J35" i="8"/>
  <c r="K31" i="8"/>
  <c r="J31" i="8"/>
  <c r="I31" i="8"/>
  <c r="H31" i="8"/>
  <c r="G31" i="8"/>
  <c r="M30" i="8"/>
  <c r="F30" i="8"/>
  <c r="M29" i="8"/>
  <c r="F29" i="8"/>
  <c r="M28" i="8"/>
  <c r="F27" i="8"/>
  <c r="M27" i="8" s="1"/>
  <c r="F26" i="8"/>
  <c r="M26" i="8" s="1"/>
  <c r="F25" i="8"/>
  <c r="K14" i="8"/>
  <c r="J14" i="8"/>
  <c r="I14" i="8"/>
  <c r="H14" i="8"/>
  <c r="G14" i="8"/>
  <c r="E14" i="8"/>
  <c r="F13" i="8"/>
  <c r="M13" i="8" s="1"/>
  <c r="F12" i="8"/>
  <c r="M12" i="8" s="1"/>
  <c r="F11" i="8"/>
  <c r="M11" i="8" s="1"/>
  <c r="F10" i="8"/>
  <c r="M10" i="8" s="1"/>
  <c r="F9" i="8"/>
  <c r="F14" i="8" s="1"/>
  <c r="F38" i="6"/>
  <c r="M38" i="6" s="1"/>
  <c r="F12" i="7"/>
  <c r="M12" i="7" s="1"/>
  <c r="F74" i="7"/>
  <c r="M74" i="7" s="1"/>
  <c r="F73" i="7"/>
  <c r="M73" i="7" s="1"/>
  <c r="F72" i="7"/>
  <c r="M72" i="7" s="1"/>
  <c r="F71" i="7"/>
  <c r="M71" i="7" s="1"/>
  <c r="F70" i="7"/>
  <c r="M70" i="7" s="1"/>
  <c r="F69" i="7"/>
  <c r="M69" i="7" s="1"/>
  <c r="F68" i="7"/>
  <c r="M68" i="7" s="1"/>
  <c r="F67" i="7"/>
  <c r="M67" i="7" s="1"/>
  <c r="F66" i="7"/>
  <c r="M66" i="7" s="1"/>
  <c r="F65" i="7"/>
  <c r="M65" i="7" s="1"/>
  <c r="F64" i="7"/>
  <c r="M64" i="7" s="1"/>
  <c r="F63" i="7"/>
  <c r="M63" i="7" s="1"/>
  <c r="J61" i="7"/>
  <c r="L57" i="7"/>
  <c r="K57" i="7"/>
  <c r="K75" i="7" s="1"/>
  <c r="J57" i="7"/>
  <c r="J75" i="7" s="1"/>
  <c r="I57" i="7"/>
  <c r="I75" i="7" s="1"/>
  <c r="H57" i="7"/>
  <c r="H75" i="7" s="1"/>
  <c r="G57" i="7"/>
  <c r="G75" i="7" s="1"/>
  <c r="F56" i="7"/>
  <c r="M56" i="7" s="1"/>
  <c r="E55" i="7"/>
  <c r="F55" i="7" s="1"/>
  <c r="M55" i="7" s="1"/>
  <c r="F54" i="7"/>
  <c r="J49" i="7"/>
  <c r="L43" i="7"/>
  <c r="K43" i="7"/>
  <c r="J43" i="7"/>
  <c r="I43" i="7"/>
  <c r="H43" i="7"/>
  <c r="G43" i="7"/>
  <c r="F42" i="7"/>
  <c r="M42" i="7" s="1"/>
  <c r="F41" i="7"/>
  <c r="M41" i="7" s="1"/>
  <c r="F40" i="7"/>
  <c r="M40" i="7" s="1"/>
  <c r="F39" i="7"/>
  <c r="M39" i="7" s="1"/>
  <c r="M37" i="7"/>
  <c r="J35" i="7"/>
  <c r="K31" i="7"/>
  <c r="J31" i="7"/>
  <c r="I31" i="7"/>
  <c r="H31" i="7"/>
  <c r="G31" i="7"/>
  <c r="F30" i="7"/>
  <c r="M30" i="7" s="1"/>
  <c r="F29" i="7"/>
  <c r="M29" i="7" s="1"/>
  <c r="M28" i="7"/>
  <c r="F27" i="7"/>
  <c r="M27" i="7" s="1"/>
  <c r="F26" i="7"/>
  <c r="M26" i="7" s="1"/>
  <c r="F25" i="7"/>
  <c r="K14" i="7"/>
  <c r="J14" i="7"/>
  <c r="I14" i="7"/>
  <c r="H14" i="7"/>
  <c r="G14" i="7"/>
  <c r="E14" i="7"/>
  <c r="F13" i="7"/>
  <c r="M13" i="7" s="1"/>
  <c r="F11" i="7"/>
  <c r="M11" i="7" s="1"/>
  <c r="F10" i="7"/>
  <c r="F9" i="7"/>
  <c r="F43" i="8" l="1"/>
  <c r="M39" i="8"/>
  <c r="M43" i="8" s="1"/>
  <c r="F31" i="8"/>
  <c r="J75" i="8"/>
  <c r="M75" i="8"/>
  <c r="H77" i="10"/>
  <c r="F75" i="8"/>
  <c r="M9" i="8"/>
  <c r="M25" i="8"/>
  <c r="M31" i="8" s="1"/>
  <c r="M55" i="8"/>
  <c r="M57" i="8" s="1"/>
  <c r="F31" i="7"/>
  <c r="F57" i="7"/>
  <c r="M43" i="7"/>
  <c r="M75" i="7"/>
  <c r="F14" i="7"/>
  <c r="M54" i="7"/>
  <c r="M57" i="7" s="1"/>
  <c r="F43" i="7"/>
  <c r="M9" i="7"/>
  <c r="M10" i="7"/>
  <c r="M25" i="7"/>
  <c r="M31" i="7" s="1"/>
  <c r="J78" i="6"/>
  <c r="F75" i="6"/>
  <c r="M75" i="6" s="1"/>
  <c r="F74" i="6"/>
  <c r="M74" i="6" s="1"/>
  <c r="F73" i="6"/>
  <c r="M73" i="6" s="1"/>
  <c r="F72" i="6"/>
  <c r="M72" i="6" s="1"/>
  <c r="F71" i="6"/>
  <c r="M71" i="6" s="1"/>
  <c r="F70" i="6"/>
  <c r="M70" i="6" s="1"/>
  <c r="F69" i="6"/>
  <c r="M69" i="6" s="1"/>
  <c r="F68" i="6"/>
  <c r="M68" i="6" s="1"/>
  <c r="F67" i="6"/>
  <c r="M67" i="6" s="1"/>
  <c r="F66" i="6"/>
  <c r="M66" i="6" s="1"/>
  <c r="F65" i="6"/>
  <c r="M65" i="6" s="1"/>
  <c r="F64" i="6"/>
  <c r="M64" i="6" s="1"/>
  <c r="F63" i="6"/>
  <c r="M63" i="6" s="1"/>
  <c r="J61" i="6"/>
  <c r="L57" i="6"/>
  <c r="K57" i="6"/>
  <c r="K76" i="6" s="1"/>
  <c r="J57" i="6"/>
  <c r="I57" i="6"/>
  <c r="I76" i="6" s="1"/>
  <c r="H57" i="6"/>
  <c r="H76" i="6" s="1"/>
  <c r="G57" i="6"/>
  <c r="G76" i="6" s="1"/>
  <c r="F56" i="6"/>
  <c r="M56" i="6" s="1"/>
  <c r="E55" i="6"/>
  <c r="F55" i="6" s="1"/>
  <c r="M55" i="6" s="1"/>
  <c r="F54" i="6"/>
  <c r="M54" i="6" s="1"/>
  <c r="J49" i="6"/>
  <c r="L43" i="6"/>
  <c r="K43" i="6"/>
  <c r="J43" i="6"/>
  <c r="I43" i="6"/>
  <c r="H43" i="6"/>
  <c r="G43" i="6"/>
  <c r="F42" i="6"/>
  <c r="M42" i="6" s="1"/>
  <c r="F41" i="6"/>
  <c r="M41" i="6" s="1"/>
  <c r="F40" i="6"/>
  <c r="M40" i="6" s="1"/>
  <c r="F39" i="6"/>
  <c r="M39" i="6" s="1"/>
  <c r="M36" i="6"/>
  <c r="J34" i="6"/>
  <c r="K30" i="6"/>
  <c r="J30" i="6"/>
  <c r="I30" i="6"/>
  <c r="H30" i="6"/>
  <c r="G30" i="6"/>
  <c r="F29" i="6"/>
  <c r="M29" i="6" s="1"/>
  <c r="F28" i="6"/>
  <c r="M28" i="6" s="1"/>
  <c r="M27" i="6"/>
  <c r="F26" i="6"/>
  <c r="M26" i="6" s="1"/>
  <c r="F25" i="6"/>
  <c r="M25" i="6" s="1"/>
  <c r="F24" i="6"/>
  <c r="K13" i="6"/>
  <c r="J13" i="6"/>
  <c r="I13" i="6"/>
  <c r="H13" i="6"/>
  <c r="G13" i="6"/>
  <c r="E13" i="6"/>
  <c r="F12" i="6"/>
  <c r="M12" i="6" s="1"/>
  <c r="F11" i="6"/>
  <c r="M11" i="6" s="1"/>
  <c r="F10" i="6"/>
  <c r="F9" i="6"/>
  <c r="M9" i="6" s="1"/>
  <c r="F13" i="6" l="1"/>
  <c r="F75" i="7"/>
  <c r="M14" i="8"/>
  <c r="M77" i="8" s="1"/>
  <c r="M14" i="7"/>
  <c r="M77" i="7" s="1"/>
  <c r="M10" i="6"/>
  <c r="M13" i="6" s="1"/>
  <c r="M57" i="6"/>
  <c r="M76" i="6"/>
  <c r="F30" i="6"/>
  <c r="M43" i="6"/>
  <c r="J76" i="6"/>
  <c r="F43" i="6"/>
  <c r="F57" i="6"/>
  <c r="M24" i="6"/>
  <c r="M30" i="6" s="1"/>
  <c r="F42" i="4"/>
  <c r="J45" i="4"/>
  <c r="F40" i="4"/>
  <c r="M40" i="4" s="1"/>
  <c r="J80" i="5"/>
  <c r="F77" i="5"/>
  <c r="M77" i="5" s="1"/>
  <c r="F76" i="5"/>
  <c r="M76" i="5" s="1"/>
  <c r="F75" i="5"/>
  <c r="M75" i="5" s="1"/>
  <c r="F74" i="5"/>
  <c r="M74" i="5" s="1"/>
  <c r="F73" i="5"/>
  <c r="M73" i="5" s="1"/>
  <c r="F72" i="5"/>
  <c r="M72" i="5" s="1"/>
  <c r="F71" i="5"/>
  <c r="M71" i="5" s="1"/>
  <c r="F70" i="5"/>
  <c r="M70" i="5" s="1"/>
  <c r="F69" i="5"/>
  <c r="M69" i="5" s="1"/>
  <c r="F68" i="5"/>
  <c r="M68" i="5" s="1"/>
  <c r="F67" i="5"/>
  <c r="M67" i="5" s="1"/>
  <c r="F66" i="5"/>
  <c r="M66" i="5" s="1"/>
  <c r="F65" i="5"/>
  <c r="M65" i="5" s="1"/>
  <c r="J63" i="5"/>
  <c r="L59" i="5"/>
  <c r="K59" i="5"/>
  <c r="K78" i="5" s="1"/>
  <c r="J59" i="5"/>
  <c r="I59" i="5"/>
  <c r="I78" i="5" s="1"/>
  <c r="H59" i="5"/>
  <c r="H78" i="5" s="1"/>
  <c r="G59" i="5"/>
  <c r="G78" i="5" s="1"/>
  <c r="F58" i="5"/>
  <c r="M58" i="5" s="1"/>
  <c r="E57" i="5"/>
  <c r="F57" i="5" s="1"/>
  <c r="M57" i="5" s="1"/>
  <c r="F56" i="5"/>
  <c r="M56" i="5" s="1"/>
  <c r="J51" i="5"/>
  <c r="L45" i="5"/>
  <c r="K45" i="5"/>
  <c r="J45" i="5"/>
  <c r="I45" i="5"/>
  <c r="H45" i="5"/>
  <c r="G45" i="5"/>
  <c r="F44" i="5"/>
  <c r="M44" i="5" s="1"/>
  <c r="F43" i="5"/>
  <c r="M43" i="5" s="1"/>
  <c r="F42" i="5"/>
  <c r="M42" i="5" s="1"/>
  <c r="F41" i="5"/>
  <c r="M41" i="5" s="1"/>
  <c r="F40" i="5"/>
  <c r="M40" i="5" s="1"/>
  <c r="M39" i="5"/>
  <c r="J37" i="5"/>
  <c r="K33" i="5"/>
  <c r="J33" i="5"/>
  <c r="I33" i="5"/>
  <c r="H33" i="5"/>
  <c r="G33" i="5"/>
  <c r="F32" i="5"/>
  <c r="M32" i="5" s="1"/>
  <c r="F31" i="5"/>
  <c r="M31" i="5" s="1"/>
  <c r="M30" i="5"/>
  <c r="F29" i="5"/>
  <c r="M29" i="5" s="1"/>
  <c r="F28" i="5"/>
  <c r="M28" i="5" s="1"/>
  <c r="F27" i="5"/>
  <c r="K14" i="5"/>
  <c r="J14" i="5"/>
  <c r="I14" i="5"/>
  <c r="H14" i="5"/>
  <c r="G14" i="5"/>
  <c r="E14" i="5"/>
  <c r="F12" i="5"/>
  <c r="M12" i="5" s="1"/>
  <c r="F11" i="5"/>
  <c r="M11" i="5" s="1"/>
  <c r="F10" i="5"/>
  <c r="F9" i="5"/>
  <c r="F76" i="6" l="1"/>
  <c r="F14" i="5"/>
  <c r="M78" i="6"/>
  <c r="J78" i="5"/>
  <c r="M78" i="5"/>
  <c r="F33" i="5"/>
  <c r="M45" i="5"/>
  <c r="M59" i="5"/>
  <c r="F45" i="5"/>
  <c r="F59" i="5"/>
  <c r="M9" i="5"/>
  <c r="M10" i="5"/>
  <c r="M27" i="5"/>
  <c r="M33" i="5" s="1"/>
  <c r="J80" i="4"/>
  <c r="F77" i="4"/>
  <c r="M77" i="4" s="1"/>
  <c r="F76" i="4"/>
  <c r="M76" i="4" s="1"/>
  <c r="F75" i="4"/>
  <c r="M75" i="4" s="1"/>
  <c r="F74" i="4"/>
  <c r="M74" i="4" s="1"/>
  <c r="F73" i="4"/>
  <c r="M73" i="4" s="1"/>
  <c r="F72" i="4"/>
  <c r="M72" i="4" s="1"/>
  <c r="F71" i="4"/>
  <c r="M71" i="4" s="1"/>
  <c r="F70" i="4"/>
  <c r="M70" i="4" s="1"/>
  <c r="F69" i="4"/>
  <c r="M69" i="4" s="1"/>
  <c r="F68" i="4"/>
  <c r="M68" i="4" s="1"/>
  <c r="F67" i="4"/>
  <c r="M67" i="4" s="1"/>
  <c r="F66" i="4"/>
  <c r="M66" i="4" s="1"/>
  <c r="F65" i="4"/>
  <c r="M65" i="4" s="1"/>
  <c r="J63" i="4"/>
  <c r="L59" i="4"/>
  <c r="K59" i="4"/>
  <c r="K78" i="4" s="1"/>
  <c r="J59" i="4"/>
  <c r="I59" i="4"/>
  <c r="I78" i="4" s="1"/>
  <c r="H59" i="4"/>
  <c r="H78" i="4" s="1"/>
  <c r="G59" i="4"/>
  <c r="G78" i="4" s="1"/>
  <c r="F58" i="4"/>
  <c r="M58" i="4" s="1"/>
  <c r="E57" i="4"/>
  <c r="F57" i="4" s="1"/>
  <c r="M57" i="4" s="1"/>
  <c r="F56" i="4"/>
  <c r="M56" i="4" s="1"/>
  <c r="J51" i="4"/>
  <c r="L45" i="4"/>
  <c r="K45" i="4"/>
  <c r="I45" i="4"/>
  <c r="H45" i="4"/>
  <c r="G45" i="4"/>
  <c r="F44" i="4"/>
  <c r="M44" i="4" s="1"/>
  <c r="F43" i="4"/>
  <c r="M43" i="4" s="1"/>
  <c r="M42" i="4"/>
  <c r="F41" i="4"/>
  <c r="M41" i="4" s="1"/>
  <c r="M38" i="4"/>
  <c r="J36" i="4"/>
  <c r="K32" i="4"/>
  <c r="J32" i="4"/>
  <c r="I32" i="4"/>
  <c r="H32" i="4"/>
  <c r="G32" i="4"/>
  <c r="F31" i="4"/>
  <c r="M31" i="4" s="1"/>
  <c r="F30" i="4"/>
  <c r="M30" i="4" s="1"/>
  <c r="M29" i="4"/>
  <c r="F28" i="4"/>
  <c r="M28" i="4" s="1"/>
  <c r="F27" i="4"/>
  <c r="M27" i="4" s="1"/>
  <c r="F26" i="4"/>
  <c r="K13" i="4"/>
  <c r="J13" i="4"/>
  <c r="I13" i="4"/>
  <c r="H13" i="4"/>
  <c r="G13" i="4"/>
  <c r="E13" i="4"/>
  <c r="F12" i="4"/>
  <c r="M12" i="4" s="1"/>
  <c r="F11" i="4"/>
  <c r="M11" i="4" s="1"/>
  <c r="F10" i="4"/>
  <c r="F9" i="4"/>
  <c r="J80" i="3"/>
  <c r="F77" i="3"/>
  <c r="M77" i="3" s="1"/>
  <c r="F76" i="3"/>
  <c r="M76" i="3" s="1"/>
  <c r="F75" i="3"/>
  <c r="M75" i="3" s="1"/>
  <c r="F74" i="3"/>
  <c r="M74" i="3" s="1"/>
  <c r="F73" i="3"/>
  <c r="M73" i="3" s="1"/>
  <c r="F72" i="3"/>
  <c r="M72" i="3" s="1"/>
  <c r="F71" i="3"/>
  <c r="M71" i="3" s="1"/>
  <c r="F70" i="3"/>
  <c r="M70" i="3" s="1"/>
  <c r="F69" i="3"/>
  <c r="M69" i="3" s="1"/>
  <c r="F68" i="3"/>
  <c r="M68" i="3" s="1"/>
  <c r="F67" i="3"/>
  <c r="M67" i="3" s="1"/>
  <c r="F66" i="3"/>
  <c r="M66" i="3" s="1"/>
  <c r="F65" i="3"/>
  <c r="M65" i="3" s="1"/>
  <c r="M78" i="3" s="1"/>
  <c r="J63" i="3"/>
  <c r="L59" i="3"/>
  <c r="K59" i="3"/>
  <c r="K78" i="3" s="1"/>
  <c r="J59" i="3"/>
  <c r="I59" i="3"/>
  <c r="I78" i="3" s="1"/>
  <c r="H59" i="3"/>
  <c r="H78" i="3" s="1"/>
  <c r="G59" i="3"/>
  <c r="G78" i="3" s="1"/>
  <c r="F58" i="3"/>
  <c r="M58" i="3" s="1"/>
  <c r="E57" i="3"/>
  <c r="F57" i="3" s="1"/>
  <c r="M57" i="3" s="1"/>
  <c r="F56" i="3"/>
  <c r="M56" i="3" s="1"/>
  <c r="J51" i="3"/>
  <c r="L45" i="3"/>
  <c r="K45" i="3"/>
  <c r="J45" i="3"/>
  <c r="I45" i="3"/>
  <c r="H45" i="3"/>
  <c r="G45" i="3"/>
  <c r="F44" i="3"/>
  <c r="M44" i="3" s="1"/>
  <c r="F43" i="3"/>
  <c r="M43" i="3" s="1"/>
  <c r="F42" i="3"/>
  <c r="M42" i="3" s="1"/>
  <c r="F41" i="3"/>
  <c r="M41" i="3" s="1"/>
  <c r="F40" i="3"/>
  <c r="M40" i="3" s="1"/>
  <c r="M39" i="3"/>
  <c r="J37" i="3"/>
  <c r="K33" i="3"/>
  <c r="J33" i="3"/>
  <c r="I33" i="3"/>
  <c r="H33" i="3"/>
  <c r="G33" i="3"/>
  <c r="F32" i="3"/>
  <c r="M32" i="3" s="1"/>
  <c r="F31" i="3"/>
  <c r="M31" i="3" s="1"/>
  <c r="M30" i="3"/>
  <c r="F29" i="3"/>
  <c r="M29" i="3" s="1"/>
  <c r="F28" i="3"/>
  <c r="M28" i="3" s="1"/>
  <c r="F27" i="3"/>
  <c r="K14" i="3"/>
  <c r="J14" i="3"/>
  <c r="I14" i="3"/>
  <c r="H14" i="3"/>
  <c r="G14" i="3"/>
  <c r="E14" i="3"/>
  <c r="M13" i="3"/>
  <c r="F13" i="3"/>
  <c r="F12" i="3"/>
  <c r="M12" i="3" s="1"/>
  <c r="F11" i="3"/>
  <c r="M11" i="3" s="1"/>
  <c r="F10" i="3"/>
  <c r="F9" i="3"/>
  <c r="M9" i="3" s="1"/>
  <c r="J80" i="1"/>
  <c r="F77" i="1"/>
  <c r="M77" i="1" s="1"/>
  <c r="F76" i="1"/>
  <c r="M76" i="1" s="1"/>
  <c r="F75" i="1"/>
  <c r="M75" i="1" s="1"/>
  <c r="F74" i="1"/>
  <c r="M74" i="1" s="1"/>
  <c r="F73" i="1"/>
  <c r="M73" i="1" s="1"/>
  <c r="F72" i="1"/>
  <c r="M72" i="1" s="1"/>
  <c r="F71" i="1"/>
  <c r="M71" i="1" s="1"/>
  <c r="F70" i="1"/>
  <c r="M70" i="1" s="1"/>
  <c r="F69" i="1"/>
  <c r="M69" i="1" s="1"/>
  <c r="F68" i="1"/>
  <c r="M68" i="1" s="1"/>
  <c r="F67" i="1"/>
  <c r="M67" i="1" s="1"/>
  <c r="F66" i="1"/>
  <c r="M66" i="1" s="1"/>
  <c r="F65" i="1"/>
  <c r="M65" i="1" s="1"/>
  <c r="J63" i="1"/>
  <c r="L59" i="1"/>
  <c r="K59" i="1"/>
  <c r="K78" i="1" s="1"/>
  <c r="J59" i="1"/>
  <c r="I59" i="1"/>
  <c r="I78" i="1" s="1"/>
  <c r="H59" i="1"/>
  <c r="H78" i="1" s="1"/>
  <c r="G59" i="1"/>
  <c r="G78" i="1" s="1"/>
  <c r="F58" i="1"/>
  <c r="M58" i="1" s="1"/>
  <c r="E57" i="1"/>
  <c r="F57" i="1" s="1"/>
  <c r="M57" i="1" s="1"/>
  <c r="F56" i="1"/>
  <c r="M56" i="1" s="1"/>
  <c r="J51" i="1"/>
  <c r="L45" i="1"/>
  <c r="K45" i="1"/>
  <c r="J45" i="1"/>
  <c r="I45" i="1"/>
  <c r="H45" i="1"/>
  <c r="G45" i="1"/>
  <c r="F44" i="1"/>
  <c r="M44" i="1" s="1"/>
  <c r="F43" i="1"/>
  <c r="M43" i="1" s="1"/>
  <c r="F42" i="1"/>
  <c r="M42" i="1" s="1"/>
  <c r="F41" i="1"/>
  <c r="M41" i="1" s="1"/>
  <c r="F40" i="1"/>
  <c r="M40" i="1" s="1"/>
  <c r="M39" i="1"/>
  <c r="J37" i="1"/>
  <c r="K33" i="1"/>
  <c r="J33" i="1"/>
  <c r="I33" i="1"/>
  <c r="H33" i="1"/>
  <c r="G33" i="1"/>
  <c r="F32" i="1"/>
  <c r="M32" i="1" s="1"/>
  <c r="F31" i="1"/>
  <c r="M31" i="1" s="1"/>
  <c r="M30" i="1"/>
  <c r="F29" i="1"/>
  <c r="M29" i="1" s="1"/>
  <c r="F28" i="1"/>
  <c r="M28" i="1" s="1"/>
  <c r="F27" i="1"/>
  <c r="K14" i="1"/>
  <c r="J14" i="1"/>
  <c r="I14" i="1"/>
  <c r="H14" i="1"/>
  <c r="G14" i="1"/>
  <c r="E14" i="1"/>
  <c r="F13" i="1"/>
  <c r="M13" i="1" s="1"/>
  <c r="F12" i="1"/>
  <c r="M12" i="1" s="1"/>
  <c r="F11" i="1"/>
  <c r="M11" i="1" s="1"/>
  <c r="F10" i="1"/>
  <c r="F9" i="1"/>
  <c r="M9" i="1" s="1"/>
  <c r="A1" i="1"/>
  <c r="F78" i="5" l="1"/>
  <c r="J78" i="1"/>
  <c r="F33" i="3"/>
  <c r="M45" i="4"/>
  <c r="F45" i="4"/>
  <c r="F13" i="4"/>
  <c r="M78" i="4"/>
  <c r="J78" i="4"/>
  <c r="M14" i="5"/>
  <c r="M80" i="5" s="1"/>
  <c r="M78" i="1"/>
  <c r="F14" i="1"/>
  <c r="F33" i="1"/>
  <c r="F14" i="3"/>
  <c r="J78" i="3"/>
  <c r="F32" i="4"/>
  <c r="M59" i="4"/>
  <c r="F59" i="4"/>
  <c r="M9" i="4"/>
  <c r="M10" i="4"/>
  <c r="M26" i="4"/>
  <c r="M32" i="4" s="1"/>
  <c r="M45" i="3"/>
  <c r="M59" i="3"/>
  <c r="F45" i="3"/>
  <c r="F59" i="3"/>
  <c r="F78" i="3" s="1"/>
  <c r="M10" i="3"/>
  <c r="M14" i="3" s="1"/>
  <c r="M27" i="3"/>
  <c r="M33" i="3" s="1"/>
  <c r="M45" i="1"/>
  <c r="M59" i="1"/>
  <c r="F45" i="1"/>
  <c r="F59" i="1"/>
  <c r="F78" i="1" s="1"/>
  <c r="M10" i="1"/>
  <c r="M14" i="1" s="1"/>
  <c r="M27" i="1"/>
  <c r="M33" i="1" s="1"/>
  <c r="M80" i="3" l="1"/>
  <c r="F78" i="4"/>
  <c r="M13" i="4"/>
  <c r="M80" i="4" s="1"/>
  <c r="M80" i="1"/>
  <c r="C1" i="12"/>
  <c r="C8" i="12" s="1"/>
  <c r="E9" i="12" s="1"/>
</calcChain>
</file>

<file path=xl/sharedStrings.xml><?xml version="1.0" encoding="utf-8"?>
<sst xmlns="http://schemas.openxmlformats.org/spreadsheetml/2006/main" count="3239" uniqueCount="98">
  <si>
    <t>NOMINA CORRESPONDIENTE AL PERIODO</t>
  </si>
  <si>
    <t>15-30 DE AGOSTO  DEL 2018</t>
  </si>
  <si>
    <t>NOMBRE</t>
  </si>
  <si>
    <t>TIPO DE EMPLEADO</t>
  </si>
  <si>
    <t>AREA</t>
  </si>
  <si>
    <t>NOMBRAMIENTO</t>
  </si>
  <si>
    <t>DIARIO</t>
  </si>
  <si>
    <t>SALARIO</t>
  </si>
  <si>
    <t>COMPENSACION</t>
  </si>
  <si>
    <t>HORAS EXTRAS</t>
  </si>
  <si>
    <t>SUBSIDIO AL EMPLEO</t>
  </si>
  <si>
    <t>ISPT</t>
  </si>
  <si>
    <t>RETENCION POR PRESTAMOS</t>
  </si>
  <si>
    <t>DIAS LABORADOS</t>
  </si>
  <si>
    <t>TOTAL A PAGAR</t>
  </si>
  <si>
    <t>FIRMA</t>
  </si>
  <si>
    <t>RUSBEL REYNA CRUZ</t>
  </si>
  <si>
    <t>BASE PERMANENTE</t>
  </si>
  <si>
    <t>PTAR</t>
  </si>
  <si>
    <t xml:space="preserve">RESPONSABLE DE MANTENIMIENTO ELECTROMECANICA </t>
  </si>
  <si>
    <t>ROBERTO GUTIERREZ ARANDA</t>
  </si>
  <si>
    <t>RESPONSABLE DE SANEAMIENTO</t>
  </si>
  <si>
    <t>MIGUEL DOMINGUEZ CITALAN</t>
  </si>
  <si>
    <t>OPERADOR DE PTAR</t>
  </si>
  <si>
    <t>BENITO LEOS NAVARRO</t>
  </si>
  <si>
    <t>IVAN ISMAEL VASQUEZ LOPEZ</t>
  </si>
  <si>
    <t>BASE EVENTUAL</t>
  </si>
  <si>
    <t xml:space="preserve"> </t>
  </si>
  <si>
    <t>15- 30 DE AGOSTO  DEL 2018</t>
  </si>
  <si>
    <t>RODOLFO IBARRA ISLAS</t>
  </si>
  <si>
    <t>OPERATIVO</t>
  </si>
  <si>
    <t>JEFE DE CUADRILLA</t>
  </si>
  <si>
    <t>SAMUEL ARCOS JAUREGUI</t>
  </si>
  <si>
    <t>FONTANERO</t>
  </si>
  <si>
    <t>VICTOR JAUREGUI HERNANDEZ</t>
  </si>
  <si>
    <t>OPERADOR DE VALVULAS</t>
  </si>
  <si>
    <t>HUMBERTO LEOS NAVARRO</t>
  </si>
  <si>
    <t>ISIDRO ORTEGA GALINDO</t>
  </si>
  <si>
    <t>MARTINA GUZMAN MORENO</t>
  </si>
  <si>
    <t>FELIPE VELAZQUEZ RAMIREZ</t>
  </si>
  <si>
    <t>ADMINISTRATIVO</t>
  </si>
  <si>
    <t>DIRECTOR</t>
  </si>
  <si>
    <t>ROROSALIA GUADALUPE CARRANZ TORRES</t>
  </si>
  <si>
    <r>
      <rPr>
        <sz val="9"/>
        <color indexed="8"/>
        <rFont val="Calibri"/>
        <family val="2"/>
      </rPr>
      <t>RESPONSABLE DE FACT. Y COBRANZA, ATENCION AL CLIENTE Y CAPTURISTA DE DATOS</t>
    </r>
    <r>
      <rPr>
        <sz val="10"/>
        <color indexed="8"/>
        <rFont val="Calibri"/>
        <family val="2"/>
      </rPr>
      <t xml:space="preserve"> </t>
    </r>
  </si>
  <si>
    <t>ALBERTO PEREZ GARCIA</t>
  </si>
  <si>
    <t>CULTURA DEL AGUA, TRANSPARENCIA  Y COMUNICACON SOC.</t>
  </si>
  <si>
    <t>MAGALY SALDAÑA GARCIA</t>
  </si>
  <si>
    <t>JEFA DEL AREA COMERCIAL</t>
  </si>
  <si>
    <t>PABLO GUALAJARA RAMIREZ</t>
  </si>
  <si>
    <t>YAZMIN LIZBETH MALDONADO JIMENEZ</t>
  </si>
  <si>
    <t xml:space="preserve">AUX. FINANCIERO, REC. HUMANOS Y ALMACENISTA </t>
  </si>
  <si>
    <t>diario</t>
  </si>
  <si>
    <t>HUMBERTO JAVIER REYES RIVERA</t>
  </si>
  <si>
    <t>LAISHA JULIETTE SALAZAR SALCEDO</t>
  </si>
  <si>
    <t>LIMPIEZA</t>
  </si>
  <si>
    <t>LUIS ERNESTO MACHUCA LEON</t>
  </si>
  <si>
    <t>LEONOR TEMORES ARIAS</t>
  </si>
  <si>
    <t>ENCARGADO DE BOMAS Y VALVULAS</t>
  </si>
  <si>
    <t>MARIA ESTHER SALDAÑA CERVERA</t>
  </si>
  <si>
    <t>VERONICA HERNANDEZ CABRERA</t>
  </si>
  <si>
    <t>GUILLERMO LOZA RODRIGUEZ</t>
  </si>
  <si>
    <t>FRANCISCO PEDROZA VAZQUEZ</t>
  </si>
  <si>
    <t>NATALIA CERDA TORRES</t>
  </si>
  <si>
    <t>JOSE DE JESUS GUTIERREZ GARCIA</t>
  </si>
  <si>
    <t>YOLANDA CARRILLO PARTIDA</t>
  </si>
  <si>
    <t>ISELA AVILA HERNANDEZ</t>
  </si>
  <si>
    <t>MARIA ESTRADA SANCHEZ</t>
  </si>
  <si>
    <t>MA DE JESUS GOMEZ LOPEZ</t>
  </si>
  <si>
    <t>EZEQUIEL MUÑOZ GUTIERREZ</t>
  </si>
  <si>
    <t>JOSE CABRERA ARRIAGA</t>
  </si>
  <si>
    <t>1-15 DE SEPTIEMBRE  DEL 2018</t>
  </si>
  <si>
    <t>15-30 DE SEPTIEMBRE  DEL 2018</t>
  </si>
  <si>
    <t>NP</t>
  </si>
  <si>
    <t>1-15 OCTUBRE  DEL 2018</t>
  </si>
  <si>
    <t xml:space="preserve">JOSE DE JESUS AVALOS MUÑOZ </t>
  </si>
  <si>
    <t>ROSALIA GUADALUPE CARRANZ TORRES</t>
  </si>
  <si>
    <t>ROSALIA GUADALUPE CARRANZA TORRES</t>
  </si>
  <si>
    <t>JEFA DEL AREA ADMINISTRATIVA</t>
  </si>
  <si>
    <t xml:space="preserve">  ADRIANA PEDROZA MARTINEZ</t>
  </si>
  <si>
    <t>15-30 OCTUBRE  DEL 2018</t>
  </si>
  <si>
    <t xml:space="preserve">JAVIER COMPARAN PEREZ </t>
  </si>
  <si>
    <t>1-15 DE NOVIEMBRE DEL 2018</t>
  </si>
  <si>
    <t>15-30 DE NOVIEMBRE DEL 2018</t>
  </si>
  <si>
    <t>PRIMA</t>
  </si>
  <si>
    <t>1-15 DE DICIEMBRE DEL 2018</t>
  </si>
  <si>
    <t>15-30 DE DICIEMBRE DEL 2018</t>
  </si>
  <si>
    <t>AGUINALDO DICIEMBRE 2018</t>
  </si>
  <si>
    <t xml:space="preserve"> PRIMA VACACIONES  2018</t>
  </si>
  <si>
    <t>1-15 DE ENERO DEL 2019</t>
  </si>
  <si>
    <t xml:space="preserve">TOTAL: </t>
  </si>
  <si>
    <t>JOSE CANO RUVALCABA</t>
  </si>
  <si>
    <t>15-30 DE ENERO DEL 2019</t>
  </si>
  <si>
    <t>1-15 DE FEBRERO DEL 2019</t>
  </si>
  <si>
    <t>15-28 DE FEBRERO DEL 2019</t>
  </si>
  <si>
    <t>1-15 MARZO DEL 2019</t>
  </si>
  <si>
    <t>15-30 MARZO DEL 2019</t>
  </si>
  <si>
    <t>1-15 ABRIL DEL 2019</t>
  </si>
  <si>
    <t>1-15 ABRIL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</si>
</sst>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[$$-80A]#,##0.00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 Light"/>
      <family val="2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1" fillId="0" borderId="0" xfId="0" applyFont="1" applyFill="1"/>
    <xf numFmtId="0" fontId="2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7" xfId="0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165" fontId="1" fillId="0" borderId="7" xfId="0" applyNumberFormat="1" applyFont="1" applyFill="1" applyBorder="1" applyAlignment="1">
      <alignment horizontal="left" vertical="top" wrapText="1"/>
    </xf>
    <xf numFmtId="165" fontId="1" fillId="0" borderId="9" xfId="0" applyNumberFormat="1" applyFont="1" applyFill="1" applyBorder="1" applyAlignment="1">
      <alignment horizontal="left" vertical="top" wrapText="1"/>
    </xf>
    <xf numFmtId="164" fontId="1" fillId="0" borderId="0" xfId="0" applyNumberFormat="1" applyFont="1" applyFill="1"/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/>
    <xf numFmtId="164" fontId="0" fillId="0" borderId="0" xfId="0" applyNumberFormat="1" applyFont="1" applyFill="1"/>
    <xf numFmtId="164" fontId="1" fillId="0" borderId="0" xfId="0" applyNumberFormat="1" applyFont="1" applyFill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vertical="center" wrapText="1"/>
    </xf>
    <xf numFmtId="0" fontId="1" fillId="0" borderId="7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vertical="center" wrapText="1"/>
    </xf>
    <xf numFmtId="0" fontId="1" fillId="0" borderId="1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164" fontId="1" fillId="2" borderId="10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vertical="center" wrapText="1"/>
    </xf>
    <xf numFmtId="0" fontId="1" fillId="0" borderId="12" xfId="0" applyNumberFormat="1" applyFont="1" applyFill="1" applyBorder="1" applyAlignment="1">
      <alignment vertical="center" wrapText="1"/>
    </xf>
    <xf numFmtId="164" fontId="1" fillId="2" borderId="12" xfId="0" applyNumberFormat="1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165" fontId="0" fillId="0" borderId="7" xfId="0" applyNumberFormat="1" applyFont="1" applyFill="1" applyBorder="1" applyAlignment="1">
      <alignment vertical="center" wrapText="1"/>
    </xf>
    <xf numFmtId="0" fontId="0" fillId="0" borderId="7" xfId="0" applyNumberFormat="1" applyFont="1" applyFill="1" applyBorder="1" applyAlignment="1">
      <alignment vertical="center" wrapText="1"/>
    </xf>
    <xf numFmtId="165" fontId="0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65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8" fillId="0" borderId="0" xfId="0" applyNumberFormat="1" applyFont="1" applyFill="1" applyAlignment="1">
      <alignment horizontal="center" vertical="center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44" fontId="0" fillId="0" borderId="0" xfId="1" applyFont="1"/>
    <xf numFmtId="0" fontId="1" fillId="0" borderId="0" xfId="0" applyFont="1" applyFill="1" applyBorder="1" applyAlignment="1">
      <alignment horizontal="center" vertical="center"/>
    </xf>
    <xf numFmtId="165" fontId="10" fillId="2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/>
    </xf>
    <xf numFmtId="44" fontId="0" fillId="0" borderId="0" xfId="0" applyNumberFormat="1"/>
    <xf numFmtId="0" fontId="1" fillId="0" borderId="0" xfId="0" applyFont="1" applyFill="1" applyBorder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9" fontId="1" fillId="0" borderId="7" xfId="2" applyFont="1" applyFill="1" applyBorder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19050</xdr:rowOff>
    </xdr:from>
    <xdr:to>
      <xdr:col>0</xdr:col>
      <xdr:colOff>1819275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9050"/>
          <a:ext cx="15430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0</xdr:row>
      <xdr:rowOff>166686</xdr:rowOff>
    </xdr:from>
    <xdr:to>
      <xdr:col>8</xdr:col>
      <xdr:colOff>557893</xdr:colOff>
      <xdr:row>5</xdr:row>
      <xdr:rowOff>166687</xdr:rowOff>
    </xdr:to>
    <xdr:sp macro="" textlink="">
      <xdr:nvSpPr>
        <xdr:cNvPr id="3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09763" y="166686"/>
          <a:ext cx="8411255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152400</xdr:colOff>
      <xdr:row>17</xdr:row>
      <xdr:rowOff>142875</xdr:rowOff>
    </xdr:from>
    <xdr:to>
      <xdr:col>0</xdr:col>
      <xdr:colOff>1695450</xdr:colOff>
      <xdr:row>24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229225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17</xdr:row>
      <xdr:rowOff>166686</xdr:rowOff>
    </xdr:from>
    <xdr:to>
      <xdr:col>8</xdr:col>
      <xdr:colOff>557893</xdr:colOff>
      <xdr:row>22</xdr:row>
      <xdr:rowOff>166687</xdr:rowOff>
    </xdr:to>
    <xdr:sp macro="" textlink="">
      <xdr:nvSpPr>
        <xdr:cNvPr id="5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09763" y="5253036"/>
          <a:ext cx="8411255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190500</xdr:colOff>
      <xdr:row>46</xdr:row>
      <xdr:rowOff>95250</xdr:rowOff>
    </xdr:from>
    <xdr:to>
      <xdr:col>0</xdr:col>
      <xdr:colOff>1733550</xdr:colOff>
      <xdr:row>52</xdr:row>
      <xdr:rowOff>152400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039975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1896156</xdr:colOff>
      <xdr:row>46</xdr:row>
      <xdr:rowOff>71436</xdr:rowOff>
    </xdr:from>
    <xdr:to>
      <xdr:col>8</xdr:col>
      <xdr:colOff>544286</xdr:colOff>
      <xdr:row>51</xdr:row>
      <xdr:rowOff>71437</xdr:rowOff>
    </xdr:to>
    <xdr:sp macro="" textlink="">
      <xdr:nvSpPr>
        <xdr:cNvPr id="7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896156" y="15016161"/>
          <a:ext cx="8411255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33</xdr:row>
      <xdr:rowOff>142875</xdr:rowOff>
    </xdr:from>
    <xdr:to>
      <xdr:col>0</xdr:col>
      <xdr:colOff>1638300</xdr:colOff>
      <xdr:row>37</xdr:row>
      <xdr:rowOff>9525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315575"/>
          <a:ext cx="154305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1778000</xdr:colOff>
      <xdr:row>34</xdr:row>
      <xdr:rowOff>47625</xdr:rowOff>
    </xdr:from>
    <xdr:to>
      <xdr:col>8</xdr:col>
      <xdr:colOff>407080</xdr:colOff>
      <xdr:row>37</xdr:row>
      <xdr:rowOff>47626</xdr:rowOff>
    </xdr:to>
    <xdr:sp macro="" textlink="">
      <xdr:nvSpPr>
        <xdr:cNvPr id="9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778000" y="10601325"/>
          <a:ext cx="8392205" cy="114300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266700</xdr:colOff>
      <xdr:row>60</xdr:row>
      <xdr:rowOff>95250</xdr:rowOff>
    </xdr:from>
    <xdr:to>
      <xdr:col>0</xdr:col>
      <xdr:colOff>1809750</xdr:colOff>
      <xdr:row>63</xdr:row>
      <xdr:rowOff>247650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8964275"/>
          <a:ext cx="15430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1968500</xdr:colOff>
      <xdr:row>60</xdr:row>
      <xdr:rowOff>238125</xdr:rowOff>
    </xdr:from>
    <xdr:to>
      <xdr:col>8</xdr:col>
      <xdr:colOff>597580</xdr:colOff>
      <xdr:row>63</xdr:row>
      <xdr:rowOff>142876</xdr:rowOff>
    </xdr:to>
    <xdr:sp macro="" textlink="">
      <xdr:nvSpPr>
        <xdr:cNvPr id="11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11350" y="19107150"/>
          <a:ext cx="8449355" cy="104775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19050</xdr:rowOff>
    </xdr:from>
    <xdr:to>
      <xdr:col>0</xdr:col>
      <xdr:colOff>1819275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9050"/>
          <a:ext cx="15430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0</xdr:row>
      <xdr:rowOff>166686</xdr:rowOff>
    </xdr:from>
    <xdr:to>
      <xdr:col>8</xdr:col>
      <xdr:colOff>557893</xdr:colOff>
      <xdr:row>5</xdr:row>
      <xdr:rowOff>166687</xdr:rowOff>
    </xdr:to>
    <xdr:sp macro="" textlink="">
      <xdr:nvSpPr>
        <xdr:cNvPr id="3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166686"/>
          <a:ext cx="872558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152400</xdr:colOff>
      <xdr:row>15</xdr:row>
      <xdr:rowOff>142875</xdr:rowOff>
    </xdr:from>
    <xdr:to>
      <xdr:col>0</xdr:col>
      <xdr:colOff>1695450</xdr:colOff>
      <xdr:row>22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829175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15</xdr:row>
      <xdr:rowOff>166686</xdr:rowOff>
    </xdr:from>
    <xdr:to>
      <xdr:col>8</xdr:col>
      <xdr:colOff>557893</xdr:colOff>
      <xdr:row>20</xdr:row>
      <xdr:rowOff>166687</xdr:rowOff>
    </xdr:to>
    <xdr:sp macro="" textlink="">
      <xdr:nvSpPr>
        <xdr:cNvPr id="5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4852986"/>
          <a:ext cx="872558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190500</xdr:colOff>
      <xdr:row>44</xdr:row>
      <xdr:rowOff>95250</xdr:rowOff>
    </xdr:from>
    <xdr:to>
      <xdr:col>0</xdr:col>
      <xdr:colOff>1733550</xdr:colOff>
      <xdr:row>50</xdr:row>
      <xdr:rowOff>152400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344650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1896156</xdr:colOff>
      <xdr:row>44</xdr:row>
      <xdr:rowOff>71436</xdr:rowOff>
    </xdr:from>
    <xdr:to>
      <xdr:col>8</xdr:col>
      <xdr:colOff>544286</xdr:colOff>
      <xdr:row>49</xdr:row>
      <xdr:rowOff>71437</xdr:rowOff>
    </xdr:to>
    <xdr:sp macro="" textlink="">
      <xdr:nvSpPr>
        <xdr:cNvPr id="7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896156" y="14320836"/>
          <a:ext cx="874463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31</xdr:row>
      <xdr:rowOff>142875</xdr:rowOff>
    </xdr:from>
    <xdr:to>
      <xdr:col>0</xdr:col>
      <xdr:colOff>1638300</xdr:colOff>
      <xdr:row>35</xdr:row>
      <xdr:rowOff>9525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848850"/>
          <a:ext cx="154305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1778000</xdr:colOff>
      <xdr:row>32</xdr:row>
      <xdr:rowOff>47625</xdr:rowOff>
    </xdr:from>
    <xdr:to>
      <xdr:col>8</xdr:col>
      <xdr:colOff>407080</xdr:colOff>
      <xdr:row>35</xdr:row>
      <xdr:rowOff>47626</xdr:rowOff>
    </xdr:to>
    <xdr:sp macro="" textlink="">
      <xdr:nvSpPr>
        <xdr:cNvPr id="9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778000" y="10134600"/>
          <a:ext cx="8725580" cy="114300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266700</xdr:colOff>
      <xdr:row>58</xdr:row>
      <xdr:rowOff>95250</xdr:rowOff>
    </xdr:from>
    <xdr:to>
      <xdr:col>0</xdr:col>
      <xdr:colOff>1809750</xdr:colOff>
      <xdr:row>61</xdr:row>
      <xdr:rowOff>247650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8211800"/>
          <a:ext cx="15430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1968500</xdr:colOff>
      <xdr:row>58</xdr:row>
      <xdr:rowOff>238125</xdr:rowOff>
    </xdr:from>
    <xdr:to>
      <xdr:col>8</xdr:col>
      <xdr:colOff>597580</xdr:colOff>
      <xdr:row>61</xdr:row>
      <xdr:rowOff>142876</xdr:rowOff>
    </xdr:to>
    <xdr:sp macro="" textlink="">
      <xdr:nvSpPr>
        <xdr:cNvPr id="11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68500" y="18354675"/>
          <a:ext cx="8725580" cy="104775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19050</xdr:rowOff>
    </xdr:from>
    <xdr:to>
      <xdr:col>0</xdr:col>
      <xdr:colOff>1819275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9050"/>
          <a:ext cx="15430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0</xdr:row>
      <xdr:rowOff>166686</xdr:rowOff>
    </xdr:from>
    <xdr:to>
      <xdr:col>8</xdr:col>
      <xdr:colOff>557893</xdr:colOff>
      <xdr:row>5</xdr:row>
      <xdr:rowOff>166687</xdr:rowOff>
    </xdr:to>
    <xdr:sp macro="" textlink="">
      <xdr:nvSpPr>
        <xdr:cNvPr id="3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166686"/>
          <a:ext cx="872558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152400</xdr:colOff>
      <xdr:row>15</xdr:row>
      <xdr:rowOff>142875</xdr:rowOff>
    </xdr:from>
    <xdr:to>
      <xdr:col>0</xdr:col>
      <xdr:colOff>1695450</xdr:colOff>
      <xdr:row>22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829175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15</xdr:row>
      <xdr:rowOff>166686</xdr:rowOff>
    </xdr:from>
    <xdr:to>
      <xdr:col>8</xdr:col>
      <xdr:colOff>557893</xdr:colOff>
      <xdr:row>20</xdr:row>
      <xdr:rowOff>166687</xdr:rowOff>
    </xdr:to>
    <xdr:sp macro="" textlink="">
      <xdr:nvSpPr>
        <xdr:cNvPr id="5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4852986"/>
          <a:ext cx="872558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190500</xdr:colOff>
      <xdr:row>44</xdr:row>
      <xdr:rowOff>95250</xdr:rowOff>
    </xdr:from>
    <xdr:to>
      <xdr:col>0</xdr:col>
      <xdr:colOff>1733550</xdr:colOff>
      <xdr:row>50</xdr:row>
      <xdr:rowOff>152400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344650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1896156</xdr:colOff>
      <xdr:row>44</xdr:row>
      <xdr:rowOff>71436</xdr:rowOff>
    </xdr:from>
    <xdr:to>
      <xdr:col>8</xdr:col>
      <xdr:colOff>544286</xdr:colOff>
      <xdr:row>49</xdr:row>
      <xdr:rowOff>71437</xdr:rowOff>
    </xdr:to>
    <xdr:sp macro="" textlink="">
      <xdr:nvSpPr>
        <xdr:cNvPr id="7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896156" y="14320836"/>
          <a:ext cx="874463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31</xdr:row>
      <xdr:rowOff>142875</xdr:rowOff>
    </xdr:from>
    <xdr:to>
      <xdr:col>0</xdr:col>
      <xdr:colOff>1638300</xdr:colOff>
      <xdr:row>35</xdr:row>
      <xdr:rowOff>9525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848850"/>
          <a:ext cx="154305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1778000</xdr:colOff>
      <xdr:row>32</xdr:row>
      <xdr:rowOff>47625</xdr:rowOff>
    </xdr:from>
    <xdr:to>
      <xdr:col>8</xdr:col>
      <xdr:colOff>407080</xdr:colOff>
      <xdr:row>35</xdr:row>
      <xdr:rowOff>47626</xdr:rowOff>
    </xdr:to>
    <xdr:sp macro="" textlink="">
      <xdr:nvSpPr>
        <xdr:cNvPr id="9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778000" y="10134600"/>
          <a:ext cx="8725580" cy="114300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266700</xdr:colOff>
      <xdr:row>58</xdr:row>
      <xdr:rowOff>95250</xdr:rowOff>
    </xdr:from>
    <xdr:to>
      <xdr:col>0</xdr:col>
      <xdr:colOff>1809750</xdr:colOff>
      <xdr:row>61</xdr:row>
      <xdr:rowOff>247650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8211800"/>
          <a:ext cx="15430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1968500</xdr:colOff>
      <xdr:row>58</xdr:row>
      <xdr:rowOff>238125</xdr:rowOff>
    </xdr:from>
    <xdr:to>
      <xdr:col>8</xdr:col>
      <xdr:colOff>597580</xdr:colOff>
      <xdr:row>61</xdr:row>
      <xdr:rowOff>142876</xdr:rowOff>
    </xdr:to>
    <xdr:sp macro="" textlink="">
      <xdr:nvSpPr>
        <xdr:cNvPr id="11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68500" y="18354675"/>
          <a:ext cx="8725580" cy="104775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19050</xdr:rowOff>
    </xdr:from>
    <xdr:to>
      <xdr:col>0</xdr:col>
      <xdr:colOff>1819275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9050"/>
          <a:ext cx="15430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0</xdr:row>
      <xdr:rowOff>166686</xdr:rowOff>
    </xdr:from>
    <xdr:to>
      <xdr:col>8</xdr:col>
      <xdr:colOff>557893</xdr:colOff>
      <xdr:row>5</xdr:row>
      <xdr:rowOff>166687</xdr:rowOff>
    </xdr:to>
    <xdr:sp macro="" textlink="">
      <xdr:nvSpPr>
        <xdr:cNvPr id="3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166686"/>
          <a:ext cx="872558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152400</xdr:colOff>
      <xdr:row>15</xdr:row>
      <xdr:rowOff>142875</xdr:rowOff>
    </xdr:from>
    <xdr:to>
      <xdr:col>0</xdr:col>
      <xdr:colOff>1695450</xdr:colOff>
      <xdr:row>22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829175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15</xdr:row>
      <xdr:rowOff>166686</xdr:rowOff>
    </xdr:from>
    <xdr:to>
      <xdr:col>8</xdr:col>
      <xdr:colOff>557893</xdr:colOff>
      <xdr:row>20</xdr:row>
      <xdr:rowOff>166687</xdr:rowOff>
    </xdr:to>
    <xdr:sp macro="" textlink="">
      <xdr:nvSpPr>
        <xdr:cNvPr id="5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4852986"/>
          <a:ext cx="872558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190500</xdr:colOff>
      <xdr:row>44</xdr:row>
      <xdr:rowOff>95250</xdr:rowOff>
    </xdr:from>
    <xdr:to>
      <xdr:col>0</xdr:col>
      <xdr:colOff>1733550</xdr:colOff>
      <xdr:row>50</xdr:row>
      <xdr:rowOff>152400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344650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1896156</xdr:colOff>
      <xdr:row>44</xdr:row>
      <xdr:rowOff>71436</xdr:rowOff>
    </xdr:from>
    <xdr:to>
      <xdr:col>8</xdr:col>
      <xdr:colOff>544286</xdr:colOff>
      <xdr:row>49</xdr:row>
      <xdr:rowOff>71437</xdr:rowOff>
    </xdr:to>
    <xdr:sp macro="" textlink="">
      <xdr:nvSpPr>
        <xdr:cNvPr id="7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896156" y="14320836"/>
          <a:ext cx="874463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31</xdr:row>
      <xdr:rowOff>142875</xdr:rowOff>
    </xdr:from>
    <xdr:to>
      <xdr:col>0</xdr:col>
      <xdr:colOff>1638300</xdr:colOff>
      <xdr:row>35</xdr:row>
      <xdr:rowOff>9525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848850"/>
          <a:ext cx="154305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1778000</xdr:colOff>
      <xdr:row>32</xdr:row>
      <xdr:rowOff>47625</xdr:rowOff>
    </xdr:from>
    <xdr:to>
      <xdr:col>8</xdr:col>
      <xdr:colOff>407080</xdr:colOff>
      <xdr:row>35</xdr:row>
      <xdr:rowOff>47626</xdr:rowOff>
    </xdr:to>
    <xdr:sp macro="" textlink="">
      <xdr:nvSpPr>
        <xdr:cNvPr id="9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778000" y="10134600"/>
          <a:ext cx="8725580" cy="114300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266700</xdr:colOff>
      <xdr:row>58</xdr:row>
      <xdr:rowOff>95250</xdr:rowOff>
    </xdr:from>
    <xdr:to>
      <xdr:col>0</xdr:col>
      <xdr:colOff>1809750</xdr:colOff>
      <xdr:row>61</xdr:row>
      <xdr:rowOff>247650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8211800"/>
          <a:ext cx="15430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1968500</xdr:colOff>
      <xdr:row>58</xdr:row>
      <xdr:rowOff>238125</xdr:rowOff>
    </xdr:from>
    <xdr:to>
      <xdr:col>8</xdr:col>
      <xdr:colOff>597580</xdr:colOff>
      <xdr:row>61</xdr:row>
      <xdr:rowOff>142876</xdr:rowOff>
    </xdr:to>
    <xdr:sp macro="" textlink="">
      <xdr:nvSpPr>
        <xdr:cNvPr id="11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68500" y="18354675"/>
          <a:ext cx="8725580" cy="104775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19050</xdr:rowOff>
    </xdr:from>
    <xdr:to>
      <xdr:col>0</xdr:col>
      <xdr:colOff>1819275</xdr:colOff>
      <xdr:row>7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9050"/>
          <a:ext cx="15430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</xdr:row>
      <xdr:rowOff>166686</xdr:rowOff>
    </xdr:from>
    <xdr:to>
      <xdr:col>8</xdr:col>
      <xdr:colOff>557893</xdr:colOff>
      <xdr:row>6</xdr:row>
      <xdr:rowOff>166687</xdr:rowOff>
    </xdr:to>
    <xdr:sp macro="" textlink="">
      <xdr:nvSpPr>
        <xdr:cNvPr id="3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166686"/>
          <a:ext cx="872558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152400</xdr:colOff>
      <xdr:row>16</xdr:row>
      <xdr:rowOff>142875</xdr:rowOff>
    </xdr:from>
    <xdr:to>
      <xdr:col>0</xdr:col>
      <xdr:colOff>1695450</xdr:colOff>
      <xdr:row>23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829175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16</xdr:row>
      <xdr:rowOff>166686</xdr:rowOff>
    </xdr:from>
    <xdr:to>
      <xdr:col>8</xdr:col>
      <xdr:colOff>557893</xdr:colOff>
      <xdr:row>21</xdr:row>
      <xdr:rowOff>166687</xdr:rowOff>
    </xdr:to>
    <xdr:sp macro="" textlink="">
      <xdr:nvSpPr>
        <xdr:cNvPr id="5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4852986"/>
          <a:ext cx="872558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190500</xdr:colOff>
      <xdr:row>47</xdr:row>
      <xdr:rowOff>95250</xdr:rowOff>
    </xdr:from>
    <xdr:to>
      <xdr:col>0</xdr:col>
      <xdr:colOff>1733550</xdr:colOff>
      <xdr:row>53</xdr:row>
      <xdr:rowOff>152400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344650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1896156</xdr:colOff>
      <xdr:row>47</xdr:row>
      <xdr:rowOff>71436</xdr:rowOff>
    </xdr:from>
    <xdr:to>
      <xdr:col>8</xdr:col>
      <xdr:colOff>544286</xdr:colOff>
      <xdr:row>52</xdr:row>
      <xdr:rowOff>71437</xdr:rowOff>
    </xdr:to>
    <xdr:sp macro="" textlink="">
      <xdr:nvSpPr>
        <xdr:cNvPr id="7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896156" y="14320836"/>
          <a:ext cx="874463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32</xdr:row>
      <xdr:rowOff>142875</xdr:rowOff>
    </xdr:from>
    <xdr:to>
      <xdr:col>0</xdr:col>
      <xdr:colOff>1638300</xdr:colOff>
      <xdr:row>35</xdr:row>
      <xdr:rowOff>299357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926411"/>
          <a:ext cx="1543050" cy="1299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1778000</xdr:colOff>
      <xdr:row>33</xdr:row>
      <xdr:rowOff>47626</xdr:rowOff>
    </xdr:from>
    <xdr:to>
      <xdr:col>8</xdr:col>
      <xdr:colOff>407080</xdr:colOff>
      <xdr:row>36</xdr:row>
      <xdr:rowOff>13608</xdr:rowOff>
    </xdr:to>
    <xdr:sp macro="" textlink="">
      <xdr:nvSpPr>
        <xdr:cNvPr id="9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778000" y="10212162"/>
          <a:ext cx="8725580" cy="1108982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239486</xdr:colOff>
      <xdr:row>60</xdr:row>
      <xdr:rowOff>95249</xdr:rowOff>
    </xdr:from>
    <xdr:to>
      <xdr:col>0</xdr:col>
      <xdr:colOff>1782536</xdr:colOff>
      <xdr:row>64</xdr:row>
      <xdr:rowOff>247649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486" y="17961428"/>
          <a:ext cx="154305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9072</xdr:colOff>
      <xdr:row>60</xdr:row>
      <xdr:rowOff>374197</xdr:rowOff>
    </xdr:from>
    <xdr:to>
      <xdr:col>8</xdr:col>
      <xdr:colOff>679223</xdr:colOff>
      <xdr:row>63</xdr:row>
      <xdr:rowOff>278948</xdr:rowOff>
    </xdr:to>
    <xdr:sp macro="" textlink="">
      <xdr:nvSpPr>
        <xdr:cNvPr id="11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2050143" y="18240376"/>
          <a:ext cx="8725580" cy="104775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19050</xdr:rowOff>
    </xdr:from>
    <xdr:to>
      <xdr:col>0</xdr:col>
      <xdr:colOff>1819275</xdr:colOff>
      <xdr:row>7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09550"/>
          <a:ext cx="15430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</xdr:row>
      <xdr:rowOff>166686</xdr:rowOff>
    </xdr:from>
    <xdr:to>
      <xdr:col>8</xdr:col>
      <xdr:colOff>557893</xdr:colOff>
      <xdr:row>6</xdr:row>
      <xdr:rowOff>166687</xdr:rowOff>
    </xdr:to>
    <xdr:sp macro="" textlink="">
      <xdr:nvSpPr>
        <xdr:cNvPr id="3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357186"/>
          <a:ext cx="872558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152400</xdr:colOff>
      <xdr:row>16</xdr:row>
      <xdr:rowOff>142875</xdr:rowOff>
    </xdr:from>
    <xdr:to>
      <xdr:col>0</xdr:col>
      <xdr:colOff>1695450</xdr:colOff>
      <xdr:row>23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019675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16</xdr:row>
      <xdr:rowOff>166686</xdr:rowOff>
    </xdr:from>
    <xdr:to>
      <xdr:col>8</xdr:col>
      <xdr:colOff>557893</xdr:colOff>
      <xdr:row>21</xdr:row>
      <xdr:rowOff>166687</xdr:rowOff>
    </xdr:to>
    <xdr:sp macro="" textlink="">
      <xdr:nvSpPr>
        <xdr:cNvPr id="5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5043486"/>
          <a:ext cx="872558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190500</xdr:colOff>
      <xdr:row>47</xdr:row>
      <xdr:rowOff>95250</xdr:rowOff>
    </xdr:from>
    <xdr:to>
      <xdr:col>0</xdr:col>
      <xdr:colOff>1733550</xdr:colOff>
      <xdr:row>53</xdr:row>
      <xdr:rowOff>152400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716250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1896156</xdr:colOff>
      <xdr:row>47</xdr:row>
      <xdr:rowOff>71436</xdr:rowOff>
    </xdr:from>
    <xdr:to>
      <xdr:col>8</xdr:col>
      <xdr:colOff>544286</xdr:colOff>
      <xdr:row>52</xdr:row>
      <xdr:rowOff>71437</xdr:rowOff>
    </xdr:to>
    <xdr:sp macro="" textlink="">
      <xdr:nvSpPr>
        <xdr:cNvPr id="7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896156" y="15692436"/>
          <a:ext cx="874463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32</xdr:row>
      <xdr:rowOff>142875</xdr:rowOff>
    </xdr:from>
    <xdr:to>
      <xdr:col>0</xdr:col>
      <xdr:colOff>1638300</xdr:colOff>
      <xdr:row>35</xdr:row>
      <xdr:rowOff>299357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039350"/>
          <a:ext cx="1543050" cy="1299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1778000</xdr:colOff>
      <xdr:row>33</xdr:row>
      <xdr:rowOff>47626</xdr:rowOff>
    </xdr:from>
    <xdr:to>
      <xdr:col>8</xdr:col>
      <xdr:colOff>407080</xdr:colOff>
      <xdr:row>36</xdr:row>
      <xdr:rowOff>13608</xdr:rowOff>
    </xdr:to>
    <xdr:sp macro="" textlink="">
      <xdr:nvSpPr>
        <xdr:cNvPr id="9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778000" y="10325101"/>
          <a:ext cx="8725580" cy="1108982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239486</xdr:colOff>
      <xdr:row>60</xdr:row>
      <xdr:rowOff>95249</xdr:rowOff>
    </xdr:from>
    <xdr:to>
      <xdr:col>0</xdr:col>
      <xdr:colOff>1782536</xdr:colOff>
      <xdr:row>64</xdr:row>
      <xdr:rowOff>247649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486" y="19202399"/>
          <a:ext cx="154305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9072</xdr:colOff>
      <xdr:row>60</xdr:row>
      <xdr:rowOff>374197</xdr:rowOff>
    </xdr:from>
    <xdr:to>
      <xdr:col>8</xdr:col>
      <xdr:colOff>679223</xdr:colOff>
      <xdr:row>63</xdr:row>
      <xdr:rowOff>278948</xdr:rowOff>
    </xdr:to>
    <xdr:sp macro="" textlink="">
      <xdr:nvSpPr>
        <xdr:cNvPr id="11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2047422" y="19481347"/>
          <a:ext cx="8728301" cy="104775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19050</xdr:rowOff>
    </xdr:from>
    <xdr:to>
      <xdr:col>0</xdr:col>
      <xdr:colOff>1819275</xdr:colOff>
      <xdr:row>7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09550"/>
          <a:ext cx="15430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</xdr:row>
      <xdr:rowOff>166686</xdr:rowOff>
    </xdr:from>
    <xdr:to>
      <xdr:col>8</xdr:col>
      <xdr:colOff>557893</xdr:colOff>
      <xdr:row>6</xdr:row>
      <xdr:rowOff>166687</xdr:rowOff>
    </xdr:to>
    <xdr:sp macro="" textlink="">
      <xdr:nvSpPr>
        <xdr:cNvPr id="3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357186"/>
          <a:ext cx="872558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152400</xdr:colOff>
      <xdr:row>16</xdr:row>
      <xdr:rowOff>142875</xdr:rowOff>
    </xdr:from>
    <xdr:to>
      <xdr:col>0</xdr:col>
      <xdr:colOff>1695450</xdr:colOff>
      <xdr:row>23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019675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16</xdr:row>
      <xdr:rowOff>166686</xdr:rowOff>
    </xdr:from>
    <xdr:to>
      <xdr:col>8</xdr:col>
      <xdr:colOff>557893</xdr:colOff>
      <xdr:row>21</xdr:row>
      <xdr:rowOff>166687</xdr:rowOff>
    </xdr:to>
    <xdr:sp macro="" textlink="">
      <xdr:nvSpPr>
        <xdr:cNvPr id="5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5043486"/>
          <a:ext cx="872558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190500</xdr:colOff>
      <xdr:row>47</xdr:row>
      <xdr:rowOff>95250</xdr:rowOff>
    </xdr:from>
    <xdr:to>
      <xdr:col>0</xdr:col>
      <xdr:colOff>1733550</xdr:colOff>
      <xdr:row>53</xdr:row>
      <xdr:rowOff>152400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716250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1896156</xdr:colOff>
      <xdr:row>47</xdr:row>
      <xdr:rowOff>71436</xdr:rowOff>
    </xdr:from>
    <xdr:to>
      <xdr:col>8</xdr:col>
      <xdr:colOff>544286</xdr:colOff>
      <xdr:row>52</xdr:row>
      <xdr:rowOff>71437</xdr:rowOff>
    </xdr:to>
    <xdr:sp macro="" textlink="">
      <xdr:nvSpPr>
        <xdr:cNvPr id="7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896156" y="15692436"/>
          <a:ext cx="874463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32</xdr:row>
      <xdr:rowOff>142875</xdr:rowOff>
    </xdr:from>
    <xdr:to>
      <xdr:col>0</xdr:col>
      <xdr:colOff>1638300</xdr:colOff>
      <xdr:row>35</xdr:row>
      <xdr:rowOff>299357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039350"/>
          <a:ext cx="1543050" cy="1299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1778000</xdr:colOff>
      <xdr:row>33</xdr:row>
      <xdr:rowOff>47626</xdr:rowOff>
    </xdr:from>
    <xdr:to>
      <xdr:col>8</xdr:col>
      <xdr:colOff>407080</xdr:colOff>
      <xdr:row>36</xdr:row>
      <xdr:rowOff>13608</xdr:rowOff>
    </xdr:to>
    <xdr:sp macro="" textlink="">
      <xdr:nvSpPr>
        <xdr:cNvPr id="9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778000" y="10325101"/>
          <a:ext cx="8725580" cy="1108982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239486</xdr:colOff>
      <xdr:row>60</xdr:row>
      <xdr:rowOff>95249</xdr:rowOff>
    </xdr:from>
    <xdr:to>
      <xdr:col>0</xdr:col>
      <xdr:colOff>1782536</xdr:colOff>
      <xdr:row>64</xdr:row>
      <xdr:rowOff>247649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486" y="19202399"/>
          <a:ext cx="154305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9072</xdr:colOff>
      <xdr:row>60</xdr:row>
      <xdr:rowOff>374197</xdr:rowOff>
    </xdr:from>
    <xdr:to>
      <xdr:col>8</xdr:col>
      <xdr:colOff>679223</xdr:colOff>
      <xdr:row>63</xdr:row>
      <xdr:rowOff>278948</xdr:rowOff>
    </xdr:to>
    <xdr:sp macro="" textlink="">
      <xdr:nvSpPr>
        <xdr:cNvPr id="11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2047422" y="19481347"/>
          <a:ext cx="8728301" cy="104775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19050</xdr:rowOff>
    </xdr:from>
    <xdr:to>
      <xdr:col>0</xdr:col>
      <xdr:colOff>1819275</xdr:colOff>
      <xdr:row>7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09550"/>
          <a:ext cx="15430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</xdr:row>
      <xdr:rowOff>166686</xdr:rowOff>
    </xdr:from>
    <xdr:to>
      <xdr:col>8</xdr:col>
      <xdr:colOff>557893</xdr:colOff>
      <xdr:row>6</xdr:row>
      <xdr:rowOff>166687</xdr:rowOff>
    </xdr:to>
    <xdr:sp macro="" textlink="">
      <xdr:nvSpPr>
        <xdr:cNvPr id="3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357186"/>
          <a:ext cx="872558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152400</xdr:colOff>
      <xdr:row>16</xdr:row>
      <xdr:rowOff>142875</xdr:rowOff>
    </xdr:from>
    <xdr:to>
      <xdr:col>0</xdr:col>
      <xdr:colOff>1695450</xdr:colOff>
      <xdr:row>23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019675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16</xdr:row>
      <xdr:rowOff>166686</xdr:rowOff>
    </xdr:from>
    <xdr:to>
      <xdr:col>8</xdr:col>
      <xdr:colOff>557893</xdr:colOff>
      <xdr:row>21</xdr:row>
      <xdr:rowOff>166687</xdr:rowOff>
    </xdr:to>
    <xdr:sp macro="" textlink="">
      <xdr:nvSpPr>
        <xdr:cNvPr id="5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5043486"/>
          <a:ext cx="872558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190500</xdr:colOff>
      <xdr:row>47</xdr:row>
      <xdr:rowOff>95250</xdr:rowOff>
    </xdr:from>
    <xdr:to>
      <xdr:col>0</xdr:col>
      <xdr:colOff>1733550</xdr:colOff>
      <xdr:row>53</xdr:row>
      <xdr:rowOff>152400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716250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1896156</xdr:colOff>
      <xdr:row>47</xdr:row>
      <xdr:rowOff>71436</xdr:rowOff>
    </xdr:from>
    <xdr:to>
      <xdr:col>8</xdr:col>
      <xdr:colOff>544286</xdr:colOff>
      <xdr:row>52</xdr:row>
      <xdr:rowOff>71437</xdr:rowOff>
    </xdr:to>
    <xdr:sp macro="" textlink="">
      <xdr:nvSpPr>
        <xdr:cNvPr id="7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896156" y="15692436"/>
          <a:ext cx="874463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32</xdr:row>
      <xdr:rowOff>142875</xdr:rowOff>
    </xdr:from>
    <xdr:to>
      <xdr:col>0</xdr:col>
      <xdr:colOff>1638300</xdr:colOff>
      <xdr:row>35</xdr:row>
      <xdr:rowOff>299357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039350"/>
          <a:ext cx="1543050" cy="1299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1778000</xdr:colOff>
      <xdr:row>33</xdr:row>
      <xdr:rowOff>47626</xdr:rowOff>
    </xdr:from>
    <xdr:to>
      <xdr:col>8</xdr:col>
      <xdr:colOff>407080</xdr:colOff>
      <xdr:row>36</xdr:row>
      <xdr:rowOff>13608</xdr:rowOff>
    </xdr:to>
    <xdr:sp macro="" textlink="">
      <xdr:nvSpPr>
        <xdr:cNvPr id="9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778000" y="10325101"/>
          <a:ext cx="8725580" cy="1108982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239486</xdr:colOff>
      <xdr:row>60</xdr:row>
      <xdr:rowOff>95249</xdr:rowOff>
    </xdr:from>
    <xdr:to>
      <xdr:col>0</xdr:col>
      <xdr:colOff>1782536</xdr:colOff>
      <xdr:row>64</xdr:row>
      <xdr:rowOff>247649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486" y="19202399"/>
          <a:ext cx="154305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9072</xdr:colOff>
      <xdr:row>60</xdr:row>
      <xdr:rowOff>374197</xdr:rowOff>
    </xdr:from>
    <xdr:to>
      <xdr:col>8</xdr:col>
      <xdr:colOff>679223</xdr:colOff>
      <xdr:row>63</xdr:row>
      <xdr:rowOff>278948</xdr:rowOff>
    </xdr:to>
    <xdr:sp macro="" textlink="">
      <xdr:nvSpPr>
        <xdr:cNvPr id="11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2047422" y="19481347"/>
          <a:ext cx="8728301" cy="104775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19050</xdr:rowOff>
    </xdr:from>
    <xdr:to>
      <xdr:col>0</xdr:col>
      <xdr:colOff>1819275</xdr:colOff>
      <xdr:row>7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09550"/>
          <a:ext cx="15430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</xdr:row>
      <xdr:rowOff>166686</xdr:rowOff>
    </xdr:from>
    <xdr:to>
      <xdr:col>8</xdr:col>
      <xdr:colOff>557893</xdr:colOff>
      <xdr:row>6</xdr:row>
      <xdr:rowOff>166687</xdr:rowOff>
    </xdr:to>
    <xdr:sp macro="" textlink="">
      <xdr:nvSpPr>
        <xdr:cNvPr id="3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357186"/>
          <a:ext cx="874463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152400</xdr:colOff>
      <xdr:row>16</xdr:row>
      <xdr:rowOff>142875</xdr:rowOff>
    </xdr:from>
    <xdr:to>
      <xdr:col>0</xdr:col>
      <xdr:colOff>1695450</xdr:colOff>
      <xdr:row>23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019675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16</xdr:row>
      <xdr:rowOff>166686</xdr:rowOff>
    </xdr:from>
    <xdr:to>
      <xdr:col>8</xdr:col>
      <xdr:colOff>557893</xdr:colOff>
      <xdr:row>21</xdr:row>
      <xdr:rowOff>166687</xdr:rowOff>
    </xdr:to>
    <xdr:sp macro="" textlink="">
      <xdr:nvSpPr>
        <xdr:cNvPr id="5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5043486"/>
          <a:ext cx="874463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190500</xdr:colOff>
      <xdr:row>47</xdr:row>
      <xdr:rowOff>95250</xdr:rowOff>
    </xdr:from>
    <xdr:to>
      <xdr:col>0</xdr:col>
      <xdr:colOff>1733550</xdr:colOff>
      <xdr:row>53</xdr:row>
      <xdr:rowOff>152400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716250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1896156</xdr:colOff>
      <xdr:row>47</xdr:row>
      <xdr:rowOff>71436</xdr:rowOff>
    </xdr:from>
    <xdr:to>
      <xdr:col>8</xdr:col>
      <xdr:colOff>544286</xdr:colOff>
      <xdr:row>52</xdr:row>
      <xdr:rowOff>71437</xdr:rowOff>
    </xdr:to>
    <xdr:sp macro="" textlink="">
      <xdr:nvSpPr>
        <xdr:cNvPr id="7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896156" y="15692436"/>
          <a:ext cx="876368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32</xdr:row>
      <xdr:rowOff>142875</xdr:rowOff>
    </xdr:from>
    <xdr:to>
      <xdr:col>0</xdr:col>
      <xdr:colOff>1638300</xdr:colOff>
      <xdr:row>35</xdr:row>
      <xdr:rowOff>299357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039350"/>
          <a:ext cx="1543050" cy="1299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1778000</xdr:colOff>
      <xdr:row>33</xdr:row>
      <xdr:rowOff>47626</xdr:rowOff>
    </xdr:from>
    <xdr:to>
      <xdr:col>8</xdr:col>
      <xdr:colOff>407080</xdr:colOff>
      <xdr:row>36</xdr:row>
      <xdr:rowOff>13608</xdr:rowOff>
    </xdr:to>
    <xdr:sp macro="" textlink="">
      <xdr:nvSpPr>
        <xdr:cNvPr id="9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778000" y="10325101"/>
          <a:ext cx="8744630" cy="1108982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239486</xdr:colOff>
      <xdr:row>60</xdr:row>
      <xdr:rowOff>95249</xdr:rowOff>
    </xdr:from>
    <xdr:to>
      <xdr:col>0</xdr:col>
      <xdr:colOff>1782536</xdr:colOff>
      <xdr:row>64</xdr:row>
      <xdr:rowOff>247649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486" y="19202399"/>
          <a:ext cx="154305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9072</xdr:colOff>
      <xdr:row>60</xdr:row>
      <xdr:rowOff>374197</xdr:rowOff>
    </xdr:from>
    <xdr:to>
      <xdr:col>8</xdr:col>
      <xdr:colOff>679223</xdr:colOff>
      <xdr:row>63</xdr:row>
      <xdr:rowOff>278948</xdr:rowOff>
    </xdr:to>
    <xdr:sp macro="" textlink="">
      <xdr:nvSpPr>
        <xdr:cNvPr id="11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2047422" y="19481347"/>
          <a:ext cx="8747351" cy="104775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19050</xdr:rowOff>
    </xdr:from>
    <xdr:to>
      <xdr:col>0</xdr:col>
      <xdr:colOff>1819275</xdr:colOff>
      <xdr:row>7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09550"/>
          <a:ext cx="15430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</xdr:row>
      <xdr:rowOff>166686</xdr:rowOff>
    </xdr:from>
    <xdr:to>
      <xdr:col>8</xdr:col>
      <xdr:colOff>557893</xdr:colOff>
      <xdr:row>6</xdr:row>
      <xdr:rowOff>166687</xdr:rowOff>
    </xdr:to>
    <xdr:sp macro="" textlink="">
      <xdr:nvSpPr>
        <xdr:cNvPr id="3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357186"/>
          <a:ext cx="874463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152400</xdr:colOff>
      <xdr:row>16</xdr:row>
      <xdr:rowOff>142875</xdr:rowOff>
    </xdr:from>
    <xdr:to>
      <xdr:col>0</xdr:col>
      <xdr:colOff>1695450</xdr:colOff>
      <xdr:row>23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019675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16</xdr:row>
      <xdr:rowOff>166686</xdr:rowOff>
    </xdr:from>
    <xdr:to>
      <xdr:col>8</xdr:col>
      <xdr:colOff>557893</xdr:colOff>
      <xdr:row>21</xdr:row>
      <xdr:rowOff>166687</xdr:rowOff>
    </xdr:to>
    <xdr:sp macro="" textlink="">
      <xdr:nvSpPr>
        <xdr:cNvPr id="5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5043486"/>
          <a:ext cx="874463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190500</xdr:colOff>
      <xdr:row>47</xdr:row>
      <xdr:rowOff>95250</xdr:rowOff>
    </xdr:from>
    <xdr:to>
      <xdr:col>0</xdr:col>
      <xdr:colOff>1733550</xdr:colOff>
      <xdr:row>53</xdr:row>
      <xdr:rowOff>152400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716250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1896156</xdr:colOff>
      <xdr:row>47</xdr:row>
      <xdr:rowOff>71436</xdr:rowOff>
    </xdr:from>
    <xdr:to>
      <xdr:col>8</xdr:col>
      <xdr:colOff>544286</xdr:colOff>
      <xdr:row>52</xdr:row>
      <xdr:rowOff>71437</xdr:rowOff>
    </xdr:to>
    <xdr:sp macro="" textlink="">
      <xdr:nvSpPr>
        <xdr:cNvPr id="7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896156" y="15692436"/>
          <a:ext cx="876368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32</xdr:row>
      <xdr:rowOff>142875</xdr:rowOff>
    </xdr:from>
    <xdr:to>
      <xdr:col>0</xdr:col>
      <xdr:colOff>1638300</xdr:colOff>
      <xdr:row>35</xdr:row>
      <xdr:rowOff>299357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039350"/>
          <a:ext cx="1543050" cy="1299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1778000</xdr:colOff>
      <xdr:row>33</xdr:row>
      <xdr:rowOff>47626</xdr:rowOff>
    </xdr:from>
    <xdr:to>
      <xdr:col>8</xdr:col>
      <xdr:colOff>407080</xdr:colOff>
      <xdr:row>36</xdr:row>
      <xdr:rowOff>13608</xdr:rowOff>
    </xdr:to>
    <xdr:sp macro="" textlink="">
      <xdr:nvSpPr>
        <xdr:cNvPr id="9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778000" y="10325101"/>
          <a:ext cx="8744630" cy="1108982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239486</xdr:colOff>
      <xdr:row>60</xdr:row>
      <xdr:rowOff>95249</xdr:rowOff>
    </xdr:from>
    <xdr:to>
      <xdr:col>0</xdr:col>
      <xdr:colOff>1782536</xdr:colOff>
      <xdr:row>64</xdr:row>
      <xdr:rowOff>247649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486" y="19202399"/>
          <a:ext cx="154305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9072</xdr:colOff>
      <xdr:row>60</xdr:row>
      <xdr:rowOff>374197</xdr:rowOff>
    </xdr:from>
    <xdr:to>
      <xdr:col>8</xdr:col>
      <xdr:colOff>679223</xdr:colOff>
      <xdr:row>63</xdr:row>
      <xdr:rowOff>278948</xdr:rowOff>
    </xdr:to>
    <xdr:sp macro="" textlink="">
      <xdr:nvSpPr>
        <xdr:cNvPr id="11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2047422" y="19481347"/>
          <a:ext cx="8747351" cy="104775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19050</xdr:rowOff>
    </xdr:from>
    <xdr:to>
      <xdr:col>0</xdr:col>
      <xdr:colOff>1819275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9050"/>
          <a:ext cx="15430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0</xdr:row>
      <xdr:rowOff>166686</xdr:rowOff>
    </xdr:from>
    <xdr:to>
      <xdr:col>8</xdr:col>
      <xdr:colOff>557893</xdr:colOff>
      <xdr:row>5</xdr:row>
      <xdr:rowOff>166687</xdr:rowOff>
    </xdr:to>
    <xdr:sp macro="" textlink="">
      <xdr:nvSpPr>
        <xdr:cNvPr id="3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09763" y="166686"/>
          <a:ext cx="8411255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152400</xdr:colOff>
      <xdr:row>17</xdr:row>
      <xdr:rowOff>142875</xdr:rowOff>
    </xdr:from>
    <xdr:to>
      <xdr:col>0</xdr:col>
      <xdr:colOff>1695450</xdr:colOff>
      <xdr:row>24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229225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17</xdr:row>
      <xdr:rowOff>166686</xdr:rowOff>
    </xdr:from>
    <xdr:to>
      <xdr:col>8</xdr:col>
      <xdr:colOff>557893</xdr:colOff>
      <xdr:row>22</xdr:row>
      <xdr:rowOff>166687</xdr:rowOff>
    </xdr:to>
    <xdr:sp macro="" textlink="">
      <xdr:nvSpPr>
        <xdr:cNvPr id="5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09763" y="5253036"/>
          <a:ext cx="8411255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190500</xdr:colOff>
      <xdr:row>46</xdr:row>
      <xdr:rowOff>95250</xdr:rowOff>
    </xdr:from>
    <xdr:to>
      <xdr:col>0</xdr:col>
      <xdr:colOff>1733550</xdr:colOff>
      <xdr:row>52</xdr:row>
      <xdr:rowOff>152400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039975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1896156</xdr:colOff>
      <xdr:row>46</xdr:row>
      <xdr:rowOff>71436</xdr:rowOff>
    </xdr:from>
    <xdr:to>
      <xdr:col>8</xdr:col>
      <xdr:colOff>544286</xdr:colOff>
      <xdr:row>51</xdr:row>
      <xdr:rowOff>71437</xdr:rowOff>
    </xdr:to>
    <xdr:sp macro="" textlink="">
      <xdr:nvSpPr>
        <xdr:cNvPr id="7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896156" y="15016161"/>
          <a:ext cx="8411255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33</xdr:row>
      <xdr:rowOff>142875</xdr:rowOff>
    </xdr:from>
    <xdr:to>
      <xdr:col>0</xdr:col>
      <xdr:colOff>1638300</xdr:colOff>
      <xdr:row>37</xdr:row>
      <xdr:rowOff>9525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315575"/>
          <a:ext cx="154305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1778000</xdr:colOff>
      <xdr:row>34</xdr:row>
      <xdr:rowOff>47625</xdr:rowOff>
    </xdr:from>
    <xdr:to>
      <xdr:col>8</xdr:col>
      <xdr:colOff>407080</xdr:colOff>
      <xdr:row>37</xdr:row>
      <xdr:rowOff>47626</xdr:rowOff>
    </xdr:to>
    <xdr:sp macro="" textlink="">
      <xdr:nvSpPr>
        <xdr:cNvPr id="9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778000" y="10601325"/>
          <a:ext cx="8392205" cy="114300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266700</xdr:colOff>
      <xdr:row>60</xdr:row>
      <xdr:rowOff>95250</xdr:rowOff>
    </xdr:from>
    <xdr:to>
      <xdr:col>0</xdr:col>
      <xdr:colOff>1809750</xdr:colOff>
      <xdr:row>63</xdr:row>
      <xdr:rowOff>247650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8907125"/>
          <a:ext cx="15430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1968500</xdr:colOff>
      <xdr:row>60</xdr:row>
      <xdr:rowOff>238125</xdr:rowOff>
    </xdr:from>
    <xdr:to>
      <xdr:col>8</xdr:col>
      <xdr:colOff>597580</xdr:colOff>
      <xdr:row>63</xdr:row>
      <xdr:rowOff>142876</xdr:rowOff>
    </xdr:to>
    <xdr:sp macro="" textlink="">
      <xdr:nvSpPr>
        <xdr:cNvPr id="11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11350" y="19050000"/>
          <a:ext cx="8449355" cy="104775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19050</xdr:rowOff>
    </xdr:from>
    <xdr:to>
      <xdr:col>0</xdr:col>
      <xdr:colOff>1819275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9050"/>
          <a:ext cx="15430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0</xdr:row>
      <xdr:rowOff>166686</xdr:rowOff>
    </xdr:from>
    <xdr:to>
      <xdr:col>8</xdr:col>
      <xdr:colOff>557893</xdr:colOff>
      <xdr:row>5</xdr:row>
      <xdr:rowOff>166687</xdr:rowOff>
    </xdr:to>
    <xdr:sp macro="" textlink="">
      <xdr:nvSpPr>
        <xdr:cNvPr id="3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09763" y="166686"/>
          <a:ext cx="8411255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152400</xdr:colOff>
      <xdr:row>17</xdr:row>
      <xdr:rowOff>142875</xdr:rowOff>
    </xdr:from>
    <xdr:to>
      <xdr:col>0</xdr:col>
      <xdr:colOff>1695450</xdr:colOff>
      <xdr:row>24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229225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17</xdr:row>
      <xdr:rowOff>166686</xdr:rowOff>
    </xdr:from>
    <xdr:to>
      <xdr:col>8</xdr:col>
      <xdr:colOff>557893</xdr:colOff>
      <xdr:row>22</xdr:row>
      <xdr:rowOff>166687</xdr:rowOff>
    </xdr:to>
    <xdr:sp macro="" textlink="">
      <xdr:nvSpPr>
        <xdr:cNvPr id="5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09763" y="5253036"/>
          <a:ext cx="8411255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190500</xdr:colOff>
      <xdr:row>46</xdr:row>
      <xdr:rowOff>95250</xdr:rowOff>
    </xdr:from>
    <xdr:to>
      <xdr:col>0</xdr:col>
      <xdr:colOff>1733550</xdr:colOff>
      <xdr:row>52</xdr:row>
      <xdr:rowOff>152400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039975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1896156</xdr:colOff>
      <xdr:row>46</xdr:row>
      <xdr:rowOff>71436</xdr:rowOff>
    </xdr:from>
    <xdr:to>
      <xdr:col>8</xdr:col>
      <xdr:colOff>544286</xdr:colOff>
      <xdr:row>51</xdr:row>
      <xdr:rowOff>71437</xdr:rowOff>
    </xdr:to>
    <xdr:sp macro="" textlink="">
      <xdr:nvSpPr>
        <xdr:cNvPr id="7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896156" y="15016161"/>
          <a:ext cx="8411255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33</xdr:row>
      <xdr:rowOff>142875</xdr:rowOff>
    </xdr:from>
    <xdr:to>
      <xdr:col>0</xdr:col>
      <xdr:colOff>1638300</xdr:colOff>
      <xdr:row>37</xdr:row>
      <xdr:rowOff>9525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315575"/>
          <a:ext cx="154305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1778000</xdr:colOff>
      <xdr:row>34</xdr:row>
      <xdr:rowOff>47625</xdr:rowOff>
    </xdr:from>
    <xdr:to>
      <xdr:col>8</xdr:col>
      <xdr:colOff>407080</xdr:colOff>
      <xdr:row>37</xdr:row>
      <xdr:rowOff>47626</xdr:rowOff>
    </xdr:to>
    <xdr:sp macro="" textlink="">
      <xdr:nvSpPr>
        <xdr:cNvPr id="9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778000" y="10601325"/>
          <a:ext cx="8392205" cy="114300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266700</xdr:colOff>
      <xdr:row>60</xdr:row>
      <xdr:rowOff>95250</xdr:rowOff>
    </xdr:from>
    <xdr:to>
      <xdr:col>0</xdr:col>
      <xdr:colOff>1809750</xdr:colOff>
      <xdr:row>63</xdr:row>
      <xdr:rowOff>247650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8907125"/>
          <a:ext cx="15430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1968500</xdr:colOff>
      <xdr:row>60</xdr:row>
      <xdr:rowOff>238125</xdr:rowOff>
    </xdr:from>
    <xdr:to>
      <xdr:col>8</xdr:col>
      <xdr:colOff>597580</xdr:colOff>
      <xdr:row>63</xdr:row>
      <xdr:rowOff>142876</xdr:rowOff>
    </xdr:to>
    <xdr:sp macro="" textlink="">
      <xdr:nvSpPr>
        <xdr:cNvPr id="11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11350" y="19050000"/>
          <a:ext cx="8449355" cy="104775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19050</xdr:rowOff>
    </xdr:from>
    <xdr:to>
      <xdr:col>0</xdr:col>
      <xdr:colOff>1819275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9050"/>
          <a:ext cx="15430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0</xdr:row>
      <xdr:rowOff>166686</xdr:rowOff>
    </xdr:from>
    <xdr:to>
      <xdr:col>8</xdr:col>
      <xdr:colOff>557893</xdr:colOff>
      <xdr:row>5</xdr:row>
      <xdr:rowOff>166687</xdr:rowOff>
    </xdr:to>
    <xdr:sp macro="" textlink="">
      <xdr:nvSpPr>
        <xdr:cNvPr id="3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09763" y="166686"/>
          <a:ext cx="8411255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152400</xdr:colOff>
      <xdr:row>16</xdr:row>
      <xdr:rowOff>142875</xdr:rowOff>
    </xdr:from>
    <xdr:to>
      <xdr:col>0</xdr:col>
      <xdr:colOff>1695450</xdr:colOff>
      <xdr:row>23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229225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16</xdr:row>
      <xdr:rowOff>166686</xdr:rowOff>
    </xdr:from>
    <xdr:to>
      <xdr:col>8</xdr:col>
      <xdr:colOff>557893</xdr:colOff>
      <xdr:row>21</xdr:row>
      <xdr:rowOff>166687</xdr:rowOff>
    </xdr:to>
    <xdr:sp macro="" textlink="">
      <xdr:nvSpPr>
        <xdr:cNvPr id="5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09763" y="5253036"/>
          <a:ext cx="8411255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190500</xdr:colOff>
      <xdr:row>46</xdr:row>
      <xdr:rowOff>95250</xdr:rowOff>
    </xdr:from>
    <xdr:to>
      <xdr:col>0</xdr:col>
      <xdr:colOff>1733550</xdr:colOff>
      <xdr:row>52</xdr:row>
      <xdr:rowOff>152400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039975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1896156</xdr:colOff>
      <xdr:row>46</xdr:row>
      <xdr:rowOff>71436</xdr:rowOff>
    </xdr:from>
    <xdr:to>
      <xdr:col>8</xdr:col>
      <xdr:colOff>544286</xdr:colOff>
      <xdr:row>51</xdr:row>
      <xdr:rowOff>71437</xdr:rowOff>
    </xdr:to>
    <xdr:sp macro="" textlink="">
      <xdr:nvSpPr>
        <xdr:cNvPr id="7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896156" y="15016161"/>
          <a:ext cx="8411255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32</xdr:row>
      <xdr:rowOff>142875</xdr:rowOff>
    </xdr:from>
    <xdr:to>
      <xdr:col>0</xdr:col>
      <xdr:colOff>1638300</xdr:colOff>
      <xdr:row>36</xdr:row>
      <xdr:rowOff>9525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315575"/>
          <a:ext cx="154305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1778000</xdr:colOff>
      <xdr:row>33</xdr:row>
      <xdr:rowOff>47625</xdr:rowOff>
    </xdr:from>
    <xdr:to>
      <xdr:col>8</xdr:col>
      <xdr:colOff>407080</xdr:colOff>
      <xdr:row>36</xdr:row>
      <xdr:rowOff>47626</xdr:rowOff>
    </xdr:to>
    <xdr:sp macro="" textlink="">
      <xdr:nvSpPr>
        <xdr:cNvPr id="9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778000" y="10601325"/>
          <a:ext cx="8392205" cy="114300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266700</xdr:colOff>
      <xdr:row>60</xdr:row>
      <xdr:rowOff>95250</xdr:rowOff>
    </xdr:from>
    <xdr:to>
      <xdr:col>0</xdr:col>
      <xdr:colOff>1809750</xdr:colOff>
      <xdr:row>63</xdr:row>
      <xdr:rowOff>247650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8907125"/>
          <a:ext cx="15430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1968500</xdr:colOff>
      <xdr:row>60</xdr:row>
      <xdr:rowOff>238125</xdr:rowOff>
    </xdr:from>
    <xdr:to>
      <xdr:col>8</xdr:col>
      <xdr:colOff>597580</xdr:colOff>
      <xdr:row>63</xdr:row>
      <xdr:rowOff>142876</xdr:rowOff>
    </xdr:to>
    <xdr:sp macro="" textlink="">
      <xdr:nvSpPr>
        <xdr:cNvPr id="11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11350" y="19050000"/>
          <a:ext cx="8449355" cy="104775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19050</xdr:rowOff>
    </xdr:from>
    <xdr:to>
      <xdr:col>0</xdr:col>
      <xdr:colOff>1819275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9050"/>
          <a:ext cx="15430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0</xdr:row>
      <xdr:rowOff>166686</xdr:rowOff>
    </xdr:from>
    <xdr:to>
      <xdr:col>8</xdr:col>
      <xdr:colOff>557893</xdr:colOff>
      <xdr:row>5</xdr:row>
      <xdr:rowOff>166687</xdr:rowOff>
    </xdr:to>
    <xdr:sp macro="" textlink="">
      <xdr:nvSpPr>
        <xdr:cNvPr id="3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166686"/>
          <a:ext cx="8982755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152400</xdr:colOff>
      <xdr:row>14</xdr:row>
      <xdr:rowOff>142875</xdr:rowOff>
    </xdr:from>
    <xdr:to>
      <xdr:col>0</xdr:col>
      <xdr:colOff>1695450</xdr:colOff>
      <xdr:row>21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648200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14</xdr:row>
      <xdr:rowOff>166686</xdr:rowOff>
    </xdr:from>
    <xdr:to>
      <xdr:col>8</xdr:col>
      <xdr:colOff>557893</xdr:colOff>
      <xdr:row>19</xdr:row>
      <xdr:rowOff>166687</xdr:rowOff>
    </xdr:to>
    <xdr:sp macro="" textlink="">
      <xdr:nvSpPr>
        <xdr:cNvPr id="5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4672011"/>
          <a:ext cx="8982755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190500</xdr:colOff>
      <xdr:row>44</xdr:row>
      <xdr:rowOff>95250</xdr:rowOff>
    </xdr:from>
    <xdr:to>
      <xdr:col>0</xdr:col>
      <xdr:colOff>1733550</xdr:colOff>
      <xdr:row>50</xdr:row>
      <xdr:rowOff>152400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154150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1896156</xdr:colOff>
      <xdr:row>44</xdr:row>
      <xdr:rowOff>71436</xdr:rowOff>
    </xdr:from>
    <xdr:to>
      <xdr:col>8</xdr:col>
      <xdr:colOff>544286</xdr:colOff>
      <xdr:row>49</xdr:row>
      <xdr:rowOff>71437</xdr:rowOff>
    </xdr:to>
    <xdr:sp macro="" textlink="">
      <xdr:nvSpPr>
        <xdr:cNvPr id="7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896156" y="14130336"/>
          <a:ext cx="9001805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149678</xdr:colOff>
      <xdr:row>30</xdr:row>
      <xdr:rowOff>142875</xdr:rowOff>
    </xdr:from>
    <xdr:to>
      <xdr:col>0</xdr:col>
      <xdr:colOff>1692728</xdr:colOff>
      <xdr:row>34</xdr:row>
      <xdr:rowOff>9525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9545411"/>
          <a:ext cx="154305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1778000</xdr:colOff>
      <xdr:row>31</xdr:row>
      <xdr:rowOff>47625</xdr:rowOff>
    </xdr:from>
    <xdr:to>
      <xdr:col>8</xdr:col>
      <xdr:colOff>407080</xdr:colOff>
      <xdr:row>34</xdr:row>
      <xdr:rowOff>47626</xdr:rowOff>
    </xdr:to>
    <xdr:sp macro="" textlink="">
      <xdr:nvSpPr>
        <xdr:cNvPr id="9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778000" y="9620250"/>
          <a:ext cx="8982755" cy="114300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266700</xdr:colOff>
      <xdr:row>58</xdr:row>
      <xdr:rowOff>95250</xdr:rowOff>
    </xdr:from>
    <xdr:to>
      <xdr:col>0</xdr:col>
      <xdr:colOff>1809750</xdr:colOff>
      <xdr:row>61</xdr:row>
      <xdr:rowOff>247650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8021300"/>
          <a:ext cx="15430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1968500</xdr:colOff>
      <xdr:row>58</xdr:row>
      <xdr:rowOff>238125</xdr:rowOff>
    </xdr:from>
    <xdr:to>
      <xdr:col>8</xdr:col>
      <xdr:colOff>597580</xdr:colOff>
      <xdr:row>61</xdr:row>
      <xdr:rowOff>142876</xdr:rowOff>
    </xdr:to>
    <xdr:sp macro="" textlink="">
      <xdr:nvSpPr>
        <xdr:cNvPr id="11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68500" y="18164175"/>
          <a:ext cx="8982755" cy="104775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19050</xdr:rowOff>
    </xdr:from>
    <xdr:to>
      <xdr:col>0</xdr:col>
      <xdr:colOff>1819275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9050"/>
          <a:ext cx="15430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0</xdr:row>
      <xdr:rowOff>166686</xdr:rowOff>
    </xdr:from>
    <xdr:to>
      <xdr:col>8</xdr:col>
      <xdr:colOff>557893</xdr:colOff>
      <xdr:row>5</xdr:row>
      <xdr:rowOff>166687</xdr:rowOff>
    </xdr:to>
    <xdr:sp macro="" textlink="">
      <xdr:nvSpPr>
        <xdr:cNvPr id="3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166686"/>
          <a:ext cx="872558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152400</xdr:colOff>
      <xdr:row>15</xdr:row>
      <xdr:rowOff>142875</xdr:rowOff>
    </xdr:from>
    <xdr:to>
      <xdr:col>0</xdr:col>
      <xdr:colOff>1695450</xdr:colOff>
      <xdr:row>22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448175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15</xdr:row>
      <xdr:rowOff>166686</xdr:rowOff>
    </xdr:from>
    <xdr:to>
      <xdr:col>8</xdr:col>
      <xdr:colOff>557893</xdr:colOff>
      <xdr:row>20</xdr:row>
      <xdr:rowOff>166687</xdr:rowOff>
    </xdr:to>
    <xdr:sp macro="" textlink="">
      <xdr:nvSpPr>
        <xdr:cNvPr id="5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4471986"/>
          <a:ext cx="872558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190500</xdr:colOff>
      <xdr:row>44</xdr:row>
      <xdr:rowOff>95250</xdr:rowOff>
    </xdr:from>
    <xdr:to>
      <xdr:col>0</xdr:col>
      <xdr:colOff>1733550</xdr:colOff>
      <xdr:row>50</xdr:row>
      <xdr:rowOff>152400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287500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1896156</xdr:colOff>
      <xdr:row>44</xdr:row>
      <xdr:rowOff>71436</xdr:rowOff>
    </xdr:from>
    <xdr:to>
      <xdr:col>8</xdr:col>
      <xdr:colOff>544286</xdr:colOff>
      <xdr:row>49</xdr:row>
      <xdr:rowOff>71437</xdr:rowOff>
    </xdr:to>
    <xdr:sp macro="" textlink="">
      <xdr:nvSpPr>
        <xdr:cNvPr id="7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896156" y="14263686"/>
          <a:ext cx="874463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31</xdr:row>
      <xdr:rowOff>142875</xdr:rowOff>
    </xdr:from>
    <xdr:to>
      <xdr:col>0</xdr:col>
      <xdr:colOff>1638300</xdr:colOff>
      <xdr:row>35</xdr:row>
      <xdr:rowOff>9525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467850"/>
          <a:ext cx="154305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1778000</xdr:colOff>
      <xdr:row>32</xdr:row>
      <xdr:rowOff>47625</xdr:rowOff>
    </xdr:from>
    <xdr:to>
      <xdr:col>8</xdr:col>
      <xdr:colOff>407080</xdr:colOff>
      <xdr:row>35</xdr:row>
      <xdr:rowOff>47626</xdr:rowOff>
    </xdr:to>
    <xdr:sp macro="" textlink="">
      <xdr:nvSpPr>
        <xdr:cNvPr id="9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778000" y="9753600"/>
          <a:ext cx="8725580" cy="114300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266700</xdr:colOff>
      <xdr:row>58</xdr:row>
      <xdr:rowOff>95250</xdr:rowOff>
    </xdr:from>
    <xdr:to>
      <xdr:col>0</xdr:col>
      <xdr:colOff>1809750</xdr:colOff>
      <xdr:row>61</xdr:row>
      <xdr:rowOff>247650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8154650"/>
          <a:ext cx="15430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1968500</xdr:colOff>
      <xdr:row>58</xdr:row>
      <xdr:rowOff>238125</xdr:rowOff>
    </xdr:from>
    <xdr:to>
      <xdr:col>8</xdr:col>
      <xdr:colOff>597580</xdr:colOff>
      <xdr:row>61</xdr:row>
      <xdr:rowOff>142876</xdr:rowOff>
    </xdr:to>
    <xdr:sp macro="" textlink="">
      <xdr:nvSpPr>
        <xdr:cNvPr id="11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68500" y="18297525"/>
          <a:ext cx="8725580" cy="104775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19050</xdr:rowOff>
    </xdr:from>
    <xdr:to>
      <xdr:col>0</xdr:col>
      <xdr:colOff>1819275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9050"/>
          <a:ext cx="15430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0</xdr:row>
      <xdr:rowOff>166686</xdr:rowOff>
    </xdr:from>
    <xdr:to>
      <xdr:col>8</xdr:col>
      <xdr:colOff>557893</xdr:colOff>
      <xdr:row>5</xdr:row>
      <xdr:rowOff>166687</xdr:rowOff>
    </xdr:to>
    <xdr:sp macro="" textlink="">
      <xdr:nvSpPr>
        <xdr:cNvPr id="3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166686"/>
          <a:ext cx="872558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152400</xdr:colOff>
      <xdr:row>15</xdr:row>
      <xdr:rowOff>142875</xdr:rowOff>
    </xdr:from>
    <xdr:to>
      <xdr:col>0</xdr:col>
      <xdr:colOff>1695450</xdr:colOff>
      <xdr:row>22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829175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15</xdr:row>
      <xdr:rowOff>166686</xdr:rowOff>
    </xdr:from>
    <xdr:to>
      <xdr:col>8</xdr:col>
      <xdr:colOff>557893</xdr:colOff>
      <xdr:row>20</xdr:row>
      <xdr:rowOff>166687</xdr:rowOff>
    </xdr:to>
    <xdr:sp macro="" textlink="">
      <xdr:nvSpPr>
        <xdr:cNvPr id="5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4852986"/>
          <a:ext cx="872558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190500</xdr:colOff>
      <xdr:row>44</xdr:row>
      <xdr:rowOff>95250</xdr:rowOff>
    </xdr:from>
    <xdr:to>
      <xdr:col>0</xdr:col>
      <xdr:colOff>1733550</xdr:colOff>
      <xdr:row>50</xdr:row>
      <xdr:rowOff>152400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344650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1896156</xdr:colOff>
      <xdr:row>44</xdr:row>
      <xdr:rowOff>71436</xdr:rowOff>
    </xdr:from>
    <xdr:to>
      <xdr:col>8</xdr:col>
      <xdr:colOff>544286</xdr:colOff>
      <xdr:row>49</xdr:row>
      <xdr:rowOff>71437</xdr:rowOff>
    </xdr:to>
    <xdr:sp macro="" textlink="">
      <xdr:nvSpPr>
        <xdr:cNvPr id="7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896156" y="14320836"/>
          <a:ext cx="874463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31</xdr:row>
      <xdr:rowOff>142875</xdr:rowOff>
    </xdr:from>
    <xdr:to>
      <xdr:col>0</xdr:col>
      <xdr:colOff>1638300</xdr:colOff>
      <xdr:row>35</xdr:row>
      <xdr:rowOff>9525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848850"/>
          <a:ext cx="154305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1778000</xdr:colOff>
      <xdr:row>32</xdr:row>
      <xdr:rowOff>47625</xdr:rowOff>
    </xdr:from>
    <xdr:to>
      <xdr:col>8</xdr:col>
      <xdr:colOff>407080</xdr:colOff>
      <xdr:row>35</xdr:row>
      <xdr:rowOff>47626</xdr:rowOff>
    </xdr:to>
    <xdr:sp macro="" textlink="">
      <xdr:nvSpPr>
        <xdr:cNvPr id="9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778000" y="10134600"/>
          <a:ext cx="8725580" cy="114300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266700</xdr:colOff>
      <xdr:row>58</xdr:row>
      <xdr:rowOff>95250</xdr:rowOff>
    </xdr:from>
    <xdr:to>
      <xdr:col>0</xdr:col>
      <xdr:colOff>1809750</xdr:colOff>
      <xdr:row>61</xdr:row>
      <xdr:rowOff>247650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8211800"/>
          <a:ext cx="15430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1968500</xdr:colOff>
      <xdr:row>58</xdr:row>
      <xdr:rowOff>238125</xdr:rowOff>
    </xdr:from>
    <xdr:to>
      <xdr:col>8</xdr:col>
      <xdr:colOff>597580</xdr:colOff>
      <xdr:row>61</xdr:row>
      <xdr:rowOff>142876</xdr:rowOff>
    </xdr:to>
    <xdr:sp macro="" textlink="">
      <xdr:nvSpPr>
        <xdr:cNvPr id="11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68500" y="18354675"/>
          <a:ext cx="8725580" cy="104775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19050</xdr:rowOff>
    </xdr:from>
    <xdr:to>
      <xdr:col>0</xdr:col>
      <xdr:colOff>1819275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9050"/>
          <a:ext cx="15430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0</xdr:row>
      <xdr:rowOff>166686</xdr:rowOff>
    </xdr:from>
    <xdr:to>
      <xdr:col>5</xdr:col>
      <xdr:colOff>0</xdr:colOff>
      <xdr:row>5</xdr:row>
      <xdr:rowOff>166687</xdr:rowOff>
    </xdr:to>
    <xdr:sp macro="" textlink="">
      <xdr:nvSpPr>
        <xdr:cNvPr id="3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166686"/>
          <a:ext cx="872558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152400</xdr:colOff>
      <xdr:row>15</xdr:row>
      <xdr:rowOff>142875</xdr:rowOff>
    </xdr:from>
    <xdr:to>
      <xdr:col>0</xdr:col>
      <xdr:colOff>1695450</xdr:colOff>
      <xdr:row>22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829175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15</xdr:row>
      <xdr:rowOff>166686</xdr:rowOff>
    </xdr:from>
    <xdr:to>
      <xdr:col>5</xdr:col>
      <xdr:colOff>0</xdr:colOff>
      <xdr:row>20</xdr:row>
      <xdr:rowOff>166687</xdr:rowOff>
    </xdr:to>
    <xdr:sp macro="" textlink="">
      <xdr:nvSpPr>
        <xdr:cNvPr id="5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4852986"/>
          <a:ext cx="872558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190500</xdr:colOff>
      <xdr:row>45</xdr:row>
      <xdr:rowOff>95250</xdr:rowOff>
    </xdr:from>
    <xdr:to>
      <xdr:col>0</xdr:col>
      <xdr:colOff>1733550</xdr:colOff>
      <xdr:row>51</xdr:row>
      <xdr:rowOff>152400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344650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1896156</xdr:colOff>
      <xdr:row>45</xdr:row>
      <xdr:rowOff>71436</xdr:rowOff>
    </xdr:from>
    <xdr:to>
      <xdr:col>5</xdr:col>
      <xdr:colOff>0</xdr:colOff>
      <xdr:row>50</xdr:row>
      <xdr:rowOff>71437</xdr:rowOff>
    </xdr:to>
    <xdr:sp macro="" textlink="">
      <xdr:nvSpPr>
        <xdr:cNvPr id="7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896156" y="14320836"/>
          <a:ext cx="8744630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31</xdr:row>
      <xdr:rowOff>142875</xdr:rowOff>
    </xdr:from>
    <xdr:to>
      <xdr:col>0</xdr:col>
      <xdr:colOff>1638300</xdr:colOff>
      <xdr:row>35</xdr:row>
      <xdr:rowOff>9525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848850"/>
          <a:ext cx="154305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1778000</xdr:colOff>
      <xdr:row>32</xdr:row>
      <xdr:rowOff>47625</xdr:rowOff>
    </xdr:from>
    <xdr:to>
      <xdr:col>5</xdr:col>
      <xdr:colOff>0</xdr:colOff>
      <xdr:row>35</xdr:row>
      <xdr:rowOff>47626</xdr:rowOff>
    </xdr:to>
    <xdr:sp macro="" textlink="">
      <xdr:nvSpPr>
        <xdr:cNvPr id="9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778000" y="10134600"/>
          <a:ext cx="8725580" cy="114300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266700</xdr:colOff>
      <xdr:row>59</xdr:row>
      <xdr:rowOff>95250</xdr:rowOff>
    </xdr:from>
    <xdr:to>
      <xdr:col>0</xdr:col>
      <xdr:colOff>1809750</xdr:colOff>
      <xdr:row>62</xdr:row>
      <xdr:rowOff>247650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8211800"/>
          <a:ext cx="15430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1968500</xdr:colOff>
      <xdr:row>59</xdr:row>
      <xdr:rowOff>238125</xdr:rowOff>
    </xdr:from>
    <xdr:to>
      <xdr:col>5</xdr:col>
      <xdr:colOff>0</xdr:colOff>
      <xdr:row>62</xdr:row>
      <xdr:rowOff>142876</xdr:rowOff>
    </xdr:to>
    <xdr:sp macro="" textlink="">
      <xdr:nvSpPr>
        <xdr:cNvPr id="11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68500" y="18354675"/>
          <a:ext cx="8725580" cy="104775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19050</xdr:rowOff>
    </xdr:from>
    <xdr:to>
      <xdr:col>0</xdr:col>
      <xdr:colOff>1819275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9050"/>
          <a:ext cx="15430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0</xdr:row>
      <xdr:rowOff>166686</xdr:rowOff>
    </xdr:from>
    <xdr:to>
      <xdr:col>5</xdr:col>
      <xdr:colOff>0</xdr:colOff>
      <xdr:row>5</xdr:row>
      <xdr:rowOff>166687</xdr:rowOff>
    </xdr:to>
    <xdr:sp macro="" textlink="">
      <xdr:nvSpPr>
        <xdr:cNvPr id="3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166686"/>
          <a:ext cx="5757862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152400</xdr:colOff>
      <xdr:row>14</xdr:row>
      <xdr:rowOff>142875</xdr:rowOff>
    </xdr:from>
    <xdr:to>
      <xdr:col>0</xdr:col>
      <xdr:colOff>1695450</xdr:colOff>
      <xdr:row>21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629150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1928813</xdr:colOff>
      <xdr:row>14</xdr:row>
      <xdr:rowOff>166686</xdr:rowOff>
    </xdr:from>
    <xdr:to>
      <xdr:col>5</xdr:col>
      <xdr:colOff>0</xdr:colOff>
      <xdr:row>19</xdr:row>
      <xdr:rowOff>166687</xdr:rowOff>
    </xdr:to>
    <xdr:sp macro="" textlink="">
      <xdr:nvSpPr>
        <xdr:cNvPr id="5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928813" y="4652961"/>
          <a:ext cx="5757862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190500</xdr:colOff>
      <xdr:row>43</xdr:row>
      <xdr:rowOff>95250</xdr:rowOff>
    </xdr:from>
    <xdr:to>
      <xdr:col>0</xdr:col>
      <xdr:colOff>1733550</xdr:colOff>
      <xdr:row>49</xdr:row>
      <xdr:rowOff>152400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325600"/>
          <a:ext cx="1543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1896156</xdr:colOff>
      <xdr:row>43</xdr:row>
      <xdr:rowOff>71436</xdr:rowOff>
    </xdr:from>
    <xdr:to>
      <xdr:col>5</xdr:col>
      <xdr:colOff>0</xdr:colOff>
      <xdr:row>48</xdr:row>
      <xdr:rowOff>71437</xdr:rowOff>
    </xdr:to>
    <xdr:sp macro="" textlink="">
      <xdr:nvSpPr>
        <xdr:cNvPr id="7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896156" y="14301786"/>
          <a:ext cx="5790519" cy="10001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lnSpc>
              <a:spcPts val="1500"/>
            </a:lnSpc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lnSpc>
              <a:spcPts val="1100"/>
            </a:lnSpc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30</xdr:row>
      <xdr:rowOff>142875</xdr:rowOff>
    </xdr:from>
    <xdr:to>
      <xdr:col>0</xdr:col>
      <xdr:colOff>1638300</xdr:colOff>
      <xdr:row>34</xdr:row>
      <xdr:rowOff>9525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448800"/>
          <a:ext cx="154305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1778000</xdr:colOff>
      <xdr:row>31</xdr:row>
      <xdr:rowOff>47625</xdr:rowOff>
    </xdr:from>
    <xdr:to>
      <xdr:col>5</xdr:col>
      <xdr:colOff>0</xdr:colOff>
      <xdr:row>34</xdr:row>
      <xdr:rowOff>47626</xdr:rowOff>
    </xdr:to>
    <xdr:sp macro="" textlink="">
      <xdr:nvSpPr>
        <xdr:cNvPr id="9" name="Rectangle 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778000" y="9734550"/>
          <a:ext cx="5908675" cy="114300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9436" tIns="29718" rIns="59436" bIns="29718" anchor="t" upright="1"/>
        <a:lstStyle/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Sistema de Agua Potable, Alcantarillado y Saneamiento</a:t>
          </a:r>
        </a:p>
        <a:p>
          <a:pPr algn="ctr" rtl="0">
            <a:defRPr sz="1000"/>
          </a:pPr>
          <a:r>
            <a:rPr lang="es-MX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del Municipio de Tototlán, Jalisco. 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Hidalgo 78 Ote. Int. 11 Col: Centro</a:t>
          </a: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Tel: (391) 916 1377      R.F.C: SAP 081018R73</a:t>
          </a: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view="pageBreakPreview" topLeftCell="A10" zoomScale="70" zoomScaleNormal="70" zoomScaleSheetLayoutView="70" workbookViewId="0"/>
  </sheetViews>
  <sheetFormatPr baseColWidth="10" defaultRowHeight="15" x14ac:dyDescent="0.25"/>
  <cols>
    <col min="1" max="1" width="28.7109375" style="1" customWidth="1"/>
    <col min="2" max="2" width="17.140625" style="51" customWidth="1"/>
    <col min="3" max="3" width="14.140625" style="51" customWidth="1"/>
    <col min="4" max="4" width="33.140625" style="51" customWidth="1"/>
    <col min="5" max="5" width="13.28515625" style="52" customWidth="1"/>
    <col min="6" max="6" width="13.7109375" style="1" customWidth="1"/>
    <col min="7" max="7" width="13.5703125" style="1" customWidth="1"/>
    <col min="8" max="8" width="12.7109375" style="1" customWidth="1"/>
    <col min="9" max="9" width="10.85546875" style="1" customWidth="1"/>
    <col min="10" max="10" width="15.42578125" style="1" customWidth="1"/>
    <col min="11" max="12" width="10.85546875" style="1" customWidth="1"/>
    <col min="13" max="13" width="17.5703125" style="1" customWidth="1"/>
    <col min="14" max="14" width="36.28515625" style="51" customWidth="1"/>
    <col min="15" max="16384" width="11.42578125" style="1"/>
  </cols>
  <sheetData>
    <row r="1" spans="1:14" ht="15.75" x14ac:dyDescent="0.25">
      <c r="A1" s="1" t="e">
        <f>10:80</f>
        <v>#VALUE!</v>
      </c>
      <c r="B1" s="2"/>
      <c r="C1" s="2"/>
      <c r="D1" s="2"/>
      <c r="E1" s="111"/>
      <c r="F1" s="111"/>
      <c r="G1" s="111"/>
      <c r="H1" s="111"/>
      <c r="I1" s="111"/>
      <c r="J1" s="111"/>
      <c r="K1" s="111"/>
      <c r="L1" s="111"/>
      <c r="M1" s="111"/>
      <c r="N1" s="2"/>
    </row>
    <row r="2" spans="1:14" s="6" customFormat="1" ht="15.75" x14ac:dyDescent="0.25">
      <c r="A2" s="3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4"/>
    </row>
    <row r="3" spans="1:14" s="6" customFormat="1" ht="15.75" x14ac:dyDescent="0.25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4"/>
    </row>
    <row r="4" spans="1:14" s="6" customFormat="1" ht="15.75" x14ac:dyDescent="0.25">
      <c r="A4" s="3"/>
      <c r="B4" s="4"/>
      <c r="C4" s="4"/>
      <c r="D4" s="4"/>
      <c r="E4" s="5"/>
      <c r="F4" s="5"/>
      <c r="G4" s="5"/>
      <c r="H4" s="5"/>
      <c r="I4" s="3"/>
      <c r="J4" s="108" t="s">
        <v>0</v>
      </c>
      <c r="K4" s="109"/>
      <c r="L4" s="109"/>
      <c r="M4" s="109"/>
      <c r="N4" s="110"/>
    </row>
    <row r="5" spans="1:14" s="6" customFormat="1" ht="15.75" x14ac:dyDescent="0.25">
      <c r="A5" s="3"/>
      <c r="B5" s="4"/>
      <c r="C5" s="4"/>
      <c r="D5" s="4"/>
      <c r="E5" s="5"/>
      <c r="F5" s="5"/>
      <c r="G5" s="5"/>
      <c r="H5" s="5"/>
      <c r="I5" s="3"/>
      <c r="J5" s="105" t="s">
        <v>1</v>
      </c>
      <c r="K5" s="106"/>
      <c r="L5" s="106"/>
      <c r="M5" s="106"/>
      <c r="N5" s="107"/>
    </row>
    <row r="6" spans="1:14" s="6" customFormat="1" ht="15.75" x14ac:dyDescent="0.25">
      <c r="A6" s="3"/>
      <c r="B6" s="4"/>
      <c r="C6" s="4"/>
      <c r="D6" s="4"/>
      <c r="E6" s="5"/>
      <c r="F6" s="5"/>
      <c r="G6" s="5"/>
      <c r="H6" s="5"/>
      <c r="I6" s="5"/>
      <c r="J6" s="5"/>
      <c r="K6" s="5"/>
      <c r="L6" s="5"/>
      <c r="M6" s="5"/>
      <c r="N6" s="4"/>
    </row>
    <row r="7" spans="1:14" s="6" customFormat="1" ht="15.75" x14ac:dyDescent="0.25">
      <c r="A7" s="7"/>
      <c r="B7" s="4"/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4"/>
    </row>
    <row r="8" spans="1:14" s="10" customFormat="1" ht="63" x14ac:dyDescent="0.25">
      <c r="A8" s="8" t="s">
        <v>2</v>
      </c>
      <c r="B8" s="8" t="s">
        <v>3</v>
      </c>
      <c r="C8" s="8" t="s">
        <v>4</v>
      </c>
      <c r="D8" s="8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</row>
    <row r="9" spans="1:14" s="15" customFormat="1" ht="30" customHeight="1" x14ac:dyDescent="0.25">
      <c r="A9" s="11" t="s">
        <v>16</v>
      </c>
      <c r="B9" s="11" t="s">
        <v>17</v>
      </c>
      <c r="C9" s="11" t="s">
        <v>18</v>
      </c>
      <c r="D9" s="11" t="s">
        <v>19</v>
      </c>
      <c r="E9" s="12">
        <v>296.24</v>
      </c>
      <c r="F9" s="12">
        <f>E9*15</f>
        <v>4443.6000000000004</v>
      </c>
      <c r="G9" s="12"/>
      <c r="H9" s="12"/>
      <c r="I9" s="12"/>
      <c r="J9" s="12">
        <v>371.56</v>
      </c>
      <c r="K9" s="12"/>
      <c r="L9" s="13">
        <v>15</v>
      </c>
      <c r="M9" s="14">
        <f>F9+G9+H9+I9-J9-K9</f>
        <v>4072.0400000000004</v>
      </c>
      <c r="N9" s="9"/>
    </row>
    <row r="10" spans="1:14" s="15" customFormat="1" ht="30" customHeight="1" x14ac:dyDescent="0.25">
      <c r="A10" s="11" t="s">
        <v>20</v>
      </c>
      <c r="B10" s="11" t="s">
        <v>17</v>
      </c>
      <c r="C10" s="11" t="s">
        <v>18</v>
      </c>
      <c r="D10" s="11" t="s">
        <v>21</v>
      </c>
      <c r="E10" s="12">
        <v>267.7</v>
      </c>
      <c r="F10" s="12">
        <f>E10*15</f>
        <v>4015.5</v>
      </c>
      <c r="G10" s="12"/>
      <c r="H10" s="12"/>
      <c r="I10" s="12"/>
      <c r="J10" s="12">
        <v>315.48</v>
      </c>
      <c r="K10" s="12"/>
      <c r="L10" s="13">
        <v>15</v>
      </c>
      <c r="M10" s="14">
        <f>F10+G10+H10+I10-J10-K10</f>
        <v>3700.02</v>
      </c>
      <c r="N10" s="9"/>
    </row>
    <row r="11" spans="1:14" s="15" customFormat="1" ht="30" customHeight="1" x14ac:dyDescent="0.25">
      <c r="A11" s="11" t="s">
        <v>22</v>
      </c>
      <c r="B11" s="11" t="s">
        <v>17</v>
      </c>
      <c r="C11" s="11" t="s">
        <v>18</v>
      </c>
      <c r="D11" s="11" t="s">
        <v>23</v>
      </c>
      <c r="E11" s="12">
        <v>214.93</v>
      </c>
      <c r="F11" s="12">
        <f>E11*15</f>
        <v>3223.9500000000003</v>
      </c>
      <c r="G11" s="12">
        <v>214.93</v>
      </c>
      <c r="H11" s="12"/>
      <c r="I11" s="12"/>
      <c r="J11" s="12">
        <v>36.450000000000003</v>
      </c>
      <c r="K11" s="12">
        <v>623.33000000000004</v>
      </c>
      <c r="L11" s="13">
        <v>15</v>
      </c>
      <c r="M11" s="14">
        <f>F11+G11+H11+I11-J11-K11</f>
        <v>2779.1000000000004</v>
      </c>
      <c r="N11" s="9"/>
    </row>
    <row r="12" spans="1:14" s="15" customFormat="1" ht="30" customHeight="1" x14ac:dyDescent="0.25">
      <c r="A12" s="11" t="s">
        <v>24</v>
      </c>
      <c r="B12" s="11" t="s">
        <v>17</v>
      </c>
      <c r="C12" s="11" t="s">
        <v>18</v>
      </c>
      <c r="D12" s="11" t="s">
        <v>23</v>
      </c>
      <c r="E12" s="12">
        <v>214.93</v>
      </c>
      <c r="F12" s="12">
        <f>E12*15</f>
        <v>3223.9500000000003</v>
      </c>
      <c r="G12" s="12">
        <v>214.93</v>
      </c>
      <c r="H12" s="12"/>
      <c r="I12" s="12"/>
      <c r="J12" s="12">
        <v>36.450000000000003</v>
      </c>
      <c r="K12" s="12"/>
      <c r="L12" s="13">
        <v>15</v>
      </c>
      <c r="M12" s="14">
        <f>F12+G12+H12+I12-J12-K12</f>
        <v>3402.4300000000003</v>
      </c>
      <c r="N12" s="9"/>
    </row>
    <row r="13" spans="1:14" s="15" customFormat="1" ht="30" customHeight="1" x14ac:dyDescent="0.25">
      <c r="A13" s="16" t="s">
        <v>25</v>
      </c>
      <c r="B13" s="11" t="s">
        <v>26</v>
      </c>
      <c r="C13" s="11" t="s">
        <v>18</v>
      </c>
      <c r="D13" s="17" t="s">
        <v>23</v>
      </c>
      <c r="E13" s="11">
        <v>214.93</v>
      </c>
      <c r="F13" s="18">
        <f>E13*15</f>
        <v>3223.9500000000003</v>
      </c>
      <c r="G13" s="11"/>
      <c r="H13" s="11"/>
      <c r="I13" s="11"/>
      <c r="J13" s="18">
        <v>36.450000000000003</v>
      </c>
      <c r="K13" s="11"/>
      <c r="L13" s="13">
        <v>15</v>
      </c>
      <c r="M13" s="19">
        <f>F13+G13+H13+I13-J13-K13</f>
        <v>3187.5000000000005</v>
      </c>
      <c r="N13" s="9"/>
    </row>
    <row r="14" spans="1:14" s="15" customFormat="1" ht="30" customHeight="1" x14ac:dyDescent="0.25">
      <c r="A14" s="3" t="s">
        <v>27</v>
      </c>
      <c r="B14" s="4"/>
      <c r="C14" s="4"/>
      <c r="D14" s="4"/>
      <c r="E14" s="20">
        <f>SUM(E10:E13)</f>
        <v>912.49</v>
      </c>
      <c r="F14" s="20">
        <f>SUM(F10:F13)</f>
        <v>13687.350000000002</v>
      </c>
      <c r="G14" s="20">
        <f>SUM(G9:G13)</f>
        <v>429.86</v>
      </c>
      <c r="H14" s="20">
        <f>SUM(H9:H12)</f>
        <v>0</v>
      </c>
      <c r="I14" s="20">
        <f>SUM(I9:I12)</f>
        <v>0</v>
      </c>
      <c r="J14" s="20">
        <f>SUM(J9:J13)</f>
        <v>796.3900000000001</v>
      </c>
      <c r="K14" s="20">
        <f>SUM(K9:K12)</f>
        <v>623.33000000000004</v>
      </c>
      <c r="L14" s="20"/>
      <c r="M14" s="20">
        <f>SUM(M9:M13)</f>
        <v>17141.09</v>
      </c>
      <c r="N14" s="4"/>
    </row>
    <row r="15" spans="1:14" ht="15.75" x14ac:dyDescent="0.25">
      <c r="A15" s="3"/>
      <c r="B15" s="4"/>
      <c r="C15" s="4"/>
      <c r="D15" s="4"/>
      <c r="E15" s="21"/>
      <c r="F15" s="22"/>
      <c r="G15" s="22"/>
      <c r="H15" s="22"/>
      <c r="I15" s="22"/>
      <c r="J15" s="22"/>
      <c r="K15" s="22"/>
      <c r="L15" s="22"/>
      <c r="M15" s="22"/>
      <c r="N15" s="4"/>
    </row>
    <row r="16" spans="1:14" ht="15.75" x14ac:dyDescent="0.25">
      <c r="A16" s="7"/>
      <c r="B16" s="2"/>
      <c r="C16" s="2"/>
      <c r="D16" s="2"/>
      <c r="E16" s="7"/>
      <c r="F16" s="7"/>
      <c r="G16" s="7"/>
      <c r="H16" s="7"/>
      <c r="I16" s="7"/>
      <c r="J16" s="20"/>
      <c r="K16" s="7"/>
      <c r="L16" s="7"/>
      <c r="M16" s="7"/>
      <c r="N16" s="2"/>
    </row>
    <row r="17" spans="1:15" ht="15.75" x14ac:dyDescent="0.25">
      <c r="A17" s="7"/>
      <c r="B17" s="2"/>
      <c r="C17" s="2"/>
      <c r="D17" s="2"/>
      <c r="E17" s="20"/>
      <c r="F17" s="20"/>
      <c r="G17" s="20"/>
      <c r="H17" s="20"/>
      <c r="I17" s="20"/>
      <c r="J17" s="20"/>
      <c r="K17" s="20"/>
      <c r="L17" s="20"/>
      <c r="M17" s="20"/>
      <c r="N17" s="2"/>
      <c r="O17" s="23"/>
    </row>
    <row r="18" spans="1:15" ht="15.75" x14ac:dyDescent="0.25">
      <c r="A18" s="7"/>
      <c r="B18" s="2"/>
      <c r="C18" s="2"/>
      <c r="D18" s="2"/>
      <c r="E18" s="111"/>
      <c r="F18" s="111"/>
      <c r="G18" s="111"/>
      <c r="H18" s="111"/>
      <c r="I18" s="111"/>
      <c r="J18" s="111"/>
      <c r="K18" s="111"/>
      <c r="L18" s="111"/>
      <c r="M18" s="111"/>
      <c r="N18" s="2"/>
      <c r="O18" s="23"/>
    </row>
    <row r="19" spans="1:15" ht="15.75" x14ac:dyDescent="0.25">
      <c r="A19" s="3"/>
      <c r="B19" s="4"/>
      <c r="C19" s="4"/>
      <c r="D19" s="4"/>
      <c r="E19" s="5"/>
      <c r="F19" s="5"/>
      <c r="G19" s="5"/>
      <c r="H19" s="5"/>
      <c r="I19" s="5"/>
      <c r="J19" s="5"/>
      <c r="K19" s="5"/>
      <c r="L19" s="5"/>
      <c r="M19" s="5"/>
      <c r="N19" s="4"/>
    </row>
    <row r="20" spans="1:15" s="6" customFormat="1" ht="15.75" x14ac:dyDescent="0.25">
      <c r="A20" s="3"/>
      <c r="B20" s="4"/>
      <c r="C20" s="4"/>
      <c r="D20" s="4"/>
      <c r="E20" s="5"/>
      <c r="F20" s="5"/>
      <c r="G20" s="5"/>
      <c r="H20" s="5"/>
      <c r="I20" s="5"/>
      <c r="J20" s="5"/>
      <c r="K20" s="5"/>
      <c r="L20" s="5"/>
      <c r="M20" s="5"/>
      <c r="N20" s="4"/>
    </row>
    <row r="21" spans="1:15" s="6" customFormat="1" ht="15.75" x14ac:dyDescent="0.25">
      <c r="A21" s="3"/>
      <c r="B21" s="4"/>
      <c r="C21" s="4"/>
      <c r="D21" s="4"/>
      <c r="E21" s="5"/>
      <c r="F21" s="5"/>
      <c r="G21" s="5"/>
      <c r="H21" s="5"/>
      <c r="I21" s="3"/>
      <c r="J21" s="108" t="s">
        <v>0</v>
      </c>
      <c r="K21" s="109"/>
      <c r="L21" s="109"/>
      <c r="M21" s="109"/>
      <c r="N21" s="110"/>
    </row>
    <row r="22" spans="1:15" s="6" customFormat="1" ht="15.75" x14ac:dyDescent="0.25">
      <c r="A22" s="3"/>
      <c r="B22" s="4"/>
      <c r="C22" s="4"/>
      <c r="D22" s="4"/>
      <c r="E22" s="5"/>
      <c r="F22" s="5"/>
      <c r="G22" s="5"/>
      <c r="H22" s="5"/>
      <c r="I22" s="3"/>
      <c r="J22" s="105" t="s">
        <v>28</v>
      </c>
      <c r="K22" s="106"/>
      <c r="L22" s="106"/>
      <c r="M22" s="106"/>
      <c r="N22" s="107"/>
    </row>
    <row r="23" spans="1:15" s="6" customFormat="1" ht="15.75" x14ac:dyDescent="0.25">
      <c r="A23" s="3"/>
      <c r="B23" s="4"/>
      <c r="C23" s="4"/>
      <c r="D23" s="4"/>
      <c r="E23" s="5"/>
      <c r="F23" s="5"/>
      <c r="G23" s="5"/>
      <c r="H23" s="5"/>
      <c r="I23" s="5"/>
      <c r="J23" s="5"/>
      <c r="K23" s="5"/>
      <c r="L23" s="5"/>
      <c r="M23" s="5"/>
      <c r="N23" s="4"/>
    </row>
    <row r="24" spans="1:15" s="6" customFormat="1" ht="15.75" x14ac:dyDescent="0.25">
      <c r="A24" s="3"/>
      <c r="B24" s="4"/>
      <c r="C24" s="4"/>
      <c r="D24" s="4"/>
      <c r="E24" s="5"/>
      <c r="F24" s="5"/>
      <c r="G24" s="5"/>
      <c r="H24" s="5"/>
      <c r="I24" s="5"/>
      <c r="J24" s="5"/>
      <c r="K24" s="5"/>
      <c r="L24" s="5"/>
      <c r="M24" s="5"/>
      <c r="N24" s="4"/>
    </row>
    <row r="25" spans="1:15" s="6" customFormat="1" ht="15.75" x14ac:dyDescent="0.25">
      <c r="A25" s="7"/>
      <c r="B25" s="2"/>
      <c r="C25" s="2"/>
      <c r="D25" s="2"/>
      <c r="E25" s="24"/>
      <c r="F25" s="20"/>
      <c r="G25" s="20"/>
      <c r="H25" s="20"/>
      <c r="I25" s="20"/>
      <c r="J25" s="20"/>
      <c r="K25" s="20"/>
      <c r="L25" s="20"/>
      <c r="M25" s="20"/>
      <c r="N25" s="2"/>
    </row>
    <row r="26" spans="1:15" ht="63" x14ac:dyDescent="0.25">
      <c r="A26" s="8" t="s">
        <v>2</v>
      </c>
      <c r="B26" s="8" t="s">
        <v>3</v>
      </c>
      <c r="C26" s="8" t="s">
        <v>4</v>
      </c>
      <c r="D26" s="8" t="s">
        <v>5</v>
      </c>
      <c r="E26" s="9" t="s">
        <v>6</v>
      </c>
      <c r="F26" s="9" t="s">
        <v>7</v>
      </c>
      <c r="G26" s="9" t="s">
        <v>8</v>
      </c>
      <c r="H26" s="9" t="s">
        <v>9</v>
      </c>
      <c r="I26" s="9" t="s">
        <v>10</v>
      </c>
      <c r="J26" s="9" t="s">
        <v>11</v>
      </c>
      <c r="K26" s="9" t="s">
        <v>12</v>
      </c>
      <c r="L26" s="9" t="s">
        <v>13</v>
      </c>
      <c r="M26" s="9" t="s">
        <v>14</v>
      </c>
      <c r="N26" s="9" t="s">
        <v>15</v>
      </c>
    </row>
    <row r="27" spans="1:15" s="10" customFormat="1" ht="31.5" x14ac:dyDescent="0.25">
      <c r="A27" s="25" t="s">
        <v>29</v>
      </c>
      <c r="B27" s="9" t="s">
        <v>17</v>
      </c>
      <c r="C27" s="9" t="s">
        <v>30</v>
      </c>
      <c r="D27" s="9" t="s">
        <v>31</v>
      </c>
      <c r="E27" s="26">
        <v>305.48</v>
      </c>
      <c r="F27" s="27">
        <f>E27*15</f>
        <v>4582.2000000000007</v>
      </c>
      <c r="G27" s="27"/>
      <c r="H27" s="27"/>
      <c r="I27" s="27"/>
      <c r="J27" s="27">
        <v>393.74</v>
      </c>
      <c r="K27" s="27"/>
      <c r="L27" s="28">
        <v>15</v>
      </c>
      <c r="M27" s="29">
        <f>F27-J27</f>
        <v>4188.4600000000009</v>
      </c>
      <c r="N27" s="9"/>
    </row>
    <row r="28" spans="1:15" s="30" customFormat="1" ht="30" customHeight="1" x14ac:dyDescent="0.25">
      <c r="A28" s="25" t="s">
        <v>32</v>
      </c>
      <c r="B28" s="9" t="s">
        <v>17</v>
      </c>
      <c r="C28" s="9" t="s">
        <v>30</v>
      </c>
      <c r="D28" s="9" t="s">
        <v>33</v>
      </c>
      <c r="E28" s="26">
        <v>215.7</v>
      </c>
      <c r="F28" s="27">
        <f>E28*15</f>
        <v>3235.5</v>
      </c>
      <c r="G28" s="27"/>
      <c r="H28" s="27"/>
      <c r="I28" s="27"/>
      <c r="J28" s="27">
        <v>105.52</v>
      </c>
      <c r="K28" s="27">
        <v>500</v>
      </c>
      <c r="L28" s="28">
        <v>15</v>
      </c>
      <c r="M28" s="29">
        <f>F28+G28+H28+I28-J28-K28</f>
        <v>2629.98</v>
      </c>
      <c r="N28" s="9"/>
    </row>
    <row r="29" spans="1:15" s="30" customFormat="1" ht="30" customHeight="1" x14ac:dyDescent="0.25">
      <c r="A29" s="25" t="s">
        <v>34</v>
      </c>
      <c r="B29" s="9" t="s">
        <v>17</v>
      </c>
      <c r="C29" s="9" t="s">
        <v>30</v>
      </c>
      <c r="D29" s="9" t="s">
        <v>35</v>
      </c>
      <c r="E29" s="26">
        <v>193.1</v>
      </c>
      <c r="F29" s="27">
        <f>E29*15</f>
        <v>2896.5</v>
      </c>
      <c r="G29" s="27"/>
      <c r="H29" s="27"/>
      <c r="I29" s="27"/>
      <c r="J29" s="27">
        <v>48.39</v>
      </c>
      <c r="K29" s="27"/>
      <c r="L29" s="28">
        <v>15</v>
      </c>
      <c r="M29" s="29">
        <f>F29+G29+H29+I29-J29-K29</f>
        <v>2848.11</v>
      </c>
      <c r="N29" s="9"/>
    </row>
    <row r="30" spans="1:15" s="30" customFormat="1" ht="30" customHeight="1" x14ac:dyDescent="0.25">
      <c r="A30" s="31" t="s">
        <v>36</v>
      </c>
      <c r="B30" s="32" t="s">
        <v>17</v>
      </c>
      <c r="C30" s="32" t="s">
        <v>30</v>
      </c>
      <c r="D30" s="32" t="s">
        <v>33</v>
      </c>
      <c r="E30" s="33">
        <v>267.7</v>
      </c>
      <c r="F30" s="34">
        <v>4015.56</v>
      </c>
      <c r="G30" s="34"/>
      <c r="H30" s="34"/>
      <c r="I30" s="34"/>
      <c r="J30" s="34">
        <v>315.48</v>
      </c>
      <c r="K30" s="34"/>
      <c r="L30" s="35">
        <v>15</v>
      </c>
      <c r="M30" s="29">
        <f>F30+G30+H30+I30-J30-K30</f>
        <v>3700.08</v>
      </c>
      <c r="N30" s="32"/>
    </row>
    <row r="31" spans="1:15" s="30" customFormat="1" ht="30" customHeight="1" x14ac:dyDescent="0.25">
      <c r="A31" s="31" t="s">
        <v>37</v>
      </c>
      <c r="B31" s="32" t="s">
        <v>17</v>
      </c>
      <c r="C31" s="32" t="s">
        <v>30</v>
      </c>
      <c r="D31" s="32" t="s">
        <v>33</v>
      </c>
      <c r="E31" s="33">
        <v>215.7</v>
      </c>
      <c r="F31" s="34">
        <f>E31*15</f>
        <v>3235.5</v>
      </c>
      <c r="G31" s="34"/>
      <c r="H31" s="34"/>
      <c r="I31" s="34"/>
      <c r="J31" s="34">
        <v>105.59</v>
      </c>
      <c r="K31" s="34"/>
      <c r="L31" s="35">
        <v>15</v>
      </c>
      <c r="M31" s="29">
        <f>F31+G31+H31+I31-J31-K31</f>
        <v>3129.91</v>
      </c>
      <c r="N31" s="32"/>
    </row>
    <row r="32" spans="1:15" s="30" customFormat="1" ht="30" customHeight="1" x14ac:dyDescent="0.25">
      <c r="A32" s="25" t="s">
        <v>38</v>
      </c>
      <c r="B32" s="9" t="s">
        <v>17</v>
      </c>
      <c r="C32" s="9" t="s">
        <v>30</v>
      </c>
      <c r="D32" s="9" t="s">
        <v>35</v>
      </c>
      <c r="E32" s="26">
        <v>181.8</v>
      </c>
      <c r="F32" s="27">
        <f>E32*15</f>
        <v>2727</v>
      </c>
      <c r="G32" s="27"/>
      <c r="H32" s="27"/>
      <c r="I32" s="27"/>
      <c r="J32" s="27">
        <v>29.95</v>
      </c>
      <c r="K32" s="27"/>
      <c r="L32" s="28">
        <v>15</v>
      </c>
      <c r="M32" s="29">
        <f>F32+G32+H32+I32-J32-K32</f>
        <v>2697.05</v>
      </c>
      <c r="N32" s="9"/>
    </row>
    <row r="33" spans="1:14" s="30" customFormat="1" ht="30" customHeight="1" x14ac:dyDescent="0.25">
      <c r="A33" s="36"/>
      <c r="B33" s="37"/>
      <c r="C33" s="37"/>
      <c r="D33" s="37"/>
      <c r="E33" s="38"/>
      <c r="F33" s="39">
        <f t="shared" ref="F33:K33" si="0">SUM(F27:F32)</f>
        <v>20692.260000000002</v>
      </c>
      <c r="G33" s="39">
        <f t="shared" si="0"/>
        <v>0</v>
      </c>
      <c r="H33" s="39">
        <f t="shared" si="0"/>
        <v>0</v>
      </c>
      <c r="I33" s="39">
        <f t="shared" si="0"/>
        <v>0</v>
      </c>
      <c r="J33" s="39">
        <f t="shared" si="0"/>
        <v>998.67000000000007</v>
      </c>
      <c r="K33" s="39">
        <f t="shared" si="0"/>
        <v>500</v>
      </c>
      <c r="L33" s="39"/>
      <c r="M33" s="39">
        <f>SUM(M27:M32)</f>
        <v>19193.59</v>
      </c>
      <c r="N33" s="37"/>
    </row>
    <row r="34" spans="1:14" s="30" customFormat="1" ht="30" customHeight="1" x14ac:dyDescent="0.25">
      <c r="A34" s="36"/>
      <c r="B34" s="37"/>
      <c r="C34" s="37"/>
      <c r="D34" s="37"/>
      <c r="E34" s="38"/>
      <c r="F34" s="39"/>
      <c r="G34" s="39"/>
      <c r="H34" s="39"/>
      <c r="I34" s="39"/>
      <c r="J34" s="39"/>
      <c r="K34" s="39"/>
      <c r="L34" s="39"/>
      <c r="M34" s="39"/>
      <c r="N34" s="37"/>
    </row>
    <row r="35" spans="1:14" s="30" customFormat="1" ht="30" customHeight="1" x14ac:dyDescent="0.25">
      <c r="A35" s="36"/>
      <c r="B35" s="37"/>
      <c r="C35" s="37"/>
      <c r="D35" s="37"/>
      <c r="E35" s="38"/>
      <c r="F35" s="39"/>
      <c r="G35" s="39"/>
      <c r="H35" s="39"/>
      <c r="I35" s="39"/>
      <c r="J35" s="39"/>
      <c r="K35" s="39"/>
      <c r="L35" s="39"/>
      <c r="M35" s="39"/>
      <c r="N35" s="37"/>
    </row>
    <row r="36" spans="1:14" s="30" customFormat="1" ht="30" customHeight="1" x14ac:dyDescent="0.25">
      <c r="A36" s="36"/>
      <c r="B36" s="37"/>
      <c r="C36" s="37"/>
      <c r="D36" s="37"/>
      <c r="E36" s="38"/>
      <c r="F36" s="39"/>
      <c r="G36" s="39"/>
      <c r="H36" s="39"/>
      <c r="I36" s="39"/>
      <c r="J36" s="108" t="s">
        <v>0</v>
      </c>
      <c r="K36" s="109"/>
      <c r="L36" s="109"/>
      <c r="M36" s="109"/>
      <c r="N36" s="110"/>
    </row>
    <row r="37" spans="1:14" s="30" customFormat="1" ht="30" customHeight="1" x14ac:dyDescent="0.25">
      <c r="A37" s="36"/>
      <c r="B37" s="37"/>
      <c r="C37" s="37"/>
      <c r="D37" s="37"/>
      <c r="E37" s="38"/>
      <c r="F37" s="39"/>
      <c r="G37" s="39"/>
      <c r="H37" s="39"/>
      <c r="I37" s="39"/>
      <c r="J37" s="105" t="str">
        <f>J5</f>
        <v>15-30 DE AGOSTO  DEL 2018</v>
      </c>
      <c r="K37" s="106"/>
      <c r="L37" s="106"/>
      <c r="M37" s="106"/>
      <c r="N37" s="107"/>
    </row>
    <row r="38" spans="1:14" s="30" customFormat="1" ht="30" customHeight="1" x14ac:dyDescent="0.25">
      <c r="A38" s="36"/>
      <c r="B38" s="37"/>
      <c r="C38" s="37"/>
      <c r="D38" s="37"/>
      <c r="E38" s="38"/>
      <c r="F38" s="39"/>
      <c r="G38" s="39"/>
      <c r="H38" s="39"/>
      <c r="I38" s="39"/>
      <c r="J38" s="39"/>
      <c r="K38" s="39"/>
      <c r="L38" s="39"/>
      <c r="M38" s="39"/>
      <c r="N38" s="37"/>
    </row>
    <row r="39" spans="1:14" s="30" customFormat="1" ht="30" customHeight="1" x14ac:dyDescent="0.25">
      <c r="A39" s="25" t="s">
        <v>39</v>
      </c>
      <c r="B39" s="9" t="s">
        <v>26</v>
      </c>
      <c r="C39" s="9" t="s">
        <v>40</v>
      </c>
      <c r="D39" s="9" t="s">
        <v>41</v>
      </c>
      <c r="E39" s="26">
        <v>593.29999999999995</v>
      </c>
      <c r="F39" s="27">
        <v>8899.49</v>
      </c>
      <c r="G39" s="27"/>
      <c r="H39" s="27"/>
      <c r="I39" s="27"/>
      <c r="J39" s="27">
        <v>1262.76</v>
      </c>
      <c r="K39" s="27"/>
      <c r="L39" s="28">
        <v>15</v>
      </c>
      <c r="M39" s="29">
        <f t="shared" ref="M39:M44" si="1">F39+G39+H39+I39-J39-K39</f>
        <v>7636.73</v>
      </c>
      <c r="N39" s="9"/>
    </row>
    <row r="40" spans="1:14" s="30" customFormat="1" ht="44.25" customHeight="1" x14ac:dyDescent="0.25">
      <c r="A40" s="25" t="s">
        <v>42</v>
      </c>
      <c r="B40" s="9" t="s">
        <v>26</v>
      </c>
      <c r="C40" s="9" t="s">
        <v>40</v>
      </c>
      <c r="D40" s="40" t="s">
        <v>43</v>
      </c>
      <c r="E40" s="26">
        <v>205.98</v>
      </c>
      <c r="F40" s="27">
        <f>E40*15</f>
        <v>3089.7</v>
      </c>
      <c r="G40" s="27"/>
      <c r="H40" s="27"/>
      <c r="I40" s="27"/>
      <c r="J40" s="27">
        <v>86.83</v>
      </c>
      <c r="K40" s="27"/>
      <c r="L40" s="28">
        <v>15</v>
      </c>
      <c r="M40" s="29">
        <f t="shared" si="1"/>
        <v>3002.87</v>
      </c>
      <c r="N40" s="9"/>
    </row>
    <row r="41" spans="1:14" s="30" customFormat="1" ht="30" customHeight="1" x14ac:dyDescent="0.25">
      <c r="A41" s="25" t="s">
        <v>44</v>
      </c>
      <c r="B41" s="9" t="s">
        <v>26</v>
      </c>
      <c r="C41" s="9" t="s">
        <v>40</v>
      </c>
      <c r="D41" s="41" t="s">
        <v>45</v>
      </c>
      <c r="E41" s="26">
        <v>264.95</v>
      </c>
      <c r="F41" s="27">
        <f>E41*15</f>
        <v>3974.25</v>
      </c>
      <c r="G41" s="27"/>
      <c r="H41" s="27"/>
      <c r="I41" s="27"/>
      <c r="J41" s="27">
        <v>311</v>
      </c>
      <c r="K41" s="27"/>
      <c r="L41" s="28">
        <v>15</v>
      </c>
      <c r="M41" s="29">
        <f t="shared" si="1"/>
        <v>3663.25</v>
      </c>
      <c r="N41" s="9"/>
    </row>
    <row r="42" spans="1:14" s="30" customFormat="1" ht="30" customHeight="1" x14ac:dyDescent="0.25">
      <c r="A42" s="25" t="s">
        <v>46</v>
      </c>
      <c r="B42" s="9" t="s">
        <v>26</v>
      </c>
      <c r="C42" s="9" t="s">
        <v>40</v>
      </c>
      <c r="D42" s="9" t="s">
        <v>47</v>
      </c>
      <c r="E42" s="26">
        <v>205.98</v>
      </c>
      <c r="F42" s="27">
        <f>E42*15</f>
        <v>3089.7</v>
      </c>
      <c r="G42" s="27"/>
      <c r="H42" s="27"/>
      <c r="I42" s="27"/>
      <c r="J42" s="27">
        <v>86.83</v>
      </c>
      <c r="K42" s="27"/>
      <c r="L42" s="28">
        <v>15</v>
      </c>
      <c r="M42" s="29">
        <f t="shared" si="1"/>
        <v>3002.87</v>
      </c>
      <c r="N42" s="9"/>
    </row>
    <row r="43" spans="1:14" s="30" customFormat="1" ht="30" customHeight="1" thickBot="1" x14ac:dyDescent="0.3">
      <c r="A43" s="25" t="s">
        <v>48</v>
      </c>
      <c r="B43" s="32" t="s">
        <v>26</v>
      </c>
      <c r="C43" s="9" t="s">
        <v>30</v>
      </c>
      <c r="D43" s="9" t="s">
        <v>33</v>
      </c>
      <c r="E43" s="26">
        <v>140.76</v>
      </c>
      <c r="F43" s="27">
        <f>E43*15</f>
        <v>2111.3999999999996</v>
      </c>
      <c r="G43" s="27"/>
      <c r="H43" s="27"/>
      <c r="I43" s="27"/>
      <c r="J43" s="27">
        <v>66.38</v>
      </c>
      <c r="K43" s="27"/>
      <c r="L43" s="28">
        <v>15</v>
      </c>
      <c r="M43" s="29">
        <f t="shared" si="1"/>
        <v>2045.0199999999995</v>
      </c>
      <c r="N43" s="9"/>
    </row>
    <row r="44" spans="1:14" s="30" customFormat="1" ht="30" customHeight="1" thickBot="1" x14ac:dyDescent="0.3">
      <c r="A44" s="42" t="s">
        <v>49</v>
      </c>
      <c r="B44" s="43" t="s">
        <v>26</v>
      </c>
      <c r="C44" s="44" t="s">
        <v>40</v>
      </c>
      <c r="D44" s="9" t="s">
        <v>50</v>
      </c>
      <c r="E44" s="26">
        <v>205.98</v>
      </c>
      <c r="F44" s="27">
        <f>E44*15</f>
        <v>3089.7</v>
      </c>
      <c r="G44" s="27"/>
      <c r="H44" s="27"/>
      <c r="I44" s="27"/>
      <c r="J44" s="27">
        <v>86.83</v>
      </c>
      <c r="K44" s="27"/>
      <c r="L44" s="28">
        <v>15</v>
      </c>
      <c r="M44" s="29">
        <f t="shared" si="1"/>
        <v>3002.87</v>
      </c>
      <c r="N44" s="9"/>
    </row>
    <row r="45" spans="1:14" ht="15.75" x14ac:dyDescent="0.25">
      <c r="A45" s="36"/>
      <c r="B45" s="37"/>
      <c r="C45" s="37"/>
      <c r="D45" s="37"/>
      <c r="E45" s="38"/>
      <c r="F45" s="39">
        <f>SUM(F39:F44)</f>
        <v>24254.240000000002</v>
      </c>
      <c r="G45" s="39">
        <f t="shared" ref="G45:L45" si="2">SUM(G39:G44)</f>
        <v>0</v>
      </c>
      <c r="H45" s="39">
        <f t="shared" si="2"/>
        <v>0</v>
      </c>
      <c r="I45" s="39">
        <f t="shared" si="2"/>
        <v>0</v>
      </c>
      <c r="J45" s="39">
        <f>SUM(J39:J44)</f>
        <v>1900.6299999999997</v>
      </c>
      <c r="K45" s="39">
        <f t="shared" si="2"/>
        <v>0</v>
      </c>
      <c r="L45" s="39">
        <f t="shared" si="2"/>
        <v>90</v>
      </c>
      <c r="M45" s="39">
        <f>SUM(M39:M44)</f>
        <v>22353.609999999997</v>
      </c>
      <c r="N45" s="37"/>
    </row>
    <row r="46" spans="1:14" ht="15.75" x14ac:dyDescent="0.25">
      <c r="A46" s="36"/>
      <c r="B46" s="2"/>
      <c r="C46" s="2"/>
      <c r="D46" s="2"/>
      <c r="E46" s="24"/>
      <c r="F46" s="20"/>
      <c r="G46" s="20"/>
      <c r="H46" s="20"/>
      <c r="I46" s="20"/>
      <c r="J46" s="20"/>
      <c r="K46" s="20"/>
      <c r="L46" s="20"/>
      <c r="M46" s="20"/>
      <c r="N46" s="2"/>
    </row>
    <row r="47" spans="1:14" s="6" customFormat="1" ht="15.75" x14ac:dyDescent="0.25">
      <c r="A47" s="7"/>
      <c r="B47" s="2"/>
      <c r="C47" s="2"/>
      <c r="D47" s="2"/>
      <c r="E47" s="111"/>
      <c r="F47" s="111"/>
      <c r="G47" s="111"/>
      <c r="H47" s="111"/>
      <c r="I47" s="111"/>
      <c r="J47" s="111"/>
      <c r="K47" s="111"/>
      <c r="L47" s="111"/>
      <c r="M47" s="111"/>
      <c r="N47" s="2"/>
    </row>
    <row r="48" spans="1:14" s="6" customFormat="1" ht="15.75" x14ac:dyDescent="0.25">
      <c r="A48" s="7"/>
      <c r="B48" s="4"/>
      <c r="C48" s="4"/>
      <c r="D48" s="4"/>
      <c r="E48" s="5"/>
      <c r="F48" s="5"/>
      <c r="G48" s="5"/>
      <c r="H48" s="5"/>
      <c r="I48" s="5"/>
      <c r="J48" s="5"/>
      <c r="K48" s="5"/>
      <c r="L48" s="5"/>
      <c r="M48" s="5"/>
      <c r="N48" s="4"/>
    </row>
    <row r="49" spans="1:14" s="6" customFormat="1" ht="15.75" x14ac:dyDescent="0.25">
      <c r="A49" s="3"/>
      <c r="B49" s="4"/>
      <c r="C49" s="4"/>
      <c r="D49" s="4"/>
      <c r="E49" s="5"/>
      <c r="F49" s="5"/>
      <c r="G49" s="5"/>
      <c r="H49" s="5"/>
      <c r="I49" s="5"/>
      <c r="J49" s="5"/>
      <c r="K49" s="5"/>
      <c r="L49" s="5"/>
      <c r="M49" s="5"/>
      <c r="N49" s="4"/>
    </row>
    <row r="50" spans="1:14" s="6" customFormat="1" ht="15.75" x14ac:dyDescent="0.25">
      <c r="A50" s="3"/>
      <c r="B50" s="4"/>
      <c r="C50" s="4"/>
      <c r="D50" s="4"/>
      <c r="E50" s="5"/>
      <c r="F50" s="5"/>
      <c r="G50" s="5"/>
      <c r="H50" s="5"/>
      <c r="I50" s="3"/>
      <c r="J50" s="108" t="s">
        <v>0</v>
      </c>
      <c r="K50" s="109"/>
      <c r="L50" s="109"/>
      <c r="M50" s="109"/>
      <c r="N50" s="110"/>
    </row>
    <row r="51" spans="1:14" s="6" customFormat="1" ht="15.75" x14ac:dyDescent="0.25">
      <c r="A51" s="3"/>
      <c r="B51" s="4"/>
      <c r="C51" s="4"/>
      <c r="D51" s="4"/>
      <c r="E51" s="5"/>
      <c r="F51" s="5"/>
      <c r="G51" s="5"/>
      <c r="H51" s="5"/>
      <c r="I51" s="3"/>
      <c r="J51" s="105" t="str">
        <f>J5</f>
        <v>15-30 DE AGOSTO  DEL 2018</v>
      </c>
      <c r="K51" s="106"/>
      <c r="L51" s="106"/>
      <c r="M51" s="106"/>
      <c r="N51" s="107"/>
    </row>
    <row r="52" spans="1:14" ht="15.75" x14ac:dyDescent="0.25">
      <c r="A52" s="3"/>
      <c r="B52" s="4"/>
      <c r="C52" s="4"/>
      <c r="D52" s="4"/>
      <c r="E52" s="5"/>
      <c r="F52" s="5"/>
      <c r="G52" s="5"/>
      <c r="H52" s="5"/>
      <c r="I52" s="5"/>
      <c r="J52" s="5"/>
      <c r="K52" s="5"/>
      <c r="L52" s="5"/>
      <c r="M52" s="5"/>
      <c r="N52" s="4"/>
    </row>
    <row r="53" spans="1:14" ht="15.75" x14ac:dyDescent="0.25">
      <c r="A53" s="3"/>
      <c r="B53" s="2"/>
      <c r="C53" s="2"/>
      <c r="D53" s="2"/>
      <c r="E53" s="24"/>
      <c r="F53" s="20"/>
      <c r="G53" s="20"/>
      <c r="H53" s="20"/>
      <c r="I53" s="20"/>
      <c r="J53" s="20"/>
      <c r="K53" s="20"/>
      <c r="L53" s="20"/>
      <c r="M53" s="20"/>
      <c r="N53" s="2"/>
    </row>
    <row r="54" spans="1:14" s="10" customFormat="1" ht="15.75" x14ac:dyDescent="0.25">
      <c r="A54" s="7"/>
      <c r="B54" s="2"/>
      <c r="C54" s="2"/>
      <c r="D54" s="2"/>
      <c r="E54" s="24"/>
      <c r="F54" s="20"/>
      <c r="G54" s="20"/>
      <c r="H54" s="20"/>
      <c r="I54" s="20"/>
      <c r="J54" s="20"/>
      <c r="K54" s="20"/>
      <c r="L54" s="20"/>
      <c r="M54" s="20"/>
      <c r="N54" s="2"/>
    </row>
    <row r="55" spans="1:14" s="10" customFormat="1" ht="33" customHeight="1" x14ac:dyDescent="0.25">
      <c r="A55" s="8" t="s">
        <v>2</v>
      </c>
      <c r="B55" s="8" t="s">
        <v>3</v>
      </c>
      <c r="C55" s="8" t="s">
        <v>4</v>
      </c>
      <c r="D55" s="8" t="s">
        <v>5</v>
      </c>
      <c r="E55" s="9" t="s">
        <v>51</v>
      </c>
      <c r="F55" s="9" t="s">
        <v>7</v>
      </c>
      <c r="G55" s="9" t="s">
        <v>8</v>
      </c>
      <c r="H55" s="9" t="s">
        <v>9</v>
      </c>
      <c r="I55" s="9" t="s">
        <v>10</v>
      </c>
      <c r="J55" s="9" t="s">
        <v>11</v>
      </c>
      <c r="K55" s="9" t="s">
        <v>12</v>
      </c>
      <c r="L55" s="9" t="s">
        <v>13</v>
      </c>
      <c r="M55" s="9" t="s">
        <v>14</v>
      </c>
      <c r="N55" s="9" t="s">
        <v>15</v>
      </c>
    </row>
    <row r="56" spans="1:14" s="30" customFormat="1" ht="30" customHeight="1" x14ac:dyDescent="0.25">
      <c r="A56" s="25" t="s">
        <v>52</v>
      </c>
      <c r="B56" s="9" t="s">
        <v>26</v>
      </c>
      <c r="C56" s="9" t="s">
        <v>30</v>
      </c>
      <c r="D56" s="9" t="s">
        <v>33</v>
      </c>
      <c r="E56" s="26">
        <v>215.7</v>
      </c>
      <c r="F56" s="27">
        <f>E56*15</f>
        <v>3235.5</v>
      </c>
      <c r="G56" s="27"/>
      <c r="H56" s="27"/>
      <c r="I56" s="27"/>
      <c r="J56" s="27">
        <v>60.19</v>
      </c>
      <c r="K56" s="27"/>
      <c r="L56" s="28">
        <v>15</v>
      </c>
      <c r="M56" s="29">
        <f>F56+G56+H56+I56-J56-K56</f>
        <v>3175.31</v>
      </c>
      <c r="N56" s="9"/>
    </row>
    <row r="57" spans="1:14" s="30" customFormat="1" ht="30" customHeight="1" x14ac:dyDescent="0.25">
      <c r="A57" s="25" t="s">
        <v>53</v>
      </c>
      <c r="B57" s="9" t="s">
        <v>26</v>
      </c>
      <c r="C57" s="9" t="s">
        <v>40</v>
      </c>
      <c r="D57" s="9" t="s">
        <v>54</v>
      </c>
      <c r="E57" s="26">
        <f>714/15</f>
        <v>47.6</v>
      </c>
      <c r="F57" s="27">
        <f>E57*15</f>
        <v>714</v>
      </c>
      <c r="G57" s="27"/>
      <c r="H57" s="27"/>
      <c r="I57" s="27">
        <v>167.87</v>
      </c>
      <c r="J57" s="27"/>
      <c r="K57" s="27"/>
      <c r="L57" s="28">
        <v>15</v>
      </c>
      <c r="M57" s="29">
        <f>F57+G57+H57+I57-J57-K57</f>
        <v>881.87</v>
      </c>
      <c r="N57" s="9"/>
    </row>
    <row r="58" spans="1:14" s="30" customFormat="1" ht="30" customHeight="1" x14ac:dyDescent="0.25">
      <c r="A58" s="25" t="s">
        <v>55</v>
      </c>
      <c r="B58" s="9" t="s">
        <v>26</v>
      </c>
      <c r="C58" s="9" t="s">
        <v>30</v>
      </c>
      <c r="D58" s="9" t="s">
        <v>33</v>
      </c>
      <c r="E58" s="26">
        <v>220</v>
      </c>
      <c r="F58" s="27">
        <f>E58*15</f>
        <v>3300</v>
      </c>
      <c r="G58" s="27"/>
      <c r="H58" s="27"/>
      <c r="I58" s="27"/>
      <c r="J58" s="27">
        <v>112.54</v>
      </c>
      <c r="K58" s="27"/>
      <c r="L58" s="28">
        <v>15</v>
      </c>
      <c r="M58" s="29">
        <f>F58+G58+H58+I58-J58-K58</f>
        <v>3187.46</v>
      </c>
      <c r="N58" s="45"/>
    </row>
    <row r="59" spans="1:14" s="30" customFormat="1" ht="30" customHeight="1" x14ac:dyDescent="0.25">
      <c r="A59" s="36"/>
      <c r="B59" s="37"/>
      <c r="C59" s="37"/>
      <c r="D59" s="37"/>
      <c r="E59" s="38"/>
      <c r="F59" s="39">
        <f>SUM(F56:F58)</f>
        <v>7249.5</v>
      </c>
      <c r="G59" s="39">
        <f t="shared" ref="G59:L59" si="3">SUM(G56:G58)</f>
        <v>0</v>
      </c>
      <c r="H59" s="39">
        <f t="shared" si="3"/>
        <v>0</v>
      </c>
      <c r="I59" s="39">
        <f t="shared" si="3"/>
        <v>167.87</v>
      </c>
      <c r="J59" s="39">
        <f>SUM(J56:J58)</f>
        <v>172.73000000000002</v>
      </c>
      <c r="K59" s="39">
        <f t="shared" si="3"/>
        <v>0</v>
      </c>
      <c r="L59" s="39">
        <f t="shared" si="3"/>
        <v>45</v>
      </c>
      <c r="M59" s="39">
        <f>SUM(M56:M58)</f>
        <v>7244.6399999999994</v>
      </c>
      <c r="N59" s="37"/>
    </row>
    <row r="60" spans="1:14" s="30" customFormat="1" ht="30" customHeight="1" x14ac:dyDescent="0.25">
      <c r="A60" s="36"/>
      <c r="B60" s="37"/>
      <c r="C60" s="37"/>
      <c r="D60" s="37"/>
      <c r="E60" s="38"/>
      <c r="F60" s="39"/>
      <c r="G60" s="39"/>
      <c r="H60" s="39"/>
      <c r="I60" s="39"/>
      <c r="J60" s="39"/>
      <c r="K60" s="39"/>
      <c r="L60" s="39"/>
      <c r="M60" s="39"/>
      <c r="N60" s="37"/>
    </row>
    <row r="61" spans="1:14" s="30" customFormat="1" ht="30" customHeight="1" x14ac:dyDescent="0.25">
      <c r="A61" s="36"/>
      <c r="B61" s="37"/>
      <c r="C61" s="37"/>
      <c r="D61" s="37"/>
      <c r="E61" s="38"/>
      <c r="F61" s="39"/>
      <c r="G61" s="39"/>
      <c r="H61" s="39"/>
      <c r="I61" s="39"/>
      <c r="J61" s="39"/>
      <c r="K61" s="39"/>
      <c r="L61" s="39"/>
      <c r="M61" s="39"/>
      <c r="N61" s="37"/>
    </row>
    <row r="62" spans="1:14" s="30" customFormat="1" ht="30" customHeight="1" x14ac:dyDescent="0.25">
      <c r="A62" s="36"/>
      <c r="B62" s="37"/>
      <c r="C62" s="37"/>
      <c r="D62" s="37"/>
      <c r="E62" s="38"/>
      <c r="F62" s="39"/>
      <c r="G62" s="39"/>
      <c r="H62" s="39"/>
      <c r="I62" s="39"/>
      <c r="J62" s="108" t="s">
        <v>0</v>
      </c>
      <c r="K62" s="109"/>
      <c r="L62" s="109"/>
      <c r="M62" s="109"/>
      <c r="N62" s="110"/>
    </row>
    <row r="63" spans="1:14" s="30" customFormat="1" ht="30" customHeight="1" x14ac:dyDescent="0.25">
      <c r="A63" s="36"/>
      <c r="B63" s="37"/>
      <c r="C63" s="37"/>
      <c r="D63" s="37"/>
      <c r="E63" s="38"/>
      <c r="F63" s="39"/>
      <c r="G63" s="39"/>
      <c r="H63" s="39"/>
      <c r="I63" s="39"/>
      <c r="J63" s="105" t="str">
        <f>J5</f>
        <v>15-30 DE AGOSTO  DEL 2018</v>
      </c>
      <c r="K63" s="106"/>
      <c r="L63" s="106"/>
      <c r="M63" s="106"/>
      <c r="N63" s="107"/>
    </row>
    <row r="64" spans="1:14" s="30" customFormat="1" ht="30" customHeight="1" x14ac:dyDescent="0.25">
      <c r="A64" s="36"/>
      <c r="B64" s="37"/>
      <c r="C64" s="37"/>
      <c r="D64" s="37"/>
      <c r="E64" s="38"/>
      <c r="F64" s="39"/>
      <c r="G64" s="39"/>
      <c r="H64" s="39"/>
      <c r="I64" s="39"/>
      <c r="J64" s="39"/>
      <c r="K64" s="39"/>
      <c r="L64" s="39"/>
      <c r="M64" s="39"/>
      <c r="N64" s="37"/>
    </row>
    <row r="65" spans="1:14" s="30" customFormat="1" ht="30" customHeight="1" x14ac:dyDescent="0.25">
      <c r="A65" s="25" t="s">
        <v>56</v>
      </c>
      <c r="B65" s="9" t="s">
        <v>26</v>
      </c>
      <c r="C65" s="9" t="s">
        <v>30</v>
      </c>
      <c r="D65" s="9" t="s">
        <v>57</v>
      </c>
      <c r="E65" s="26">
        <v>58.38</v>
      </c>
      <c r="F65" s="27">
        <f t="shared" ref="F65:F77" si="4">E65*15</f>
        <v>875.7</v>
      </c>
      <c r="G65" s="27"/>
      <c r="H65" s="27"/>
      <c r="I65" s="27">
        <v>200.74</v>
      </c>
      <c r="J65" s="27">
        <v>59.25</v>
      </c>
      <c r="K65" s="27"/>
      <c r="L65" s="28">
        <v>15</v>
      </c>
      <c r="M65" s="27">
        <f t="shared" ref="M65:M77" si="5">F65+G65+H65+I65-J65-K65</f>
        <v>1017.19</v>
      </c>
      <c r="N65" s="9"/>
    </row>
    <row r="66" spans="1:14" s="30" customFormat="1" ht="30" customHeight="1" x14ac:dyDescent="0.25">
      <c r="A66" s="25" t="s">
        <v>58</v>
      </c>
      <c r="B66" s="9" t="s">
        <v>26</v>
      </c>
      <c r="C66" s="9" t="s">
        <v>30</v>
      </c>
      <c r="D66" s="9" t="s">
        <v>57</v>
      </c>
      <c r="E66" s="26">
        <v>25.05</v>
      </c>
      <c r="F66" s="27">
        <f t="shared" si="4"/>
        <v>375.75</v>
      </c>
      <c r="G66" s="27"/>
      <c r="H66" s="27"/>
      <c r="I66" s="27">
        <v>200.83</v>
      </c>
      <c r="J66" s="27">
        <v>11.26</v>
      </c>
      <c r="K66" s="27"/>
      <c r="L66" s="28">
        <v>15</v>
      </c>
      <c r="M66" s="27">
        <f t="shared" si="5"/>
        <v>565.32000000000005</v>
      </c>
      <c r="N66" s="9"/>
    </row>
    <row r="67" spans="1:14" s="30" customFormat="1" ht="30" customHeight="1" x14ac:dyDescent="0.25">
      <c r="A67" s="25" t="s">
        <v>59</v>
      </c>
      <c r="B67" s="9" t="s">
        <v>26</v>
      </c>
      <c r="C67" s="9" t="s">
        <v>30</v>
      </c>
      <c r="D67" s="9" t="s">
        <v>57</v>
      </c>
      <c r="E67" s="26">
        <v>95.43</v>
      </c>
      <c r="F67" s="27">
        <f t="shared" si="4"/>
        <v>1431.45</v>
      </c>
      <c r="G67" s="27"/>
      <c r="H67" s="27"/>
      <c r="I67" s="27">
        <v>200.63</v>
      </c>
      <c r="J67" s="27">
        <v>78.83</v>
      </c>
      <c r="K67" s="27"/>
      <c r="L67" s="28">
        <v>15</v>
      </c>
      <c r="M67" s="27">
        <f t="shared" si="5"/>
        <v>1553.25</v>
      </c>
      <c r="N67" s="9"/>
    </row>
    <row r="68" spans="1:14" s="30" customFormat="1" ht="30" customHeight="1" x14ac:dyDescent="0.25">
      <c r="A68" s="25" t="s">
        <v>60</v>
      </c>
      <c r="B68" s="9" t="s">
        <v>26</v>
      </c>
      <c r="C68" s="9" t="s">
        <v>30</v>
      </c>
      <c r="D68" s="9" t="s">
        <v>57</v>
      </c>
      <c r="E68" s="26">
        <v>82.132999999999996</v>
      </c>
      <c r="F68" s="27">
        <f t="shared" si="4"/>
        <v>1231.9949999999999</v>
      </c>
      <c r="G68" s="27"/>
      <c r="H68" s="27"/>
      <c r="I68" s="27">
        <v>168</v>
      </c>
      <c r="J68" s="27"/>
      <c r="K68" s="27"/>
      <c r="L68" s="28">
        <v>15</v>
      </c>
      <c r="M68" s="27">
        <f t="shared" si="5"/>
        <v>1399.9949999999999</v>
      </c>
      <c r="N68" s="9"/>
    </row>
    <row r="69" spans="1:14" s="30" customFormat="1" ht="30" customHeight="1" x14ac:dyDescent="0.25">
      <c r="A69" s="25" t="s">
        <v>61</v>
      </c>
      <c r="B69" s="9" t="s">
        <v>26</v>
      </c>
      <c r="C69" s="9" t="s">
        <v>30</v>
      </c>
      <c r="D69" s="9" t="s">
        <v>57</v>
      </c>
      <c r="E69" s="26">
        <v>25.05</v>
      </c>
      <c r="F69" s="27">
        <f t="shared" si="4"/>
        <v>375.75</v>
      </c>
      <c r="G69" s="27"/>
      <c r="H69" s="27"/>
      <c r="I69" s="27">
        <v>200.83</v>
      </c>
      <c r="J69" s="27">
        <v>11.26</v>
      </c>
      <c r="K69" s="27"/>
      <c r="L69" s="28">
        <v>15</v>
      </c>
      <c r="M69" s="27">
        <f t="shared" si="5"/>
        <v>565.32000000000005</v>
      </c>
      <c r="N69" s="9"/>
    </row>
    <row r="70" spans="1:14" s="30" customFormat="1" ht="30" customHeight="1" x14ac:dyDescent="0.25">
      <c r="A70" s="25" t="s">
        <v>62</v>
      </c>
      <c r="B70" s="9" t="s">
        <v>26</v>
      </c>
      <c r="C70" s="9" t="s">
        <v>30</v>
      </c>
      <c r="D70" s="9" t="s">
        <v>57</v>
      </c>
      <c r="E70" s="26">
        <v>58.38</v>
      </c>
      <c r="F70" s="27">
        <f t="shared" si="4"/>
        <v>875.7</v>
      </c>
      <c r="G70" s="27"/>
      <c r="H70" s="27"/>
      <c r="I70" s="27">
        <v>200.74</v>
      </c>
      <c r="J70" s="27">
        <v>43.25</v>
      </c>
      <c r="K70" s="27"/>
      <c r="L70" s="28">
        <v>15</v>
      </c>
      <c r="M70" s="27">
        <f t="shared" si="5"/>
        <v>1033.19</v>
      </c>
      <c r="N70" s="9"/>
    </row>
    <row r="71" spans="1:14" s="30" customFormat="1" ht="30" customHeight="1" x14ac:dyDescent="0.25">
      <c r="A71" s="25" t="s">
        <v>63</v>
      </c>
      <c r="B71" s="9" t="s">
        <v>26</v>
      </c>
      <c r="C71" s="9" t="s">
        <v>30</v>
      </c>
      <c r="D71" s="9" t="s">
        <v>57</v>
      </c>
      <c r="E71" s="26">
        <v>148.37</v>
      </c>
      <c r="F71" s="27">
        <f t="shared" si="4"/>
        <v>2225.5500000000002</v>
      </c>
      <c r="G71" s="27"/>
      <c r="H71" s="27"/>
      <c r="I71" s="27">
        <v>45.14</v>
      </c>
      <c r="J71" s="27"/>
      <c r="K71" s="27"/>
      <c r="L71" s="28">
        <v>15</v>
      </c>
      <c r="M71" s="27">
        <f t="shared" si="5"/>
        <v>2270.69</v>
      </c>
      <c r="N71" s="9"/>
    </row>
    <row r="72" spans="1:14" s="30" customFormat="1" ht="30" customHeight="1" x14ac:dyDescent="0.25">
      <c r="A72" s="25" t="s">
        <v>64</v>
      </c>
      <c r="B72" s="9" t="s">
        <v>26</v>
      </c>
      <c r="C72" s="9" t="s">
        <v>30</v>
      </c>
      <c r="D72" s="9" t="s">
        <v>57</v>
      </c>
      <c r="E72" s="26">
        <v>28.76</v>
      </c>
      <c r="F72" s="27">
        <f t="shared" si="4"/>
        <v>431.40000000000003</v>
      </c>
      <c r="G72" s="27"/>
      <c r="H72" s="27"/>
      <c r="I72" s="27">
        <v>200.83</v>
      </c>
      <c r="J72" s="27">
        <v>14.82</v>
      </c>
      <c r="K72" s="27"/>
      <c r="L72" s="28">
        <v>15</v>
      </c>
      <c r="M72" s="27">
        <f t="shared" si="5"/>
        <v>617.41</v>
      </c>
      <c r="N72" s="9"/>
    </row>
    <row r="73" spans="1:14" s="30" customFormat="1" ht="30" customHeight="1" x14ac:dyDescent="0.25">
      <c r="A73" s="25" t="s">
        <v>65</v>
      </c>
      <c r="B73" s="9" t="s">
        <v>26</v>
      </c>
      <c r="C73" s="9" t="s">
        <v>30</v>
      </c>
      <c r="D73" s="9" t="s">
        <v>57</v>
      </c>
      <c r="E73" s="26">
        <v>21.34</v>
      </c>
      <c r="F73" s="27">
        <f t="shared" si="4"/>
        <v>320.10000000000002</v>
      </c>
      <c r="G73" s="27"/>
      <c r="H73" s="27"/>
      <c r="I73" s="27">
        <v>200.83</v>
      </c>
      <c r="J73" s="27">
        <v>7.7</v>
      </c>
      <c r="K73" s="27"/>
      <c r="L73" s="28">
        <v>15</v>
      </c>
      <c r="M73" s="27">
        <f t="shared" si="5"/>
        <v>513.23</v>
      </c>
      <c r="N73" s="9"/>
    </row>
    <row r="74" spans="1:14" s="30" customFormat="1" ht="30" customHeight="1" x14ac:dyDescent="0.25">
      <c r="A74" s="25" t="s">
        <v>66</v>
      </c>
      <c r="B74" s="9" t="s">
        <v>26</v>
      </c>
      <c r="C74" s="9" t="s">
        <v>30</v>
      </c>
      <c r="D74" s="9" t="s">
        <v>57</v>
      </c>
      <c r="E74" s="26">
        <v>32.47</v>
      </c>
      <c r="F74" s="27">
        <f t="shared" si="4"/>
        <v>487.04999999999995</v>
      </c>
      <c r="G74" s="27"/>
      <c r="H74" s="27"/>
      <c r="I74" s="27">
        <v>200.83</v>
      </c>
      <c r="J74" s="27">
        <v>18.38</v>
      </c>
      <c r="K74" s="27"/>
      <c r="L74" s="28">
        <v>15</v>
      </c>
      <c r="M74" s="27">
        <f t="shared" si="5"/>
        <v>669.5</v>
      </c>
      <c r="N74" s="9"/>
    </row>
    <row r="75" spans="1:14" s="30" customFormat="1" ht="30" customHeight="1" x14ac:dyDescent="0.25">
      <c r="A75" s="25" t="s">
        <v>67</v>
      </c>
      <c r="B75" s="9" t="s">
        <v>26</v>
      </c>
      <c r="C75" s="9" t="s">
        <v>30</v>
      </c>
      <c r="D75" s="9" t="s">
        <v>57</v>
      </c>
      <c r="E75" s="26">
        <v>39.869999999999997</v>
      </c>
      <c r="F75" s="27">
        <f t="shared" si="4"/>
        <v>598.04999999999995</v>
      </c>
      <c r="G75" s="27"/>
      <c r="H75" s="27"/>
      <c r="I75" s="27">
        <v>200.83</v>
      </c>
      <c r="J75" s="27">
        <v>25.48</v>
      </c>
      <c r="K75" s="27"/>
      <c r="L75" s="28">
        <v>15</v>
      </c>
      <c r="M75" s="27">
        <f t="shared" si="5"/>
        <v>773.4</v>
      </c>
      <c r="N75" s="9"/>
    </row>
    <row r="76" spans="1:14" s="30" customFormat="1" ht="30" customHeight="1" x14ac:dyDescent="0.25">
      <c r="A76" s="25" t="s">
        <v>68</v>
      </c>
      <c r="B76" s="9" t="s">
        <v>26</v>
      </c>
      <c r="C76" s="9" t="s">
        <v>30</v>
      </c>
      <c r="D76" s="9" t="s">
        <v>57</v>
      </c>
      <c r="E76" s="26">
        <v>82.132999999999996</v>
      </c>
      <c r="F76" s="27">
        <f>E76*15</f>
        <v>1231.9949999999999</v>
      </c>
      <c r="G76" s="27"/>
      <c r="H76" s="27"/>
      <c r="I76" s="27">
        <v>168</v>
      </c>
      <c r="J76" s="27"/>
      <c r="K76" s="27"/>
      <c r="L76" s="28">
        <v>15</v>
      </c>
      <c r="M76" s="27">
        <f t="shared" si="5"/>
        <v>1399.9949999999999</v>
      </c>
      <c r="N76" s="9"/>
    </row>
    <row r="77" spans="1:14" ht="31.5" x14ac:dyDescent="0.25">
      <c r="A77" s="25" t="s">
        <v>69</v>
      </c>
      <c r="B77" s="9" t="s">
        <v>26</v>
      </c>
      <c r="C77" s="9" t="s">
        <v>30</v>
      </c>
      <c r="D77" s="9" t="s">
        <v>57</v>
      </c>
      <c r="E77" s="26">
        <v>133.36000000000001</v>
      </c>
      <c r="F77" s="27">
        <f t="shared" si="4"/>
        <v>2000.4</v>
      </c>
      <c r="G77" s="27"/>
      <c r="H77" s="27"/>
      <c r="I77" s="27">
        <v>73.48</v>
      </c>
      <c r="J77" s="27"/>
      <c r="K77" s="27"/>
      <c r="L77" s="28">
        <v>15</v>
      </c>
      <c r="M77" s="27">
        <f t="shared" si="5"/>
        <v>2073.88</v>
      </c>
      <c r="N77" s="9"/>
    </row>
    <row r="78" spans="1:14" ht="15.75" x14ac:dyDescent="0.25">
      <c r="A78" s="7"/>
      <c r="B78" s="2"/>
      <c r="C78" s="2"/>
      <c r="D78" s="2"/>
      <c r="E78" s="46"/>
      <c r="F78" s="20">
        <f t="shared" ref="F78:K78" si="6">SUM(F56:F77)</f>
        <v>26959.89</v>
      </c>
      <c r="G78" s="20">
        <f t="shared" si="6"/>
        <v>0</v>
      </c>
      <c r="H78" s="20">
        <f t="shared" si="6"/>
        <v>0</v>
      </c>
      <c r="I78" s="20">
        <f t="shared" si="6"/>
        <v>2597.4499999999998</v>
      </c>
      <c r="J78" s="20">
        <f t="shared" si="6"/>
        <v>615.69000000000005</v>
      </c>
      <c r="K78" s="20">
        <f t="shared" si="6"/>
        <v>0</v>
      </c>
      <c r="L78" s="20"/>
      <c r="M78" s="20">
        <f>SUM(M65:M77)</f>
        <v>14452.369999999999</v>
      </c>
      <c r="N78" s="2"/>
    </row>
    <row r="79" spans="1:14" s="30" customFormat="1" ht="15.75" x14ac:dyDescent="0.25">
      <c r="A79" s="7"/>
      <c r="B79" s="2"/>
      <c r="C79" s="2"/>
      <c r="D79" s="2"/>
      <c r="E79" s="46"/>
      <c r="F79" s="7"/>
      <c r="G79" s="7"/>
      <c r="H79" s="7"/>
      <c r="I79" s="7"/>
      <c r="J79" s="7"/>
      <c r="K79" s="7"/>
      <c r="L79" s="7"/>
      <c r="M79" s="7"/>
      <c r="N79" s="2"/>
    </row>
    <row r="80" spans="1:14" ht="15.75" x14ac:dyDescent="0.25">
      <c r="A80" s="47"/>
      <c r="B80" s="48"/>
      <c r="C80" s="48"/>
      <c r="D80" s="48"/>
      <c r="E80" s="48"/>
      <c r="F80" s="47"/>
      <c r="G80" s="49"/>
      <c r="H80" s="49"/>
      <c r="I80" s="49"/>
      <c r="J80" s="49">
        <f>J77+J75+J74+J73+J72+J71+J70+J69+J68+J67+J66+J65+J58+J57+J56+J43+J41+J40+J39+J32+J31+J29+J27+J9+J10+J11+J12</f>
        <v>3507.54</v>
      </c>
      <c r="K80" s="49"/>
      <c r="L80" s="49"/>
      <c r="M80" s="50">
        <f>M78+M59+M45+M33+M14</f>
        <v>80385.299999999988</v>
      </c>
      <c r="N80" s="48"/>
    </row>
    <row r="81" spans="1:14" ht="15.75" x14ac:dyDescent="0.25">
      <c r="A81" s="7"/>
      <c r="B81" s="2"/>
      <c r="C81" s="2"/>
      <c r="D81" s="2"/>
      <c r="E81" s="46"/>
      <c r="F81" s="7"/>
      <c r="G81" s="7"/>
      <c r="H81" s="7"/>
      <c r="I81" s="7"/>
      <c r="J81" s="7"/>
      <c r="K81" s="7"/>
      <c r="L81" s="7"/>
      <c r="M81" s="7"/>
      <c r="N81" s="2"/>
    </row>
  </sheetData>
  <mergeCells count="13">
    <mergeCell ref="J22:N22"/>
    <mergeCell ref="E1:M1"/>
    <mergeCell ref="J4:N4"/>
    <mergeCell ref="J5:N5"/>
    <mergeCell ref="E18:M18"/>
    <mergeCell ref="J21:N21"/>
    <mergeCell ref="J63:N63"/>
    <mergeCell ref="J36:N36"/>
    <mergeCell ref="J37:N37"/>
    <mergeCell ref="E47:M47"/>
    <mergeCell ref="J50:N50"/>
    <mergeCell ref="J51:N51"/>
    <mergeCell ref="J62:N62"/>
  </mergeCells>
  <printOptions horizontalCentered="1"/>
  <pageMargins left="0.70866141732283472" right="0.70866141732283472" top="0.74803149606299213" bottom="0.74803149606299213" header="0.31496062992125984" footer="0.31496062992125984"/>
  <pageSetup scale="46" fitToHeight="3" orientation="landscape" r:id="rId1"/>
  <rowBreaks count="4" manualBreakCount="4">
    <brk id="17" max="12" man="1"/>
    <brk id="33" max="12" man="1"/>
    <brk id="45" max="12" man="1"/>
    <brk id="59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12" sqref="D12"/>
    </sheetView>
  </sheetViews>
  <sheetFormatPr baseColWidth="10" defaultRowHeight="15" x14ac:dyDescent="0.25"/>
  <cols>
    <col min="1" max="2" width="11.42578125" style="92"/>
    <col min="3" max="3" width="12.5703125" style="92" bestFit="1" customWidth="1"/>
    <col min="5" max="5" width="13.42578125" customWidth="1"/>
  </cols>
  <sheetData>
    <row r="1" spans="1:5" x14ac:dyDescent="0.25">
      <c r="A1" s="92">
        <v>500</v>
      </c>
      <c r="B1" s="92">
        <f>A1</f>
        <v>500</v>
      </c>
      <c r="C1" s="92">
        <f>B1*A1</f>
        <v>250000</v>
      </c>
    </row>
    <row r="2" spans="1:5" x14ac:dyDescent="0.25">
      <c r="A2" s="92">
        <v>200</v>
      </c>
      <c r="C2" s="92">
        <f t="shared" ref="C2:C6" si="0">B2*A2</f>
        <v>0</v>
      </c>
    </row>
    <row r="3" spans="1:5" x14ac:dyDescent="0.25">
      <c r="A3" s="92">
        <v>100</v>
      </c>
      <c r="C3" s="92">
        <f t="shared" si="0"/>
        <v>0</v>
      </c>
    </row>
    <row r="4" spans="1:5" x14ac:dyDescent="0.25">
      <c r="A4" s="92">
        <v>50</v>
      </c>
      <c r="C4" s="92">
        <f t="shared" si="0"/>
        <v>0</v>
      </c>
    </row>
    <row r="5" spans="1:5" x14ac:dyDescent="0.25">
      <c r="A5" s="92">
        <v>20</v>
      </c>
      <c r="C5" s="92">
        <f t="shared" si="0"/>
        <v>0</v>
      </c>
    </row>
    <row r="6" spans="1:5" x14ac:dyDescent="0.25">
      <c r="A6" s="92">
        <v>10</v>
      </c>
      <c r="C6" s="92">
        <f t="shared" si="0"/>
        <v>0</v>
      </c>
    </row>
    <row r="7" spans="1:5" x14ac:dyDescent="0.25">
      <c r="A7" s="92">
        <v>5</v>
      </c>
      <c r="C7" s="92">
        <f>B7*A7</f>
        <v>0</v>
      </c>
      <c r="E7" s="112" t="s">
        <v>89</v>
      </c>
    </row>
    <row r="8" spans="1:5" x14ac:dyDescent="0.25">
      <c r="C8" s="92">
        <f>SUM(C1:C6)</f>
        <v>250000</v>
      </c>
      <c r="D8" s="92">
        <v>1</v>
      </c>
      <c r="E8" s="112"/>
    </row>
    <row r="9" spans="1:5" x14ac:dyDescent="0.25">
      <c r="E9" s="96">
        <f>C8-D8</f>
        <v>249999</v>
      </c>
    </row>
  </sheetData>
  <mergeCells count="1">
    <mergeCell ref="E7:E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view="pageBreakPreview" topLeftCell="A28" zoomScale="70" zoomScaleNormal="70" zoomScaleSheetLayoutView="70" workbookViewId="0">
      <selection activeCell="J20" sqref="J20:N20"/>
    </sheetView>
  </sheetViews>
  <sheetFormatPr baseColWidth="10" defaultRowHeight="15" x14ac:dyDescent="0.25"/>
  <cols>
    <col min="1" max="1" width="30.5703125" style="51" customWidth="1"/>
    <col min="2" max="2" width="23.42578125" style="52" customWidth="1"/>
    <col min="3" max="3" width="14.85546875" style="52" customWidth="1"/>
    <col min="4" max="4" width="33.140625" style="52" customWidth="1"/>
    <col min="5" max="5" width="13.28515625" style="52" customWidth="1"/>
    <col min="6" max="6" width="13.7109375" style="52" customWidth="1"/>
    <col min="7" max="7" width="13.42578125" style="52" customWidth="1"/>
    <col min="8" max="8" width="9" style="52" customWidth="1"/>
    <col min="9" max="9" width="10.85546875" style="52" customWidth="1"/>
    <col min="10" max="10" width="11.28515625" style="52" customWidth="1"/>
    <col min="11" max="11" width="11.5703125" style="52" customWidth="1"/>
    <col min="12" max="12" width="12.140625" style="52" customWidth="1"/>
    <col min="13" max="13" width="14.85546875" style="52" customWidth="1"/>
    <col min="14" max="14" width="36.28515625" style="51" customWidth="1"/>
    <col min="15" max="16384" width="11.42578125" style="1"/>
  </cols>
  <sheetData>
    <row r="1" spans="1:15" ht="15.75" x14ac:dyDescent="0.25">
      <c r="B1" s="46"/>
      <c r="C1" s="46"/>
      <c r="D1" s="46"/>
      <c r="E1" s="111"/>
      <c r="F1" s="111"/>
      <c r="G1" s="111"/>
      <c r="H1" s="111"/>
      <c r="I1" s="111"/>
      <c r="J1" s="111"/>
      <c r="K1" s="111"/>
      <c r="L1" s="111"/>
      <c r="M1" s="111"/>
      <c r="N1" s="2"/>
    </row>
    <row r="2" spans="1:15" s="6" customFormat="1" ht="15.75" x14ac:dyDescent="0.25">
      <c r="A2" s="4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4"/>
    </row>
    <row r="3" spans="1:15" s="6" customFormat="1" ht="15.75" x14ac:dyDescent="0.25">
      <c r="A3" s="4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4"/>
    </row>
    <row r="4" spans="1:15" s="6" customFormat="1" ht="15.75" x14ac:dyDescent="0.25">
      <c r="A4" s="4"/>
      <c r="B4" s="83"/>
      <c r="C4" s="83"/>
      <c r="D4" s="83"/>
      <c r="E4" s="83"/>
      <c r="F4" s="83"/>
      <c r="G4" s="83"/>
      <c r="H4" s="83"/>
      <c r="I4" s="83"/>
      <c r="J4" s="108" t="s">
        <v>0</v>
      </c>
      <c r="K4" s="109"/>
      <c r="L4" s="109"/>
      <c r="M4" s="109"/>
      <c r="N4" s="110"/>
    </row>
    <row r="5" spans="1:15" s="6" customFormat="1" ht="15.75" x14ac:dyDescent="0.25">
      <c r="A5" s="4"/>
      <c r="B5" s="83"/>
      <c r="C5" s="83"/>
      <c r="D5" s="83"/>
      <c r="E5" s="83"/>
      <c r="F5" s="83"/>
      <c r="G5" s="83"/>
      <c r="H5" s="83"/>
      <c r="I5" s="83"/>
      <c r="J5" s="105" t="s">
        <v>84</v>
      </c>
      <c r="K5" s="106"/>
      <c r="L5" s="106"/>
      <c r="M5" s="106"/>
      <c r="N5" s="107"/>
    </row>
    <row r="6" spans="1:15" s="6" customFormat="1" ht="15.75" x14ac:dyDescent="0.25">
      <c r="A6" s="4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4"/>
    </row>
    <row r="7" spans="1:15" s="6" customFormat="1" ht="15.75" x14ac:dyDescent="0.25">
      <c r="A7" s="2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4"/>
    </row>
    <row r="8" spans="1:15" s="10" customFormat="1" ht="63" x14ac:dyDescent="0.25">
      <c r="A8" s="8" t="s">
        <v>2</v>
      </c>
      <c r="B8" s="8" t="s">
        <v>3</v>
      </c>
      <c r="C8" s="8" t="s">
        <v>4</v>
      </c>
      <c r="D8" s="8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</row>
    <row r="9" spans="1:15" s="15" customFormat="1" ht="30" customHeight="1" x14ac:dyDescent="0.25">
      <c r="A9" s="79" t="s">
        <v>16</v>
      </c>
      <c r="B9" s="9" t="s">
        <v>17</v>
      </c>
      <c r="C9" s="9" t="s">
        <v>18</v>
      </c>
      <c r="D9" s="9" t="s">
        <v>19</v>
      </c>
      <c r="E9" s="26">
        <v>296.24</v>
      </c>
      <c r="F9" s="26">
        <f>E9*15</f>
        <v>4443.6000000000004</v>
      </c>
      <c r="G9" s="26"/>
      <c r="H9" s="26"/>
      <c r="I9" s="26"/>
      <c r="J9" s="26">
        <v>371.56</v>
      </c>
      <c r="K9" s="26"/>
      <c r="L9" s="13">
        <v>15</v>
      </c>
      <c r="M9" s="71">
        <f>F9+G9+H9+I9-J9-K9</f>
        <v>4072.0400000000004</v>
      </c>
      <c r="N9" s="9"/>
    </row>
    <row r="10" spans="1:15" s="15" customFormat="1" ht="30" customHeight="1" x14ac:dyDescent="0.25">
      <c r="A10" s="79" t="s">
        <v>20</v>
      </c>
      <c r="B10" s="9" t="s">
        <v>17</v>
      </c>
      <c r="C10" s="9" t="s">
        <v>18</v>
      </c>
      <c r="D10" s="9" t="s">
        <v>21</v>
      </c>
      <c r="E10" s="26">
        <v>267.7</v>
      </c>
      <c r="F10" s="26">
        <f>E10*15</f>
        <v>4015.5</v>
      </c>
      <c r="G10" s="26"/>
      <c r="H10" s="26"/>
      <c r="I10" s="26"/>
      <c r="J10" s="26">
        <v>315.48</v>
      </c>
      <c r="K10" s="26"/>
      <c r="L10" s="13">
        <v>15</v>
      </c>
      <c r="M10" s="71">
        <f>F10+G10+H10+I10-J10-K10</f>
        <v>3700.02</v>
      </c>
      <c r="N10" s="9"/>
    </row>
    <row r="11" spans="1:15" s="15" customFormat="1" ht="30" customHeight="1" x14ac:dyDescent="0.25">
      <c r="A11" s="79" t="s">
        <v>22</v>
      </c>
      <c r="B11" s="9" t="s">
        <v>17</v>
      </c>
      <c r="C11" s="9" t="s">
        <v>18</v>
      </c>
      <c r="D11" s="9" t="s">
        <v>23</v>
      </c>
      <c r="E11" s="26">
        <v>214.93</v>
      </c>
      <c r="F11" s="26">
        <f>E11*15</f>
        <v>3223.9500000000003</v>
      </c>
      <c r="G11" s="26"/>
      <c r="H11" s="26"/>
      <c r="I11" s="26"/>
      <c r="J11" s="26">
        <v>36.450000000000003</v>
      </c>
      <c r="K11" s="26"/>
      <c r="L11" s="13">
        <v>15</v>
      </c>
      <c r="M11" s="71">
        <f>F11+G11+H11+I11-J11-K11</f>
        <v>3187.5000000000005</v>
      </c>
      <c r="N11" s="9"/>
    </row>
    <row r="12" spans="1:15" s="15" customFormat="1" ht="30" customHeight="1" x14ac:dyDescent="0.25">
      <c r="A12" s="79" t="s">
        <v>24</v>
      </c>
      <c r="B12" s="9" t="s">
        <v>17</v>
      </c>
      <c r="C12" s="9" t="s">
        <v>18</v>
      </c>
      <c r="D12" s="9" t="s">
        <v>23</v>
      </c>
      <c r="E12" s="26">
        <v>214.93</v>
      </c>
      <c r="F12" s="26">
        <f>E12*15</f>
        <v>3223.9500000000003</v>
      </c>
      <c r="G12" s="26"/>
      <c r="H12" s="26"/>
      <c r="I12" s="26"/>
      <c r="J12" s="26">
        <v>36.450000000000003</v>
      </c>
      <c r="K12" s="26"/>
      <c r="L12" s="13">
        <v>15</v>
      </c>
      <c r="M12" s="71">
        <f>F12+G12+H12-I12-J12-K12</f>
        <v>3187.5000000000005</v>
      </c>
      <c r="N12" s="9"/>
    </row>
    <row r="13" spans="1:15" s="15" customFormat="1" ht="30" customHeight="1" x14ac:dyDescent="0.25">
      <c r="A13" s="79" t="s">
        <v>80</v>
      </c>
      <c r="B13" s="9" t="s">
        <v>26</v>
      </c>
      <c r="C13" s="9" t="s">
        <v>18</v>
      </c>
      <c r="D13" s="9" t="s">
        <v>23</v>
      </c>
      <c r="E13" s="26">
        <v>214.93</v>
      </c>
      <c r="F13" s="26">
        <f>E13*15</f>
        <v>3223.9500000000003</v>
      </c>
      <c r="G13" s="26"/>
      <c r="H13" s="26"/>
      <c r="I13" s="26"/>
      <c r="J13" s="26">
        <v>36.450000000000003</v>
      </c>
      <c r="K13" s="26"/>
      <c r="L13" s="13">
        <v>15</v>
      </c>
      <c r="M13" s="71">
        <f>F13+G13+H13-I13-J13-K13</f>
        <v>3187.5000000000005</v>
      </c>
      <c r="N13" s="9"/>
    </row>
    <row r="14" spans="1:15" s="15" customFormat="1" ht="30" customHeight="1" x14ac:dyDescent="0.25">
      <c r="A14" s="4" t="s">
        <v>27</v>
      </c>
      <c r="B14" s="83"/>
      <c r="C14" s="83"/>
      <c r="D14" s="83"/>
      <c r="E14" s="24">
        <f>SUM(E10:E13)</f>
        <v>912.49</v>
      </c>
      <c r="F14" s="24">
        <f t="shared" ref="F14:K14" si="0">SUM(F9:F13)</f>
        <v>18130.95</v>
      </c>
      <c r="G14" s="24">
        <f t="shared" si="0"/>
        <v>0</v>
      </c>
      <c r="H14" s="24">
        <f t="shared" si="0"/>
        <v>0</v>
      </c>
      <c r="I14" s="24">
        <f t="shared" si="0"/>
        <v>0</v>
      </c>
      <c r="J14" s="24">
        <f t="shared" si="0"/>
        <v>796.3900000000001</v>
      </c>
      <c r="K14" s="24">
        <f t="shared" si="0"/>
        <v>0</v>
      </c>
      <c r="L14" s="24"/>
      <c r="M14" s="24">
        <f>SUM(M9:M13)</f>
        <v>17334.560000000001</v>
      </c>
      <c r="N14" s="4"/>
    </row>
    <row r="15" spans="1:15" ht="15.75" x14ac:dyDescent="0.25">
      <c r="A15" s="4"/>
      <c r="B15" s="83"/>
      <c r="C15" s="83"/>
      <c r="D15" s="83"/>
      <c r="E15" s="21"/>
      <c r="F15" s="21"/>
      <c r="G15" s="21"/>
      <c r="H15" s="21"/>
      <c r="I15" s="21"/>
      <c r="J15" s="21"/>
      <c r="K15" s="21"/>
      <c r="L15" s="21"/>
      <c r="M15" s="21"/>
      <c r="N15" s="4"/>
    </row>
    <row r="16" spans="1:15" ht="15.75" x14ac:dyDescent="0.25">
      <c r="A16" s="2"/>
      <c r="B16" s="46"/>
      <c r="C16" s="46"/>
      <c r="D16" s="46"/>
      <c r="E16" s="111"/>
      <c r="F16" s="111"/>
      <c r="G16" s="111"/>
      <c r="H16" s="111"/>
      <c r="I16" s="111"/>
      <c r="J16" s="111"/>
      <c r="K16" s="111"/>
      <c r="L16" s="111"/>
      <c r="M16" s="111"/>
      <c r="N16" s="2"/>
      <c r="O16" s="23"/>
    </row>
    <row r="17" spans="1:14" ht="15.75" x14ac:dyDescent="0.25">
      <c r="A17" s="4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4"/>
    </row>
    <row r="18" spans="1:14" s="6" customFormat="1" ht="15.75" x14ac:dyDescent="0.25">
      <c r="A18" s="4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4"/>
    </row>
    <row r="19" spans="1:14" s="6" customFormat="1" ht="15.75" x14ac:dyDescent="0.25">
      <c r="A19" s="4"/>
      <c r="B19" s="83"/>
      <c r="C19" s="83"/>
      <c r="D19" s="83"/>
      <c r="E19" s="83"/>
      <c r="F19" s="83"/>
      <c r="G19" s="83"/>
      <c r="H19" s="83"/>
      <c r="I19" s="83"/>
      <c r="J19" s="108" t="s">
        <v>0</v>
      </c>
      <c r="K19" s="109"/>
      <c r="L19" s="109"/>
      <c r="M19" s="109"/>
      <c r="N19" s="110"/>
    </row>
    <row r="20" spans="1:14" s="6" customFormat="1" ht="15.75" x14ac:dyDescent="0.25">
      <c r="A20" s="4"/>
      <c r="B20" s="83"/>
      <c r="C20" s="83"/>
      <c r="D20" s="83"/>
      <c r="E20" s="83"/>
      <c r="F20" s="83"/>
      <c r="G20" s="83"/>
      <c r="H20" s="83"/>
      <c r="I20" s="83"/>
      <c r="J20" s="105" t="s">
        <v>27</v>
      </c>
      <c r="K20" s="106"/>
      <c r="L20" s="106"/>
      <c r="M20" s="106"/>
      <c r="N20" s="107"/>
    </row>
    <row r="21" spans="1:14" s="6" customFormat="1" ht="15.75" x14ac:dyDescent="0.25">
      <c r="A21" s="4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4"/>
    </row>
    <row r="22" spans="1:14" s="6" customFormat="1" ht="15.75" x14ac:dyDescent="0.25">
      <c r="A22" s="4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4"/>
    </row>
    <row r="23" spans="1:14" s="6" customFormat="1" ht="15.75" x14ac:dyDescent="0.25">
      <c r="A23" s="2"/>
      <c r="B23" s="46"/>
      <c r="C23" s="46"/>
      <c r="D23" s="46"/>
      <c r="E23" s="24"/>
      <c r="F23" s="24"/>
      <c r="G23" s="24"/>
      <c r="H23" s="24"/>
      <c r="I23" s="24"/>
      <c r="J23" s="24"/>
      <c r="K23" s="24"/>
      <c r="L23" s="24"/>
      <c r="M23" s="24"/>
      <c r="N23" s="2"/>
    </row>
    <row r="24" spans="1:14" ht="63" x14ac:dyDescent="0.25">
      <c r="A24" s="8" t="s">
        <v>2</v>
      </c>
      <c r="B24" s="8" t="s">
        <v>3</v>
      </c>
      <c r="C24" s="8" t="s">
        <v>4</v>
      </c>
      <c r="D24" s="8" t="s">
        <v>5</v>
      </c>
      <c r="E24" s="9" t="s">
        <v>6</v>
      </c>
      <c r="F24" s="9" t="s">
        <v>7</v>
      </c>
      <c r="G24" s="9" t="s">
        <v>8</v>
      </c>
      <c r="H24" s="9" t="s">
        <v>9</v>
      </c>
      <c r="I24" s="9" t="s">
        <v>10</v>
      </c>
      <c r="J24" s="9" t="s">
        <v>11</v>
      </c>
      <c r="K24" s="9" t="s">
        <v>12</v>
      </c>
      <c r="L24" s="9" t="s">
        <v>13</v>
      </c>
      <c r="M24" s="9" t="s">
        <v>14</v>
      </c>
      <c r="N24" s="9" t="s">
        <v>15</v>
      </c>
    </row>
    <row r="25" spans="1:14" s="10" customFormat="1" ht="26.25" customHeight="1" x14ac:dyDescent="0.25">
      <c r="A25" s="9" t="s">
        <v>29</v>
      </c>
      <c r="B25" s="9" t="s">
        <v>17</v>
      </c>
      <c r="C25" s="9" t="s">
        <v>30</v>
      </c>
      <c r="D25" s="9" t="s">
        <v>31</v>
      </c>
      <c r="E25" s="26">
        <v>305.48</v>
      </c>
      <c r="F25" s="26">
        <f>E25*15</f>
        <v>4582.2000000000007</v>
      </c>
      <c r="G25" s="26"/>
      <c r="H25" s="26"/>
      <c r="I25" s="26"/>
      <c r="J25" s="26">
        <v>393.74</v>
      </c>
      <c r="K25" s="26"/>
      <c r="L25" s="13">
        <v>15</v>
      </c>
      <c r="M25" s="71">
        <f t="shared" ref="M25:M30" si="1">F25+G25+H25+I25-J25-K25</f>
        <v>4188.4600000000009</v>
      </c>
      <c r="N25" s="9"/>
    </row>
    <row r="26" spans="1:14" s="30" customFormat="1" ht="30" customHeight="1" x14ac:dyDescent="0.25">
      <c r="A26" s="9" t="s">
        <v>32</v>
      </c>
      <c r="B26" s="9" t="s">
        <v>17</v>
      </c>
      <c r="C26" s="9" t="s">
        <v>30</v>
      </c>
      <c r="D26" s="9" t="s">
        <v>33</v>
      </c>
      <c r="E26" s="26">
        <v>215.7</v>
      </c>
      <c r="F26" s="26">
        <f>E26*15</f>
        <v>3235.5</v>
      </c>
      <c r="G26" s="26"/>
      <c r="H26" s="26"/>
      <c r="I26" s="26"/>
      <c r="J26" s="26">
        <v>105.52</v>
      </c>
      <c r="K26" s="26"/>
      <c r="L26" s="13">
        <v>15</v>
      </c>
      <c r="M26" s="71">
        <f t="shared" si="1"/>
        <v>3129.98</v>
      </c>
      <c r="N26" s="9"/>
    </row>
    <row r="27" spans="1:14" s="30" customFormat="1" ht="30" customHeight="1" x14ac:dyDescent="0.25">
      <c r="A27" s="9" t="s">
        <v>34</v>
      </c>
      <c r="B27" s="9" t="s">
        <v>17</v>
      </c>
      <c r="C27" s="9" t="s">
        <v>30</v>
      </c>
      <c r="D27" s="9" t="s">
        <v>35</v>
      </c>
      <c r="E27" s="26">
        <v>193.1</v>
      </c>
      <c r="F27" s="26">
        <f>E27*15</f>
        <v>2896.5</v>
      </c>
      <c r="G27" s="26"/>
      <c r="H27" s="26"/>
      <c r="I27" s="26"/>
      <c r="J27" s="26">
        <v>48.39</v>
      </c>
      <c r="K27" s="26"/>
      <c r="L27" s="13">
        <v>15</v>
      </c>
      <c r="M27" s="71">
        <f t="shared" si="1"/>
        <v>2848.11</v>
      </c>
      <c r="N27" s="9"/>
    </row>
    <row r="28" spans="1:14" s="30" customFormat="1" ht="30" customHeight="1" x14ac:dyDescent="0.25">
      <c r="A28" s="32" t="s">
        <v>36</v>
      </c>
      <c r="B28" s="32" t="s">
        <v>17</v>
      </c>
      <c r="C28" s="32" t="s">
        <v>30</v>
      </c>
      <c r="D28" s="32" t="s">
        <v>33</v>
      </c>
      <c r="E28" s="33">
        <v>267.7</v>
      </c>
      <c r="F28" s="33">
        <v>4015.56</v>
      </c>
      <c r="G28" s="33"/>
      <c r="H28" s="33"/>
      <c r="I28" s="33"/>
      <c r="J28" s="33">
        <v>315.48</v>
      </c>
      <c r="K28" s="33"/>
      <c r="L28" s="72">
        <v>15</v>
      </c>
      <c r="M28" s="71">
        <f t="shared" si="1"/>
        <v>3700.08</v>
      </c>
      <c r="N28" s="32"/>
    </row>
    <row r="29" spans="1:14" s="30" customFormat="1" ht="30" customHeight="1" x14ac:dyDescent="0.25">
      <c r="A29" s="32" t="s">
        <v>37</v>
      </c>
      <c r="B29" s="32" t="s">
        <v>17</v>
      </c>
      <c r="C29" s="32" t="s">
        <v>30</v>
      </c>
      <c r="D29" s="32" t="s">
        <v>33</v>
      </c>
      <c r="E29" s="33">
        <v>215.7</v>
      </c>
      <c r="F29" s="33">
        <f>E29*15</f>
        <v>3235.5</v>
      </c>
      <c r="G29" s="33"/>
      <c r="H29" s="33"/>
      <c r="I29" s="33"/>
      <c r="J29" s="33">
        <v>105.59</v>
      </c>
      <c r="K29" s="33"/>
      <c r="L29" s="72">
        <v>15</v>
      </c>
      <c r="M29" s="71">
        <f t="shared" si="1"/>
        <v>3129.91</v>
      </c>
      <c r="N29" s="32"/>
    </row>
    <row r="30" spans="1:14" s="30" customFormat="1" ht="30" customHeight="1" x14ac:dyDescent="0.25">
      <c r="A30" s="9" t="s">
        <v>38</v>
      </c>
      <c r="B30" s="9" t="s">
        <v>17</v>
      </c>
      <c r="C30" s="9" t="s">
        <v>30</v>
      </c>
      <c r="D30" s="9" t="s">
        <v>35</v>
      </c>
      <c r="E30" s="26">
        <v>181.8</v>
      </c>
      <c r="F30" s="26">
        <f>E30*15</f>
        <v>2727</v>
      </c>
      <c r="G30" s="26"/>
      <c r="H30" s="26"/>
      <c r="I30" s="26"/>
      <c r="J30" s="26">
        <v>29.95</v>
      </c>
      <c r="K30" s="26"/>
      <c r="L30" s="13">
        <v>15</v>
      </c>
      <c r="M30" s="71">
        <f t="shared" si="1"/>
        <v>2697.05</v>
      </c>
      <c r="N30" s="9"/>
    </row>
    <row r="31" spans="1:14" s="30" customFormat="1" ht="30" customHeight="1" x14ac:dyDescent="0.25">
      <c r="A31" s="37"/>
      <c r="B31" s="37"/>
      <c r="C31" s="37"/>
      <c r="D31" s="37"/>
      <c r="E31" s="38"/>
      <c r="F31" s="38">
        <f t="shared" ref="F31:K31" si="2">SUM(F25:F30)</f>
        <v>20692.260000000002</v>
      </c>
      <c r="G31" s="38">
        <f t="shared" si="2"/>
        <v>0</v>
      </c>
      <c r="H31" s="38">
        <f t="shared" si="2"/>
        <v>0</v>
      </c>
      <c r="I31" s="38">
        <f t="shared" si="2"/>
        <v>0</v>
      </c>
      <c r="J31" s="38">
        <f t="shared" si="2"/>
        <v>998.67000000000007</v>
      </c>
      <c r="K31" s="38">
        <f t="shared" si="2"/>
        <v>0</v>
      </c>
      <c r="L31" s="38"/>
      <c r="M31" s="38">
        <f>SUM(M25:M30)</f>
        <v>19693.59</v>
      </c>
      <c r="N31" s="37"/>
    </row>
    <row r="32" spans="1:14" s="30" customFormat="1" ht="30" customHeight="1" x14ac:dyDescent="0.25">
      <c r="A32" s="37"/>
      <c r="B32" s="37"/>
      <c r="C32" s="37"/>
      <c r="D32" s="37"/>
      <c r="E32" s="38"/>
      <c r="F32" s="38"/>
      <c r="G32" s="38"/>
      <c r="H32" s="38"/>
      <c r="I32" s="38"/>
      <c r="J32" s="38"/>
      <c r="K32" s="38"/>
      <c r="L32" s="38"/>
      <c r="M32" s="38"/>
      <c r="N32" s="37"/>
    </row>
    <row r="33" spans="1:14" s="30" customFormat="1" ht="30" customHeight="1" x14ac:dyDescent="0.25">
      <c r="A33" s="37"/>
      <c r="B33" s="37"/>
      <c r="C33" s="37"/>
      <c r="D33" s="37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4" s="30" customFormat="1" ht="30" customHeight="1" x14ac:dyDescent="0.25">
      <c r="A34" s="37"/>
      <c r="B34" s="37"/>
      <c r="C34" s="37"/>
      <c r="D34" s="37"/>
      <c r="E34" s="38"/>
      <c r="F34" s="38"/>
      <c r="G34" s="38"/>
      <c r="H34" s="38"/>
      <c r="I34" s="38"/>
      <c r="J34" s="108" t="s">
        <v>0</v>
      </c>
      <c r="K34" s="109"/>
      <c r="L34" s="109"/>
      <c r="M34" s="109"/>
      <c r="N34" s="110"/>
    </row>
    <row r="35" spans="1:14" s="30" customFormat="1" ht="30" customHeight="1" x14ac:dyDescent="0.25">
      <c r="A35" s="37"/>
      <c r="B35" s="37"/>
      <c r="C35" s="37"/>
      <c r="D35" s="37"/>
      <c r="E35" s="38"/>
      <c r="F35" s="38"/>
      <c r="G35" s="38"/>
      <c r="H35" s="38"/>
      <c r="I35" s="38"/>
      <c r="J35" s="105" t="str">
        <f>J5</f>
        <v>1-15 DE DICIEMBRE DEL 2018</v>
      </c>
      <c r="K35" s="106"/>
      <c r="L35" s="106"/>
      <c r="M35" s="106"/>
      <c r="N35" s="107"/>
    </row>
    <row r="36" spans="1:14" s="30" customFormat="1" ht="30" customHeight="1" x14ac:dyDescent="0.25">
      <c r="A36" s="37"/>
      <c r="B36" s="37"/>
      <c r="C36" s="37"/>
      <c r="D36" s="37"/>
      <c r="E36" s="38"/>
      <c r="F36" s="38"/>
      <c r="G36" s="38"/>
      <c r="H36" s="38"/>
      <c r="I36" s="38"/>
      <c r="J36" s="38"/>
      <c r="K36" s="38"/>
      <c r="L36" s="38"/>
      <c r="M36" s="38"/>
      <c r="N36" s="37"/>
    </row>
    <row r="37" spans="1:14" s="30" customFormat="1" ht="30" customHeight="1" x14ac:dyDescent="0.25">
      <c r="A37" s="32" t="s">
        <v>74</v>
      </c>
      <c r="B37" s="32" t="s">
        <v>26</v>
      </c>
      <c r="C37" s="32" t="s">
        <v>40</v>
      </c>
      <c r="D37" s="32" t="s">
        <v>41</v>
      </c>
      <c r="E37" s="33">
        <v>593.29999999999995</v>
      </c>
      <c r="F37" s="33">
        <v>8899.49</v>
      </c>
      <c r="G37" s="33"/>
      <c r="H37" s="33"/>
      <c r="I37" s="33"/>
      <c r="J37" s="33">
        <v>1262.76</v>
      </c>
      <c r="K37" s="33"/>
      <c r="L37" s="72">
        <v>15</v>
      </c>
      <c r="M37" s="73">
        <f t="shared" ref="M37" si="3">F37+G37+H37+I37-J37-K37</f>
        <v>7636.73</v>
      </c>
      <c r="N37" s="32"/>
    </row>
    <row r="38" spans="1:14" s="69" customFormat="1" ht="26.25" customHeight="1" x14ac:dyDescent="0.25">
      <c r="A38" s="67" t="s">
        <v>78</v>
      </c>
      <c r="B38" s="67" t="s">
        <v>26</v>
      </c>
      <c r="C38" s="67" t="s">
        <v>40</v>
      </c>
      <c r="D38" s="67" t="s">
        <v>77</v>
      </c>
      <c r="E38" s="68">
        <v>366.66</v>
      </c>
      <c r="F38" s="68">
        <v>5500</v>
      </c>
      <c r="G38" s="68"/>
      <c r="H38" s="68"/>
      <c r="I38" s="68"/>
      <c r="J38" s="68"/>
      <c r="K38" s="68"/>
      <c r="L38" s="74">
        <v>15</v>
      </c>
      <c r="M38" s="68">
        <v>5500</v>
      </c>
      <c r="N38" s="67"/>
    </row>
    <row r="39" spans="1:14" s="30" customFormat="1" ht="30" customHeight="1" x14ac:dyDescent="0.25">
      <c r="A39" s="55" t="s">
        <v>76</v>
      </c>
      <c r="B39" s="55" t="s">
        <v>26</v>
      </c>
      <c r="C39" s="55" t="s">
        <v>40</v>
      </c>
      <c r="D39" s="56" t="s">
        <v>43</v>
      </c>
      <c r="E39" s="26">
        <v>233.44399999999999</v>
      </c>
      <c r="F39" s="45">
        <f>E39*15</f>
        <v>3501.66</v>
      </c>
      <c r="G39" s="45"/>
      <c r="H39" s="45"/>
      <c r="I39" s="45"/>
      <c r="J39" s="45">
        <v>86.83</v>
      </c>
      <c r="K39" s="45"/>
      <c r="L39" s="75">
        <v>15</v>
      </c>
      <c r="M39" s="71">
        <f>F39+G39+H39+I39-J39-K39</f>
        <v>3414.83</v>
      </c>
      <c r="N39" s="55"/>
    </row>
    <row r="40" spans="1:14" s="30" customFormat="1" ht="30" customHeight="1" x14ac:dyDescent="0.25">
      <c r="A40" s="9" t="s">
        <v>44</v>
      </c>
      <c r="B40" s="9" t="s">
        <v>26</v>
      </c>
      <c r="C40" s="9" t="s">
        <v>40</v>
      </c>
      <c r="D40" s="41" t="s">
        <v>45</v>
      </c>
      <c r="E40" s="26">
        <v>264.95</v>
      </c>
      <c r="F40" s="26">
        <f>E40*15</f>
        <v>3974.25</v>
      </c>
      <c r="G40" s="26"/>
      <c r="H40" s="26"/>
      <c r="I40" s="26"/>
      <c r="J40" s="26">
        <v>311</v>
      </c>
      <c r="K40" s="26"/>
      <c r="L40" s="13">
        <v>15</v>
      </c>
      <c r="M40" s="71">
        <f>F40+G40+H40+I40-J40-K40</f>
        <v>3663.25</v>
      </c>
      <c r="N40" s="9"/>
    </row>
    <row r="41" spans="1:14" s="30" customFormat="1" ht="30" customHeight="1" x14ac:dyDescent="0.25">
      <c r="A41" s="9" t="s">
        <v>46</v>
      </c>
      <c r="B41" s="9" t="s">
        <v>26</v>
      </c>
      <c r="C41" s="9" t="s">
        <v>40</v>
      </c>
      <c r="D41" s="9" t="s">
        <v>47</v>
      </c>
      <c r="E41" s="26">
        <v>233.44399999999999</v>
      </c>
      <c r="F41" s="26">
        <f>E41*15</f>
        <v>3501.66</v>
      </c>
      <c r="G41" s="26"/>
      <c r="H41" s="26"/>
      <c r="I41" s="26"/>
      <c r="J41" s="26">
        <v>86.83</v>
      </c>
      <c r="K41" s="26"/>
      <c r="L41" s="13">
        <v>15</v>
      </c>
      <c r="M41" s="71">
        <f>F41+G41+H41+I41-J41-K41</f>
        <v>3414.83</v>
      </c>
      <c r="N41" s="9"/>
    </row>
    <row r="42" spans="1:14" s="30" customFormat="1" ht="30" customHeight="1" x14ac:dyDescent="0.25">
      <c r="A42" s="80" t="s">
        <v>49</v>
      </c>
      <c r="B42" s="9" t="s">
        <v>26</v>
      </c>
      <c r="C42" s="44" t="s">
        <v>40</v>
      </c>
      <c r="D42" s="9" t="s">
        <v>50</v>
      </c>
      <c r="E42" s="26">
        <v>233.44399999999999</v>
      </c>
      <c r="F42" s="26">
        <f>E42*15</f>
        <v>3501.66</v>
      </c>
      <c r="G42" s="26"/>
      <c r="H42" s="26"/>
      <c r="I42" s="26"/>
      <c r="J42" s="26">
        <v>86.83</v>
      </c>
      <c r="K42" s="26"/>
      <c r="L42" s="13">
        <v>15</v>
      </c>
      <c r="M42" s="71">
        <f>F42+G42+H42+I42-J42-K42</f>
        <v>3414.83</v>
      </c>
      <c r="N42" s="66"/>
    </row>
    <row r="43" spans="1:14" ht="15.75" x14ac:dyDescent="0.25">
      <c r="A43" s="37"/>
      <c r="B43" s="37"/>
      <c r="C43" s="37"/>
      <c r="D43" s="37"/>
      <c r="E43" s="38"/>
      <c r="F43" s="38">
        <f t="shared" ref="F43:L43" si="4">SUM(F37:F42)</f>
        <v>28878.720000000001</v>
      </c>
      <c r="G43" s="38">
        <f t="shared" si="4"/>
        <v>0</v>
      </c>
      <c r="H43" s="38">
        <f t="shared" si="4"/>
        <v>0</v>
      </c>
      <c r="I43" s="38">
        <f t="shared" si="4"/>
        <v>0</v>
      </c>
      <c r="J43" s="38">
        <f t="shared" si="4"/>
        <v>1834.2499999999998</v>
      </c>
      <c r="K43" s="38">
        <f t="shared" si="4"/>
        <v>0</v>
      </c>
      <c r="L43" s="38">
        <f t="shared" si="4"/>
        <v>90</v>
      </c>
      <c r="M43" s="38">
        <f>SUM(M37:M42)</f>
        <v>27044.47</v>
      </c>
      <c r="N43" s="37"/>
    </row>
    <row r="44" spans="1:14" ht="15.75" x14ac:dyDescent="0.25">
      <c r="A44" s="37"/>
      <c r="B44" s="46"/>
      <c r="C44" s="46"/>
      <c r="D44" s="46"/>
      <c r="E44" s="24"/>
      <c r="F44" s="24"/>
      <c r="G44" s="24"/>
      <c r="H44" s="24"/>
      <c r="I44" s="24"/>
      <c r="J44" s="24"/>
      <c r="K44" s="24"/>
      <c r="L44" s="24"/>
      <c r="M44" s="24"/>
      <c r="N44" s="2"/>
    </row>
    <row r="45" spans="1:14" s="6" customFormat="1" ht="15.75" x14ac:dyDescent="0.25">
      <c r="A45" s="2"/>
      <c r="B45" s="46"/>
      <c r="C45" s="46"/>
      <c r="D45" s="46"/>
      <c r="E45" s="111"/>
      <c r="F45" s="111"/>
      <c r="G45" s="111"/>
      <c r="H45" s="111"/>
      <c r="I45" s="111"/>
      <c r="J45" s="111"/>
      <c r="K45" s="111"/>
      <c r="L45" s="111"/>
      <c r="M45" s="111"/>
      <c r="N45" s="2"/>
    </row>
    <row r="46" spans="1:14" s="6" customFormat="1" ht="15.75" x14ac:dyDescent="0.25">
      <c r="A46" s="2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4"/>
    </row>
    <row r="47" spans="1:14" s="6" customFormat="1" ht="15.75" x14ac:dyDescent="0.25">
      <c r="A47" s="4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4"/>
    </row>
    <row r="48" spans="1:14" s="6" customFormat="1" ht="15.75" x14ac:dyDescent="0.25">
      <c r="A48" s="4"/>
      <c r="B48" s="83"/>
      <c r="C48" s="83"/>
      <c r="D48" s="83"/>
      <c r="E48" s="83"/>
      <c r="F48" s="83"/>
      <c r="G48" s="83"/>
      <c r="H48" s="83"/>
      <c r="I48" s="83"/>
      <c r="J48" s="108" t="s">
        <v>0</v>
      </c>
      <c r="K48" s="109"/>
      <c r="L48" s="109"/>
      <c r="M48" s="109"/>
      <c r="N48" s="110"/>
    </row>
    <row r="49" spans="1:14" s="6" customFormat="1" ht="15.75" x14ac:dyDescent="0.25">
      <c r="A49" s="4"/>
      <c r="B49" s="83"/>
      <c r="C49" s="83"/>
      <c r="D49" s="83"/>
      <c r="E49" s="83"/>
      <c r="F49" s="83"/>
      <c r="G49" s="83"/>
      <c r="H49" s="83"/>
      <c r="I49" s="83"/>
      <c r="J49" s="105" t="str">
        <f>J5</f>
        <v>1-15 DE DICIEMBRE DEL 2018</v>
      </c>
      <c r="K49" s="106"/>
      <c r="L49" s="106"/>
      <c r="M49" s="106"/>
      <c r="N49" s="107"/>
    </row>
    <row r="50" spans="1:14" ht="15.75" x14ac:dyDescent="0.25">
      <c r="A50" s="4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4"/>
    </row>
    <row r="51" spans="1:14" ht="15.75" x14ac:dyDescent="0.25">
      <c r="A51" s="4"/>
      <c r="B51" s="46"/>
      <c r="C51" s="46"/>
      <c r="D51" s="46"/>
      <c r="E51" s="24"/>
      <c r="F51" s="24"/>
      <c r="G51" s="24"/>
      <c r="H51" s="24"/>
      <c r="I51" s="24"/>
      <c r="J51" s="24"/>
      <c r="K51" s="24"/>
      <c r="L51" s="24"/>
      <c r="M51" s="24"/>
      <c r="N51" s="2"/>
    </row>
    <row r="52" spans="1:14" s="10" customFormat="1" ht="3.75" customHeight="1" x14ac:dyDescent="0.25">
      <c r="A52" s="2"/>
      <c r="B52" s="46"/>
      <c r="C52" s="46"/>
      <c r="D52" s="46"/>
      <c r="E52" s="24"/>
      <c r="F52" s="24"/>
      <c r="G52" s="24"/>
      <c r="H52" s="24"/>
      <c r="I52" s="24"/>
      <c r="J52" s="24"/>
      <c r="K52" s="24"/>
      <c r="L52" s="24"/>
      <c r="M52" s="24"/>
      <c r="N52" s="2"/>
    </row>
    <row r="53" spans="1:14" s="10" customFormat="1" ht="40.5" customHeight="1" x14ac:dyDescent="0.25">
      <c r="A53" s="8" t="s">
        <v>2</v>
      </c>
      <c r="B53" s="8" t="s">
        <v>3</v>
      </c>
      <c r="C53" s="8" t="s">
        <v>4</v>
      </c>
      <c r="D53" s="8" t="s">
        <v>5</v>
      </c>
      <c r="E53" s="9" t="s">
        <v>51</v>
      </c>
      <c r="F53" s="9" t="s">
        <v>7</v>
      </c>
      <c r="G53" s="9" t="s">
        <v>8</v>
      </c>
      <c r="H53" s="9" t="s">
        <v>9</v>
      </c>
      <c r="I53" s="9" t="s">
        <v>10</v>
      </c>
      <c r="J53" s="9" t="s">
        <v>11</v>
      </c>
      <c r="K53" s="9" t="s">
        <v>12</v>
      </c>
      <c r="L53" s="9" t="s">
        <v>13</v>
      </c>
      <c r="M53" s="9" t="s">
        <v>14</v>
      </c>
      <c r="N53" s="9" t="s">
        <v>15</v>
      </c>
    </row>
    <row r="54" spans="1:14" s="30" customFormat="1" ht="30" customHeight="1" x14ac:dyDescent="0.25">
      <c r="A54" s="9" t="s">
        <v>52</v>
      </c>
      <c r="B54" s="9" t="s">
        <v>26</v>
      </c>
      <c r="C54" s="9" t="s">
        <v>30</v>
      </c>
      <c r="D54" s="9" t="s">
        <v>33</v>
      </c>
      <c r="E54" s="26">
        <v>215.7</v>
      </c>
      <c r="F54" s="26">
        <f>E54*15</f>
        <v>3235.5</v>
      </c>
      <c r="G54" s="26"/>
      <c r="H54" s="26"/>
      <c r="I54" s="26"/>
      <c r="J54" s="26">
        <v>60.19</v>
      </c>
      <c r="K54" s="26"/>
      <c r="L54" s="13">
        <v>15</v>
      </c>
      <c r="M54" s="71">
        <f>F54+G54+H54+I54-J54-K54</f>
        <v>3175.31</v>
      </c>
      <c r="N54" s="9"/>
    </row>
    <row r="55" spans="1:14" s="30" customFormat="1" ht="30" customHeight="1" x14ac:dyDescent="0.25">
      <c r="A55" s="9" t="s">
        <v>53</v>
      </c>
      <c r="B55" s="9" t="s">
        <v>26</v>
      </c>
      <c r="C55" s="9" t="s">
        <v>40</v>
      </c>
      <c r="D55" s="9" t="s">
        <v>54</v>
      </c>
      <c r="E55" s="26">
        <f>714/15</f>
        <v>47.6</v>
      </c>
      <c r="F55" s="26">
        <f>E55*15</f>
        <v>714</v>
      </c>
      <c r="G55" s="26"/>
      <c r="H55" s="26"/>
      <c r="I55" s="26">
        <v>167.87</v>
      </c>
      <c r="J55" s="26"/>
      <c r="K55" s="26"/>
      <c r="L55" s="13">
        <v>15</v>
      </c>
      <c r="M55" s="71">
        <f>F55+G55+H55+I55-J55-K55</f>
        <v>881.87</v>
      </c>
      <c r="N55" s="9"/>
    </row>
    <row r="56" spans="1:14" s="30" customFormat="1" ht="30" customHeight="1" x14ac:dyDescent="0.25">
      <c r="A56" s="9" t="s">
        <v>55</v>
      </c>
      <c r="B56" s="9" t="s">
        <v>26</v>
      </c>
      <c r="C56" s="9" t="s">
        <v>30</v>
      </c>
      <c r="D56" s="9" t="s">
        <v>33</v>
      </c>
      <c r="E56" s="26">
        <v>220</v>
      </c>
      <c r="F56" s="26">
        <f>E56*15</f>
        <v>3300</v>
      </c>
      <c r="G56" s="26"/>
      <c r="H56" s="26"/>
      <c r="I56" s="26"/>
      <c r="J56" s="26">
        <v>112.54</v>
      </c>
      <c r="K56" s="26"/>
      <c r="L56" s="13">
        <v>15</v>
      </c>
      <c r="M56" s="71">
        <f>F56+G56+H56+I56-J56-K56</f>
        <v>3187.46</v>
      </c>
      <c r="N56" s="45"/>
    </row>
    <row r="57" spans="1:14" s="30" customFormat="1" ht="30" customHeight="1" x14ac:dyDescent="0.25">
      <c r="A57" s="37"/>
      <c r="B57" s="37"/>
      <c r="C57" s="37"/>
      <c r="D57" s="37"/>
      <c r="E57" s="38"/>
      <c r="F57" s="38">
        <f>SUM(F54:F56)</f>
        <v>7249.5</v>
      </c>
      <c r="G57" s="38">
        <f t="shared" ref="G57:L57" si="5">SUM(G54:G56)</f>
        <v>0</v>
      </c>
      <c r="H57" s="38">
        <f t="shared" si="5"/>
        <v>0</v>
      </c>
      <c r="I57" s="38">
        <f t="shared" si="5"/>
        <v>167.87</v>
      </c>
      <c r="J57" s="38">
        <f>SUM(J54:J56)</f>
        <v>172.73000000000002</v>
      </c>
      <c r="K57" s="38">
        <f t="shared" si="5"/>
        <v>0</v>
      </c>
      <c r="L57" s="38">
        <f t="shared" si="5"/>
        <v>45</v>
      </c>
      <c r="M57" s="38">
        <f>SUM(M54:M56)</f>
        <v>7244.6399999999994</v>
      </c>
      <c r="N57" s="37"/>
    </row>
    <row r="58" spans="1:14" s="30" customFormat="1" ht="30" customHeight="1" x14ac:dyDescent="0.25">
      <c r="A58" s="37"/>
      <c r="B58" s="37"/>
      <c r="C58" s="37"/>
      <c r="D58" s="37"/>
      <c r="E58" s="38"/>
      <c r="F58" s="38"/>
      <c r="G58" s="38"/>
      <c r="H58" s="38"/>
      <c r="I58" s="38"/>
      <c r="J58" s="38"/>
      <c r="K58" s="38"/>
      <c r="L58" s="38"/>
      <c r="M58" s="38"/>
      <c r="N58" s="37"/>
    </row>
    <row r="59" spans="1:14" s="30" customFormat="1" ht="30" customHeight="1" x14ac:dyDescent="0.25">
      <c r="A59" s="37"/>
      <c r="B59" s="37"/>
      <c r="C59" s="37"/>
      <c r="D59" s="37"/>
      <c r="E59" s="38"/>
      <c r="F59" s="38"/>
      <c r="G59" s="38"/>
      <c r="H59" s="38"/>
      <c r="I59" s="38"/>
      <c r="J59" s="38"/>
      <c r="K59" s="38"/>
      <c r="L59" s="38"/>
      <c r="M59" s="38"/>
      <c r="N59" s="37"/>
    </row>
    <row r="60" spans="1:14" s="30" customFormat="1" ht="30" customHeight="1" x14ac:dyDescent="0.25">
      <c r="A60" s="37"/>
      <c r="B60" s="37"/>
      <c r="C60" s="37"/>
      <c r="D60" s="37"/>
      <c r="E60" s="38"/>
      <c r="F60" s="38"/>
      <c r="G60" s="38"/>
      <c r="H60" s="38"/>
      <c r="I60" s="38"/>
      <c r="J60" s="108" t="s">
        <v>0</v>
      </c>
      <c r="K60" s="109"/>
      <c r="L60" s="109"/>
      <c r="M60" s="109"/>
      <c r="N60" s="110"/>
    </row>
    <row r="61" spans="1:14" s="30" customFormat="1" ht="30" customHeight="1" x14ac:dyDescent="0.25">
      <c r="A61" s="37"/>
      <c r="B61" s="37"/>
      <c r="C61" s="37"/>
      <c r="D61" s="37"/>
      <c r="E61" s="38"/>
      <c r="F61" s="38"/>
      <c r="G61" s="38"/>
      <c r="H61" s="38"/>
      <c r="I61" s="38"/>
      <c r="J61" s="105" t="str">
        <f>J5</f>
        <v>1-15 DE DICIEMBRE DEL 2018</v>
      </c>
      <c r="K61" s="106"/>
      <c r="L61" s="106"/>
      <c r="M61" s="106"/>
      <c r="N61" s="107"/>
    </row>
    <row r="62" spans="1:14" s="30" customFormat="1" ht="30" customHeight="1" x14ac:dyDescent="0.25">
      <c r="A62" s="37"/>
      <c r="B62" s="37"/>
      <c r="C62" s="37"/>
      <c r="D62" s="37"/>
      <c r="E62" s="38"/>
      <c r="F62" s="38"/>
      <c r="G62" s="38"/>
      <c r="H62" s="38"/>
      <c r="I62" s="38"/>
      <c r="J62" s="38"/>
      <c r="K62" s="38"/>
      <c r="L62" s="38"/>
      <c r="M62" s="38"/>
      <c r="N62" s="37"/>
    </row>
    <row r="63" spans="1:14" s="30" customFormat="1" ht="30" customHeight="1" x14ac:dyDescent="0.25">
      <c r="A63" s="9" t="s">
        <v>56</v>
      </c>
      <c r="B63" s="9" t="s">
        <v>26</v>
      </c>
      <c r="C63" s="9" t="s">
        <v>30</v>
      </c>
      <c r="D63" s="9" t="s">
        <v>57</v>
      </c>
      <c r="E63" s="26">
        <v>58.38</v>
      </c>
      <c r="F63" s="26">
        <f t="shared" ref="F63:F74" si="6">E63*15</f>
        <v>875.7</v>
      </c>
      <c r="G63" s="26"/>
      <c r="H63" s="26"/>
      <c r="I63" s="26">
        <v>200.74</v>
      </c>
      <c r="J63" s="26">
        <v>59.25</v>
      </c>
      <c r="K63" s="26"/>
      <c r="L63" s="13">
        <v>15</v>
      </c>
      <c r="M63" s="26">
        <f t="shared" ref="M63:M74" si="7">F63+G63+H63+I63-J63-K63</f>
        <v>1017.19</v>
      </c>
      <c r="N63" s="9"/>
    </row>
    <row r="64" spans="1:14" s="30" customFormat="1" ht="30" customHeight="1" x14ac:dyDescent="0.25">
      <c r="A64" s="9" t="s">
        <v>58</v>
      </c>
      <c r="B64" s="9" t="s">
        <v>26</v>
      </c>
      <c r="C64" s="9" t="s">
        <v>30</v>
      </c>
      <c r="D64" s="9" t="s">
        <v>57</v>
      </c>
      <c r="E64" s="26">
        <v>25.05</v>
      </c>
      <c r="F64" s="26">
        <f t="shared" si="6"/>
        <v>375.75</v>
      </c>
      <c r="G64" s="26"/>
      <c r="H64" s="26"/>
      <c r="I64" s="26">
        <v>200.83</v>
      </c>
      <c r="J64" s="26">
        <v>11.26</v>
      </c>
      <c r="K64" s="26"/>
      <c r="L64" s="13">
        <v>15</v>
      </c>
      <c r="M64" s="26">
        <f t="shared" si="7"/>
        <v>565.32000000000005</v>
      </c>
      <c r="N64" s="9"/>
    </row>
    <row r="65" spans="1:14" s="30" customFormat="1" ht="30" customHeight="1" x14ac:dyDescent="0.25">
      <c r="A65" s="9" t="s">
        <v>59</v>
      </c>
      <c r="B65" s="9" t="s">
        <v>26</v>
      </c>
      <c r="C65" s="9" t="s">
        <v>30</v>
      </c>
      <c r="D65" s="9" t="s">
        <v>57</v>
      </c>
      <c r="E65" s="26">
        <v>95.43</v>
      </c>
      <c r="F65" s="26">
        <f t="shared" si="6"/>
        <v>1431.45</v>
      </c>
      <c r="G65" s="26"/>
      <c r="H65" s="26"/>
      <c r="I65" s="26">
        <v>200.63</v>
      </c>
      <c r="J65" s="26">
        <v>78.83</v>
      </c>
      <c r="K65" s="26"/>
      <c r="L65" s="13">
        <v>15</v>
      </c>
      <c r="M65" s="26">
        <f t="shared" si="7"/>
        <v>1553.25</v>
      </c>
      <c r="N65" s="9"/>
    </row>
    <row r="66" spans="1:14" s="30" customFormat="1" ht="30" customHeight="1" x14ac:dyDescent="0.25">
      <c r="A66" s="9" t="s">
        <v>60</v>
      </c>
      <c r="B66" s="9" t="s">
        <v>26</v>
      </c>
      <c r="C66" s="9" t="s">
        <v>30</v>
      </c>
      <c r="D66" s="9" t="s">
        <v>57</v>
      </c>
      <c r="E66" s="26">
        <v>82.132999999999996</v>
      </c>
      <c r="F66" s="26">
        <f t="shared" si="6"/>
        <v>1231.9949999999999</v>
      </c>
      <c r="G66" s="26"/>
      <c r="H66" s="26"/>
      <c r="I66" s="26">
        <v>168</v>
      </c>
      <c r="J66" s="26"/>
      <c r="K66" s="26"/>
      <c r="L66" s="13">
        <v>15</v>
      </c>
      <c r="M66" s="26">
        <f t="shared" si="7"/>
        <v>1399.9949999999999</v>
      </c>
      <c r="N66" s="9"/>
    </row>
    <row r="67" spans="1:14" s="30" customFormat="1" ht="30" customHeight="1" x14ac:dyDescent="0.25">
      <c r="A67" s="9" t="s">
        <v>61</v>
      </c>
      <c r="B67" s="9" t="s">
        <v>26</v>
      </c>
      <c r="C67" s="9" t="s">
        <v>30</v>
      </c>
      <c r="D67" s="9" t="s">
        <v>57</v>
      </c>
      <c r="E67" s="26">
        <v>25.05</v>
      </c>
      <c r="F67" s="26">
        <f t="shared" si="6"/>
        <v>375.75</v>
      </c>
      <c r="G67" s="26"/>
      <c r="H67" s="26"/>
      <c r="I67" s="26">
        <v>200.83</v>
      </c>
      <c r="J67" s="26">
        <v>11.26</v>
      </c>
      <c r="K67" s="26"/>
      <c r="L67" s="13">
        <v>15</v>
      </c>
      <c r="M67" s="26">
        <f t="shared" si="7"/>
        <v>565.32000000000005</v>
      </c>
      <c r="N67" s="9"/>
    </row>
    <row r="68" spans="1:14" s="30" customFormat="1" ht="30" customHeight="1" x14ac:dyDescent="0.25">
      <c r="A68" s="9" t="s">
        <v>62</v>
      </c>
      <c r="B68" s="9" t="s">
        <v>26</v>
      </c>
      <c r="C68" s="9" t="s">
        <v>30</v>
      </c>
      <c r="D68" s="9" t="s">
        <v>57</v>
      </c>
      <c r="E68" s="26">
        <v>58.38</v>
      </c>
      <c r="F68" s="26">
        <f t="shared" si="6"/>
        <v>875.7</v>
      </c>
      <c r="G68" s="26"/>
      <c r="H68" s="26"/>
      <c r="I68" s="26">
        <v>200.74</v>
      </c>
      <c r="J68" s="26">
        <v>43.25</v>
      </c>
      <c r="K68" s="26"/>
      <c r="L68" s="13">
        <v>15</v>
      </c>
      <c r="M68" s="26">
        <f t="shared" si="7"/>
        <v>1033.19</v>
      </c>
      <c r="N68" s="9"/>
    </row>
    <row r="69" spans="1:14" s="30" customFormat="1" ht="30" customHeight="1" x14ac:dyDescent="0.25">
      <c r="A69" s="9" t="s">
        <v>63</v>
      </c>
      <c r="B69" s="9" t="s">
        <v>26</v>
      </c>
      <c r="C69" s="9" t="s">
        <v>30</v>
      </c>
      <c r="D69" s="9" t="s">
        <v>57</v>
      </c>
      <c r="E69" s="26">
        <v>148.37</v>
      </c>
      <c r="F69" s="26">
        <f t="shared" si="6"/>
        <v>2225.5500000000002</v>
      </c>
      <c r="G69" s="26"/>
      <c r="H69" s="26"/>
      <c r="I69" s="26">
        <v>45.14</v>
      </c>
      <c r="J69" s="26"/>
      <c r="K69" s="26"/>
      <c r="L69" s="13">
        <v>15</v>
      </c>
      <c r="M69" s="26">
        <f t="shared" si="7"/>
        <v>2270.69</v>
      </c>
      <c r="N69" s="9"/>
    </row>
    <row r="70" spans="1:14" s="30" customFormat="1" ht="30" customHeight="1" x14ac:dyDescent="0.25">
      <c r="A70" s="9" t="s">
        <v>64</v>
      </c>
      <c r="B70" s="9" t="s">
        <v>26</v>
      </c>
      <c r="C70" s="9" t="s">
        <v>30</v>
      </c>
      <c r="D70" s="9" t="s">
        <v>57</v>
      </c>
      <c r="E70" s="26">
        <v>28.76</v>
      </c>
      <c r="F70" s="26">
        <f t="shared" si="6"/>
        <v>431.40000000000003</v>
      </c>
      <c r="G70" s="26"/>
      <c r="H70" s="26"/>
      <c r="I70" s="26">
        <v>200.83</v>
      </c>
      <c r="J70" s="26">
        <v>14.82</v>
      </c>
      <c r="K70" s="26"/>
      <c r="L70" s="13">
        <v>15</v>
      </c>
      <c r="M70" s="26">
        <f t="shared" si="7"/>
        <v>617.41</v>
      </c>
      <c r="N70" s="9"/>
    </row>
    <row r="71" spans="1:14" s="30" customFormat="1" ht="30" customHeight="1" x14ac:dyDescent="0.25">
      <c r="A71" s="9" t="s">
        <v>65</v>
      </c>
      <c r="B71" s="9" t="s">
        <v>26</v>
      </c>
      <c r="C71" s="9" t="s">
        <v>30</v>
      </c>
      <c r="D71" s="9" t="s">
        <v>57</v>
      </c>
      <c r="E71" s="26">
        <v>21.34</v>
      </c>
      <c r="F71" s="26">
        <f t="shared" si="6"/>
        <v>320.10000000000002</v>
      </c>
      <c r="G71" s="26"/>
      <c r="H71" s="26"/>
      <c r="I71" s="26">
        <v>200.83</v>
      </c>
      <c r="J71" s="26">
        <v>7.7</v>
      </c>
      <c r="K71" s="26"/>
      <c r="L71" s="13">
        <v>15</v>
      </c>
      <c r="M71" s="26">
        <f t="shared" si="7"/>
        <v>513.23</v>
      </c>
      <c r="N71" s="9"/>
    </row>
    <row r="72" spans="1:14" s="30" customFormat="1" ht="30" customHeight="1" x14ac:dyDescent="0.25">
      <c r="A72" s="9" t="s">
        <v>66</v>
      </c>
      <c r="B72" s="9" t="s">
        <v>26</v>
      </c>
      <c r="C72" s="9" t="s">
        <v>30</v>
      </c>
      <c r="D72" s="9" t="s">
        <v>57</v>
      </c>
      <c r="E72" s="26">
        <v>32.47</v>
      </c>
      <c r="F72" s="26">
        <f t="shared" si="6"/>
        <v>487.04999999999995</v>
      </c>
      <c r="G72" s="26"/>
      <c r="H72" s="26"/>
      <c r="I72" s="26">
        <v>200.83</v>
      </c>
      <c r="J72" s="26">
        <v>18.38</v>
      </c>
      <c r="K72" s="26"/>
      <c r="L72" s="13">
        <v>15</v>
      </c>
      <c r="M72" s="26">
        <f t="shared" si="7"/>
        <v>669.5</v>
      </c>
      <c r="N72" s="9"/>
    </row>
    <row r="73" spans="1:14" s="30" customFormat="1" ht="30" customHeight="1" x14ac:dyDescent="0.25">
      <c r="A73" s="9" t="s">
        <v>67</v>
      </c>
      <c r="B73" s="9" t="s">
        <v>26</v>
      </c>
      <c r="C73" s="9" t="s">
        <v>30</v>
      </c>
      <c r="D73" s="9" t="s">
        <v>57</v>
      </c>
      <c r="E73" s="26">
        <v>39.869999999999997</v>
      </c>
      <c r="F73" s="26">
        <f t="shared" si="6"/>
        <v>598.04999999999995</v>
      </c>
      <c r="G73" s="26"/>
      <c r="H73" s="26"/>
      <c r="I73" s="26">
        <v>200.83</v>
      </c>
      <c r="J73" s="26">
        <v>25.48</v>
      </c>
      <c r="K73" s="26"/>
      <c r="L73" s="13">
        <v>15</v>
      </c>
      <c r="M73" s="26">
        <f t="shared" si="7"/>
        <v>773.4</v>
      </c>
      <c r="N73" s="9"/>
    </row>
    <row r="74" spans="1:14" ht="31.5" x14ac:dyDescent="0.25">
      <c r="A74" s="9" t="s">
        <v>69</v>
      </c>
      <c r="B74" s="9" t="s">
        <v>26</v>
      </c>
      <c r="C74" s="9" t="s">
        <v>30</v>
      </c>
      <c r="D74" s="9" t="s">
        <v>57</v>
      </c>
      <c r="E74" s="26">
        <v>133.36000000000001</v>
      </c>
      <c r="F74" s="26">
        <f t="shared" si="6"/>
        <v>2000.4</v>
      </c>
      <c r="G74" s="26"/>
      <c r="H74" s="26"/>
      <c r="I74" s="26">
        <v>73.48</v>
      </c>
      <c r="J74" s="26"/>
      <c r="K74" s="26"/>
      <c r="L74" s="13">
        <v>15</v>
      </c>
      <c r="M74" s="26">
        <f t="shared" si="7"/>
        <v>2073.88</v>
      </c>
      <c r="N74" s="9"/>
    </row>
    <row r="75" spans="1:14" ht="15.75" x14ac:dyDescent="0.25">
      <c r="A75" s="2"/>
      <c r="B75" s="46"/>
      <c r="C75" s="46"/>
      <c r="D75" s="46"/>
      <c r="E75" s="46"/>
      <c r="F75" s="24">
        <f>SUM(F9:F74)</f>
        <v>161131.75500000003</v>
      </c>
      <c r="G75" s="24">
        <f>SUM(G54:G74)</f>
        <v>0</v>
      </c>
      <c r="H75" s="24">
        <f>SUM(H54:H74)</f>
        <v>0</v>
      </c>
      <c r="I75" s="24">
        <f>SUM(I54:I74)</f>
        <v>2429.4499999999998</v>
      </c>
      <c r="J75" s="24">
        <f>SUM(J54:J74)</f>
        <v>615.69000000000005</v>
      </c>
      <c r="K75" s="24">
        <f>SUM(K54:K74)</f>
        <v>0</v>
      </c>
      <c r="L75" s="24"/>
      <c r="M75" s="24">
        <f>SUM(M63:M74)</f>
        <v>13052.375</v>
      </c>
      <c r="N75" s="2"/>
    </row>
    <row r="76" spans="1:14" s="30" customFormat="1" ht="15.75" x14ac:dyDescent="0.25">
      <c r="A76" s="2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2"/>
    </row>
    <row r="77" spans="1:14" ht="18.75" x14ac:dyDescent="0.25">
      <c r="A77" s="48"/>
      <c r="B77" s="48"/>
      <c r="C77" s="48"/>
      <c r="D77" s="48"/>
      <c r="E77" s="48"/>
      <c r="F77" s="48"/>
      <c r="G77" s="77"/>
      <c r="H77" s="77"/>
      <c r="I77" s="77"/>
      <c r="J77" s="77"/>
      <c r="K77" s="77"/>
      <c r="L77" s="77"/>
      <c r="M77" s="78">
        <f>M75+M57+M43+M31+M14</f>
        <v>84369.634999999995</v>
      </c>
      <c r="N77" s="48"/>
    </row>
    <row r="78" spans="1:14" ht="15.75" x14ac:dyDescent="0.25">
      <c r="A78" s="2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2"/>
    </row>
  </sheetData>
  <mergeCells count="13">
    <mergeCell ref="J20:N20"/>
    <mergeCell ref="E1:M1"/>
    <mergeCell ref="J4:N4"/>
    <mergeCell ref="J5:N5"/>
    <mergeCell ref="E16:M16"/>
    <mergeCell ref="J19:N19"/>
    <mergeCell ref="J61:N61"/>
    <mergeCell ref="J34:N34"/>
    <mergeCell ref="J35:N35"/>
    <mergeCell ref="E45:M45"/>
    <mergeCell ref="J48:N48"/>
    <mergeCell ref="J49:N49"/>
    <mergeCell ref="J60:N60"/>
  </mergeCells>
  <printOptions horizontalCentered="1"/>
  <pageMargins left="0.70866141732283472" right="0.70866141732283472" top="0.74803149606299213" bottom="0.74803149606299213" header="0.31496062992125984" footer="0.31496062992125984"/>
  <pageSetup scale="46" fitToHeight="3" orientation="landscape" r:id="rId1"/>
  <rowBreaks count="4" manualBreakCount="4">
    <brk id="15" max="12" man="1"/>
    <brk id="31" max="12" man="1"/>
    <brk id="43" max="12" man="1"/>
    <brk id="57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view="pageBreakPreview" topLeftCell="A61" zoomScale="70" zoomScaleNormal="70" zoomScaleSheetLayoutView="70" workbookViewId="0">
      <selection activeCell="G27" sqref="G27"/>
    </sheetView>
  </sheetViews>
  <sheetFormatPr baseColWidth="10" defaultRowHeight="15" x14ac:dyDescent="0.25"/>
  <cols>
    <col min="1" max="1" width="30.5703125" style="51" customWidth="1"/>
    <col min="2" max="2" width="23.42578125" style="52" customWidth="1"/>
    <col min="3" max="3" width="14.85546875" style="52" customWidth="1"/>
    <col min="4" max="4" width="33.140625" style="52" customWidth="1"/>
    <col min="5" max="5" width="13.28515625" style="52" customWidth="1"/>
    <col min="6" max="6" width="13.7109375" style="52" customWidth="1"/>
    <col min="7" max="7" width="13.42578125" style="52" customWidth="1"/>
    <col min="8" max="8" width="9" style="52" customWidth="1"/>
    <col min="9" max="9" width="10.85546875" style="52" customWidth="1"/>
    <col min="10" max="10" width="11.28515625" style="52" customWidth="1"/>
    <col min="11" max="11" width="11.5703125" style="52" customWidth="1"/>
    <col min="12" max="12" width="12.140625" style="52" customWidth="1"/>
    <col min="13" max="13" width="14.85546875" style="52" customWidth="1"/>
    <col min="14" max="14" width="36.28515625" style="51" customWidth="1"/>
    <col min="15" max="16384" width="11.42578125" style="1"/>
  </cols>
  <sheetData>
    <row r="1" spans="1:15" ht="15.75" x14ac:dyDescent="0.25">
      <c r="B1" s="46"/>
      <c r="C1" s="46"/>
      <c r="D1" s="46"/>
      <c r="E1" s="111"/>
      <c r="F1" s="111"/>
      <c r="G1" s="111"/>
      <c r="H1" s="111"/>
      <c r="I1" s="111"/>
      <c r="J1" s="111"/>
      <c r="K1" s="111"/>
      <c r="L1" s="111"/>
      <c r="M1" s="111"/>
      <c r="N1" s="2"/>
    </row>
    <row r="2" spans="1:15" s="6" customFormat="1" ht="15.75" x14ac:dyDescent="0.25">
      <c r="A2" s="4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4"/>
    </row>
    <row r="3" spans="1:15" s="6" customFormat="1" ht="15.75" x14ac:dyDescent="0.25">
      <c r="A3" s="4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4"/>
    </row>
    <row r="4" spans="1:15" s="6" customFormat="1" ht="15.75" x14ac:dyDescent="0.25">
      <c r="A4" s="4"/>
      <c r="B4" s="90"/>
      <c r="C4" s="90"/>
      <c r="D4" s="90"/>
      <c r="E4" s="90"/>
      <c r="F4" s="90"/>
      <c r="G4" s="90"/>
      <c r="H4" s="90"/>
      <c r="I4" s="90"/>
      <c r="J4" s="108" t="s">
        <v>0</v>
      </c>
      <c r="K4" s="109"/>
      <c r="L4" s="109"/>
      <c r="M4" s="109"/>
      <c r="N4" s="110"/>
    </row>
    <row r="5" spans="1:15" s="6" customFormat="1" ht="15.75" x14ac:dyDescent="0.25">
      <c r="A5" s="4"/>
      <c r="B5" s="90"/>
      <c r="C5" s="90"/>
      <c r="D5" s="90"/>
      <c r="E5" s="90"/>
      <c r="F5" s="90"/>
      <c r="G5" s="90"/>
      <c r="H5" s="90"/>
      <c r="I5" s="90"/>
      <c r="J5" s="105" t="s">
        <v>85</v>
      </c>
      <c r="K5" s="106"/>
      <c r="L5" s="106"/>
      <c r="M5" s="106"/>
      <c r="N5" s="107"/>
    </row>
    <row r="6" spans="1:15" s="6" customFormat="1" ht="15.75" x14ac:dyDescent="0.25">
      <c r="A6" s="4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4"/>
    </row>
    <row r="7" spans="1:15" s="6" customFormat="1" ht="15.75" x14ac:dyDescent="0.25">
      <c r="A7" s="2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4"/>
    </row>
    <row r="8" spans="1:15" s="10" customFormat="1" ht="63" x14ac:dyDescent="0.25">
      <c r="A8" s="8" t="s">
        <v>2</v>
      </c>
      <c r="B8" s="8" t="s">
        <v>3</v>
      </c>
      <c r="C8" s="8" t="s">
        <v>4</v>
      </c>
      <c r="D8" s="8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</row>
    <row r="9" spans="1:15" s="15" customFormat="1" ht="30" customHeight="1" x14ac:dyDescent="0.25">
      <c r="A9" s="79" t="s">
        <v>16</v>
      </c>
      <c r="B9" s="9" t="s">
        <v>17</v>
      </c>
      <c r="C9" s="9" t="s">
        <v>18</v>
      </c>
      <c r="D9" s="9" t="s">
        <v>19</v>
      </c>
      <c r="E9" s="26">
        <v>296.24</v>
      </c>
      <c r="F9" s="26">
        <f>E9*15</f>
        <v>4443.6000000000004</v>
      </c>
      <c r="G9" s="26">
        <v>296.24</v>
      </c>
      <c r="H9" s="26"/>
      <c r="I9" s="26"/>
      <c r="J9" s="26">
        <v>371.56</v>
      </c>
      <c r="K9" s="26"/>
      <c r="L9" s="13">
        <v>15</v>
      </c>
      <c r="M9" s="71">
        <f>F9+G9+H9+I9-J9-K9</f>
        <v>4368.28</v>
      </c>
      <c r="N9" s="9"/>
    </row>
    <row r="10" spans="1:15" s="15" customFormat="1" ht="30" customHeight="1" x14ac:dyDescent="0.25">
      <c r="A10" s="79" t="s">
        <v>20</v>
      </c>
      <c r="B10" s="9" t="s">
        <v>17</v>
      </c>
      <c r="C10" s="9" t="s">
        <v>18</v>
      </c>
      <c r="D10" s="9" t="s">
        <v>21</v>
      </c>
      <c r="E10" s="26">
        <v>267.7</v>
      </c>
      <c r="F10" s="26">
        <f>E10*15</f>
        <v>4015.5</v>
      </c>
      <c r="G10" s="26">
        <v>267.7</v>
      </c>
      <c r="H10" s="26"/>
      <c r="I10" s="26"/>
      <c r="J10" s="26">
        <v>315.48</v>
      </c>
      <c r="K10" s="26"/>
      <c r="L10" s="13">
        <v>15</v>
      </c>
      <c r="M10" s="71">
        <f>F10+G10+H10+I10-J10-K10</f>
        <v>3967.72</v>
      </c>
      <c r="N10" s="9"/>
    </row>
    <row r="11" spans="1:15" s="15" customFormat="1" ht="30" customHeight="1" x14ac:dyDescent="0.25">
      <c r="A11" s="79" t="s">
        <v>22</v>
      </c>
      <c r="B11" s="9" t="s">
        <v>17</v>
      </c>
      <c r="C11" s="9" t="s">
        <v>18</v>
      </c>
      <c r="D11" s="9" t="s">
        <v>23</v>
      </c>
      <c r="E11" s="26">
        <v>214.93</v>
      </c>
      <c r="F11" s="26">
        <f>E11*15</f>
        <v>3223.9500000000003</v>
      </c>
      <c r="G11" s="26">
        <v>214.93</v>
      </c>
      <c r="H11" s="26"/>
      <c r="I11" s="26"/>
      <c r="J11" s="26">
        <v>36.450000000000003</v>
      </c>
      <c r="K11" s="26"/>
      <c r="L11" s="13">
        <v>15</v>
      </c>
      <c r="M11" s="71">
        <f>F11+G11+H11+I11-J11-K11</f>
        <v>3402.4300000000003</v>
      </c>
      <c r="N11" s="9"/>
    </row>
    <row r="12" spans="1:15" s="15" customFormat="1" ht="30" customHeight="1" x14ac:dyDescent="0.25">
      <c r="A12" s="79" t="s">
        <v>24</v>
      </c>
      <c r="B12" s="9" t="s">
        <v>17</v>
      </c>
      <c r="C12" s="9" t="s">
        <v>18</v>
      </c>
      <c r="D12" s="9" t="s">
        <v>23</v>
      </c>
      <c r="E12" s="26">
        <v>214.93</v>
      </c>
      <c r="F12" s="26">
        <f>E12*15</f>
        <v>3223.9500000000003</v>
      </c>
      <c r="G12" s="26">
        <v>214.93</v>
      </c>
      <c r="H12" s="26"/>
      <c r="I12" s="26"/>
      <c r="J12" s="26">
        <v>36.450000000000003</v>
      </c>
      <c r="K12" s="26"/>
      <c r="L12" s="13">
        <v>15</v>
      </c>
      <c r="M12" s="71">
        <f>F12+G12+H12-I12-J12-K12</f>
        <v>3402.4300000000003</v>
      </c>
      <c r="N12" s="9"/>
    </row>
    <row r="13" spans="1:15" s="15" customFormat="1" ht="30" customHeight="1" x14ac:dyDescent="0.25">
      <c r="A13" s="79" t="s">
        <v>80</v>
      </c>
      <c r="B13" s="9" t="s">
        <v>26</v>
      </c>
      <c r="C13" s="9" t="s">
        <v>18</v>
      </c>
      <c r="D13" s="9" t="s">
        <v>23</v>
      </c>
      <c r="E13" s="26">
        <v>214.93</v>
      </c>
      <c r="F13" s="26">
        <f>E13*15</f>
        <v>3223.9500000000003</v>
      </c>
      <c r="G13" s="26">
        <v>214.93</v>
      </c>
      <c r="H13" s="26"/>
      <c r="I13" s="26"/>
      <c r="J13" s="26">
        <v>36.450000000000003</v>
      </c>
      <c r="K13" s="26"/>
      <c r="L13" s="13">
        <v>15</v>
      </c>
      <c r="M13" s="71">
        <f>F13+G13+H13-I13-J13-K13</f>
        <v>3402.4300000000003</v>
      </c>
      <c r="N13" s="9"/>
    </row>
    <row r="14" spans="1:15" s="15" customFormat="1" ht="30" customHeight="1" x14ac:dyDescent="0.25">
      <c r="A14" s="4" t="s">
        <v>27</v>
      </c>
      <c r="B14" s="90"/>
      <c r="C14" s="90"/>
      <c r="D14" s="90"/>
      <c r="E14" s="24">
        <f>SUM(E10:E13)</f>
        <v>912.49</v>
      </c>
      <c r="F14" s="24">
        <f t="shared" ref="F14:K14" si="0">SUM(F9:F13)</f>
        <v>18130.95</v>
      </c>
      <c r="G14" s="24">
        <f t="shared" si="0"/>
        <v>1208.7300000000002</v>
      </c>
      <c r="H14" s="24">
        <f t="shared" si="0"/>
        <v>0</v>
      </c>
      <c r="I14" s="24">
        <f t="shared" si="0"/>
        <v>0</v>
      </c>
      <c r="J14" s="24">
        <f t="shared" si="0"/>
        <v>796.3900000000001</v>
      </c>
      <c r="K14" s="24">
        <f t="shared" si="0"/>
        <v>0</v>
      </c>
      <c r="L14" s="24"/>
      <c r="M14" s="24">
        <f>SUM(M9:M13)</f>
        <v>18543.29</v>
      </c>
      <c r="N14" s="4"/>
    </row>
    <row r="15" spans="1:15" ht="15.75" x14ac:dyDescent="0.25">
      <c r="A15" s="4"/>
      <c r="B15" s="90"/>
      <c r="C15" s="90"/>
      <c r="D15" s="90"/>
      <c r="E15" s="21"/>
      <c r="F15" s="21"/>
      <c r="G15" s="21"/>
      <c r="H15" s="21"/>
      <c r="I15" s="21"/>
      <c r="J15" s="21"/>
      <c r="K15" s="21"/>
      <c r="L15" s="21"/>
      <c r="M15" s="21"/>
      <c r="N15" s="4"/>
    </row>
    <row r="16" spans="1:15" ht="15.75" x14ac:dyDescent="0.25">
      <c r="A16" s="2"/>
      <c r="B16" s="46"/>
      <c r="C16" s="46"/>
      <c r="D16" s="46"/>
      <c r="E16" s="111"/>
      <c r="F16" s="111"/>
      <c r="G16" s="111"/>
      <c r="H16" s="111"/>
      <c r="I16" s="111"/>
      <c r="J16" s="111"/>
      <c r="K16" s="111"/>
      <c r="L16" s="111"/>
      <c r="M16" s="111"/>
      <c r="N16" s="2"/>
      <c r="O16" s="23"/>
    </row>
    <row r="17" spans="1:14" ht="15.75" x14ac:dyDescent="0.25">
      <c r="A17" s="4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4"/>
    </row>
    <row r="18" spans="1:14" s="6" customFormat="1" ht="15.75" x14ac:dyDescent="0.25">
      <c r="A18" s="4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4"/>
    </row>
    <row r="19" spans="1:14" s="6" customFormat="1" ht="15.75" x14ac:dyDescent="0.25">
      <c r="A19" s="4"/>
      <c r="B19" s="90"/>
      <c r="C19" s="90"/>
      <c r="D19" s="90"/>
      <c r="E19" s="90"/>
      <c r="F19" s="90"/>
      <c r="G19" s="90"/>
      <c r="H19" s="90"/>
      <c r="I19" s="90"/>
      <c r="J19" s="108" t="s">
        <v>0</v>
      </c>
      <c r="K19" s="109"/>
      <c r="L19" s="109"/>
      <c r="M19" s="109"/>
      <c r="N19" s="110"/>
    </row>
    <row r="20" spans="1:14" s="6" customFormat="1" ht="15.75" x14ac:dyDescent="0.25">
      <c r="A20" s="4"/>
      <c r="B20" s="90"/>
      <c r="C20" s="90"/>
      <c r="D20" s="90"/>
      <c r="E20" s="90"/>
      <c r="F20" s="90"/>
      <c r="G20" s="90"/>
      <c r="H20" s="90"/>
      <c r="I20" s="90"/>
      <c r="J20" s="105" t="s">
        <v>85</v>
      </c>
      <c r="K20" s="106"/>
      <c r="L20" s="106"/>
      <c r="M20" s="106"/>
      <c r="N20" s="107"/>
    </row>
    <row r="21" spans="1:14" s="6" customFormat="1" ht="15.75" x14ac:dyDescent="0.25">
      <c r="A21" s="4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4"/>
    </row>
    <row r="22" spans="1:14" s="6" customFormat="1" ht="15.75" x14ac:dyDescent="0.25">
      <c r="A22" s="4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4"/>
    </row>
    <row r="23" spans="1:14" s="6" customFormat="1" ht="15.75" x14ac:dyDescent="0.25">
      <c r="A23" s="2"/>
      <c r="B23" s="46"/>
      <c r="C23" s="46"/>
      <c r="D23" s="46"/>
      <c r="E23" s="24"/>
      <c r="F23" s="24"/>
      <c r="G23" s="24"/>
      <c r="H23" s="24"/>
      <c r="I23" s="24"/>
      <c r="J23" s="24"/>
      <c r="K23" s="24"/>
      <c r="L23" s="24"/>
      <c r="M23" s="24"/>
      <c r="N23" s="2"/>
    </row>
    <row r="24" spans="1:14" ht="63" x14ac:dyDescent="0.25">
      <c r="A24" s="8" t="s">
        <v>2</v>
      </c>
      <c r="B24" s="8" t="s">
        <v>3</v>
      </c>
      <c r="C24" s="8" t="s">
        <v>4</v>
      </c>
      <c r="D24" s="8" t="s">
        <v>5</v>
      </c>
      <c r="E24" s="9" t="s">
        <v>6</v>
      </c>
      <c r="F24" s="9" t="s">
        <v>7</v>
      </c>
      <c r="G24" s="9" t="s">
        <v>8</v>
      </c>
      <c r="H24" s="9" t="s">
        <v>9</v>
      </c>
      <c r="I24" s="9" t="s">
        <v>10</v>
      </c>
      <c r="J24" s="9" t="s">
        <v>11</v>
      </c>
      <c r="K24" s="9" t="s">
        <v>12</v>
      </c>
      <c r="L24" s="9" t="s">
        <v>13</v>
      </c>
      <c r="M24" s="9" t="s">
        <v>14</v>
      </c>
      <c r="N24" s="9" t="s">
        <v>15</v>
      </c>
    </row>
    <row r="25" spans="1:14" s="10" customFormat="1" ht="26.25" customHeight="1" x14ac:dyDescent="0.25">
      <c r="A25" s="9" t="s">
        <v>29</v>
      </c>
      <c r="B25" s="9" t="s">
        <v>17</v>
      </c>
      <c r="C25" s="9" t="s">
        <v>30</v>
      </c>
      <c r="D25" s="9" t="s">
        <v>31</v>
      </c>
      <c r="E25" s="26">
        <v>305.48</v>
      </c>
      <c r="F25" s="26">
        <f>E25*15</f>
        <v>4582.2000000000007</v>
      </c>
      <c r="G25" s="26"/>
      <c r="H25" s="26"/>
      <c r="I25" s="26"/>
      <c r="J25" s="26">
        <v>393.74</v>
      </c>
      <c r="K25" s="26"/>
      <c r="L25" s="13">
        <v>15</v>
      </c>
      <c r="M25" s="71">
        <f t="shared" ref="M25:M30" si="1">F25+G25+H25+I25-J25-K25</f>
        <v>4188.4600000000009</v>
      </c>
      <c r="N25" s="9"/>
    </row>
    <row r="26" spans="1:14" s="30" customFormat="1" ht="30" customHeight="1" x14ac:dyDescent="0.25">
      <c r="A26" s="9" t="s">
        <v>32</v>
      </c>
      <c r="B26" s="9" t="s">
        <v>17</v>
      </c>
      <c r="C26" s="9" t="s">
        <v>30</v>
      </c>
      <c r="D26" s="9" t="s">
        <v>33</v>
      </c>
      <c r="E26" s="26">
        <v>215.7</v>
      </c>
      <c r="F26" s="26">
        <f>E26*15</f>
        <v>3235.5</v>
      </c>
      <c r="G26" s="26"/>
      <c r="H26" s="26"/>
      <c r="I26" s="26"/>
      <c r="J26" s="26">
        <v>105.52</v>
      </c>
      <c r="K26" s="26"/>
      <c r="L26" s="13">
        <v>15</v>
      </c>
      <c r="M26" s="71">
        <f t="shared" si="1"/>
        <v>3129.98</v>
      </c>
      <c r="N26" s="9"/>
    </row>
    <row r="27" spans="1:14" s="30" customFormat="1" ht="30" customHeight="1" x14ac:dyDescent="0.25">
      <c r="A27" s="9" t="s">
        <v>34</v>
      </c>
      <c r="B27" s="9" t="s">
        <v>17</v>
      </c>
      <c r="C27" s="9" t="s">
        <v>30</v>
      </c>
      <c r="D27" s="9" t="s">
        <v>35</v>
      </c>
      <c r="E27" s="26">
        <v>193.1</v>
      </c>
      <c r="F27" s="26">
        <f>E27*15</f>
        <v>2896.5</v>
      </c>
      <c r="G27" s="26"/>
      <c r="H27" s="26"/>
      <c r="I27" s="26"/>
      <c r="J27" s="26">
        <v>48.39</v>
      </c>
      <c r="K27" s="26"/>
      <c r="L27" s="13">
        <v>15</v>
      </c>
      <c r="M27" s="71">
        <f t="shared" si="1"/>
        <v>2848.11</v>
      </c>
      <c r="N27" s="9"/>
    </row>
    <row r="28" spans="1:14" s="30" customFormat="1" ht="30" customHeight="1" x14ac:dyDescent="0.25">
      <c r="A28" s="32" t="s">
        <v>36</v>
      </c>
      <c r="B28" s="32" t="s">
        <v>17</v>
      </c>
      <c r="C28" s="32" t="s">
        <v>30</v>
      </c>
      <c r="D28" s="32" t="s">
        <v>33</v>
      </c>
      <c r="E28" s="33">
        <v>267.7</v>
      </c>
      <c r="F28" s="33">
        <v>4015.56</v>
      </c>
      <c r="G28" s="33"/>
      <c r="H28" s="33"/>
      <c r="I28" s="33"/>
      <c r="J28" s="33">
        <v>315.48</v>
      </c>
      <c r="K28" s="33"/>
      <c r="L28" s="72">
        <v>15</v>
      </c>
      <c r="M28" s="71">
        <f t="shared" si="1"/>
        <v>3700.08</v>
      </c>
      <c r="N28" s="32"/>
    </row>
    <row r="29" spans="1:14" s="30" customFormat="1" ht="30" customHeight="1" x14ac:dyDescent="0.25">
      <c r="A29" s="32" t="s">
        <v>37</v>
      </c>
      <c r="B29" s="32" t="s">
        <v>17</v>
      </c>
      <c r="C29" s="32" t="s">
        <v>30</v>
      </c>
      <c r="D29" s="32" t="s">
        <v>33</v>
      </c>
      <c r="E29" s="33">
        <v>215.7</v>
      </c>
      <c r="F29" s="33">
        <f>E29*15</f>
        <v>3235.5</v>
      </c>
      <c r="G29" s="33"/>
      <c r="H29" s="33"/>
      <c r="I29" s="33"/>
      <c r="J29" s="33">
        <v>105.59</v>
      </c>
      <c r="K29" s="33"/>
      <c r="L29" s="72">
        <v>15</v>
      </c>
      <c r="M29" s="71">
        <f t="shared" si="1"/>
        <v>3129.91</v>
      </c>
      <c r="N29" s="32"/>
    </row>
    <row r="30" spans="1:14" s="30" customFormat="1" ht="30" customHeight="1" x14ac:dyDescent="0.25">
      <c r="A30" s="9" t="s">
        <v>38</v>
      </c>
      <c r="B30" s="9" t="s">
        <v>17</v>
      </c>
      <c r="C30" s="9" t="s">
        <v>30</v>
      </c>
      <c r="D30" s="9" t="s">
        <v>35</v>
      </c>
      <c r="E30" s="26">
        <v>181.8</v>
      </c>
      <c r="F30" s="26">
        <f>E30*15</f>
        <v>2727</v>
      </c>
      <c r="G30" s="26"/>
      <c r="H30" s="26"/>
      <c r="I30" s="26"/>
      <c r="J30" s="26">
        <v>29.95</v>
      </c>
      <c r="K30" s="26"/>
      <c r="L30" s="13">
        <v>15</v>
      </c>
      <c r="M30" s="71">
        <f t="shared" si="1"/>
        <v>2697.05</v>
      </c>
      <c r="N30" s="9"/>
    </row>
    <row r="31" spans="1:14" s="30" customFormat="1" ht="30" customHeight="1" x14ac:dyDescent="0.25">
      <c r="A31" s="37"/>
      <c r="B31" s="37"/>
      <c r="C31" s="37"/>
      <c r="D31" s="37"/>
      <c r="E31" s="38"/>
      <c r="F31" s="38">
        <f t="shared" ref="F31:K31" si="2">SUM(F25:F30)</f>
        <v>20692.260000000002</v>
      </c>
      <c r="G31" s="38">
        <f t="shared" si="2"/>
        <v>0</v>
      </c>
      <c r="H31" s="38">
        <f t="shared" si="2"/>
        <v>0</v>
      </c>
      <c r="I31" s="38">
        <f t="shared" si="2"/>
        <v>0</v>
      </c>
      <c r="J31" s="38">
        <f t="shared" si="2"/>
        <v>998.67000000000007</v>
      </c>
      <c r="K31" s="38">
        <f t="shared" si="2"/>
        <v>0</v>
      </c>
      <c r="L31" s="38"/>
      <c r="M31" s="38">
        <f>SUM(M25:M30)</f>
        <v>19693.59</v>
      </c>
      <c r="N31" s="37"/>
    </row>
    <row r="32" spans="1:14" s="30" customFormat="1" ht="30" customHeight="1" x14ac:dyDescent="0.25">
      <c r="A32" s="37"/>
      <c r="B32" s="37"/>
      <c r="C32" s="37"/>
      <c r="D32" s="37"/>
      <c r="E32" s="38"/>
      <c r="F32" s="38"/>
      <c r="G32" s="38"/>
      <c r="H32" s="38"/>
      <c r="I32" s="38"/>
      <c r="J32" s="38"/>
      <c r="K32" s="38"/>
      <c r="L32" s="38"/>
      <c r="M32" s="38"/>
      <c r="N32" s="37"/>
    </row>
    <row r="33" spans="1:14" s="30" customFormat="1" ht="30" customHeight="1" x14ac:dyDescent="0.25">
      <c r="A33" s="37"/>
      <c r="B33" s="37"/>
      <c r="C33" s="37"/>
      <c r="D33" s="37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4" s="30" customFormat="1" ht="30" customHeight="1" x14ac:dyDescent="0.25">
      <c r="A34" s="37"/>
      <c r="B34" s="37"/>
      <c r="C34" s="37"/>
      <c r="D34" s="37"/>
      <c r="E34" s="38"/>
      <c r="F34" s="38"/>
      <c r="G34" s="38"/>
      <c r="H34" s="38"/>
      <c r="I34" s="38"/>
      <c r="J34" s="108" t="s">
        <v>0</v>
      </c>
      <c r="K34" s="109"/>
      <c r="L34" s="109"/>
      <c r="M34" s="109"/>
      <c r="N34" s="110"/>
    </row>
    <row r="35" spans="1:14" s="30" customFormat="1" ht="30" customHeight="1" x14ac:dyDescent="0.25">
      <c r="A35" s="37"/>
      <c r="B35" s="37"/>
      <c r="C35" s="37"/>
      <c r="D35" s="37"/>
      <c r="E35" s="38"/>
      <c r="F35" s="38"/>
      <c r="G35" s="38"/>
      <c r="H35" s="38"/>
      <c r="I35" s="38"/>
      <c r="J35" s="105" t="str">
        <f>J5</f>
        <v>15-30 DE DICIEMBRE DEL 2018</v>
      </c>
      <c r="K35" s="106"/>
      <c r="L35" s="106"/>
      <c r="M35" s="106"/>
      <c r="N35" s="107"/>
    </row>
    <row r="36" spans="1:14" s="30" customFormat="1" ht="30" customHeight="1" x14ac:dyDescent="0.25">
      <c r="A36" s="37"/>
      <c r="B36" s="37"/>
      <c r="C36" s="37"/>
      <c r="D36" s="37"/>
      <c r="E36" s="38"/>
      <c r="F36" s="38"/>
      <c r="G36" s="38"/>
      <c r="H36" s="38"/>
      <c r="I36" s="38"/>
      <c r="J36" s="38"/>
      <c r="K36" s="38"/>
      <c r="L36" s="38"/>
      <c r="M36" s="38"/>
      <c r="N36" s="37"/>
    </row>
    <row r="37" spans="1:14" s="30" customFormat="1" ht="30" customHeight="1" x14ac:dyDescent="0.25">
      <c r="A37" s="32" t="s">
        <v>74</v>
      </c>
      <c r="B37" s="32" t="s">
        <v>26</v>
      </c>
      <c r="C37" s="32" t="s">
        <v>40</v>
      </c>
      <c r="D37" s="32" t="s">
        <v>41</v>
      </c>
      <c r="E37" s="33">
        <v>593.29999999999995</v>
      </c>
      <c r="F37" s="33">
        <v>8899.49</v>
      </c>
      <c r="G37" s="33"/>
      <c r="H37" s="33"/>
      <c r="I37" s="33"/>
      <c r="J37" s="33">
        <v>1262.76</v>
      </c>
      <c r="K37" s="33"/>
      <c r="L37" s="72">
        <v>15</v>
      </c>
      <c r="M37" s="73">
        <f t="shared" ref="M37" si="3">F37+G37+H37+I37-J37-K37</f>
        <v>7636.73</v>
      </c>
      <c r="N37" s="32"/>
    </row>
    <row r="38" spans="1:14" s="69" customFormat="1" ht="26.25" customHeight="1" x14ac:dyDescent="0.25">
      <c r="A38" s="67" t="s">
        <v>78</v>
      </c>
      <c r="B38" s="67" t="s">
        <v>26</v>
      </c>
      <c r="C38" s="67" t="s">
        <v>40</v>
      </c>
      <c r="D38" s="67" t="s">
        <v>77</v>
      </c>
      <c r="E38" s="68">
        <v>366.66</v>
      </c>
      <c r="F38" s="68">
        <v>5500</v>
      </c>
      <c r="G38" s="68"/>
      <c r="H38" s="68"/>
      <c r="I38" s="68"/>
      <c r="J38" s="68"/>
      <c r="K38" s="68"/>
      <c r="L38" s="74">
        <v>15</v>
      </c>
      <c r="M38" s="68">
        <v>5500</v>
      </c>
      <c r="N38" s="67"/>
    </row>
    <row r="39" spans="1:14" s="30" customFormat="1" ht="30" customHeight="1" x14ac:dyDescent="0.25">
      <c r="A39" s="55" t="s">
        <v>76</v>
      </c>
      <c r="B39" s="55" t="s">
        <v>26</v>
      </c>
      <c r="C39" s="55" t="s">
        <v>40</v>
      </c>
      <c r="D39" s="56" t="s">
        <v>43</v>
      </c>
      <c r="E39" s="26">
        <v>233.44399999999999</v>
      </c>
      <c r="F39" s="45">
        <f>E39*15</f>
        <v>3501.66</v>
      </c>
      <c r="G39" s="45"/>
      <c r="H39" s="45"/>
      <c r="I39" s="45"/>
      <c r="J39" s="45">
        <v>86.83</v>
      </c>
      <c r="K39" s="45"/>
      <c r="L39" s="75">
        <v>15</v>
      </c>
      <c r="M39" s="71">
        <f>F39+G39+H39+I39-J39-K39</f>
        <v>3414.83</v>
      </c>
      <c r="N39" s="55"/>
    </row>
    <row r="40" spans="1:14" s="30" customFormat="1" ht="30" customHeight="1" x14ac:dyDescent="0.25">
      <c r="A40" s="9" t="s">
        <v>44</v>
      </c>
      <c r="B40" s="9" t="s">
        <v>26</v>
      </c>
      <c r="C40" s="9" t="s">
        <v>40</v>
      </c>
      <c r="D40" s="41" t="s">
        <v>45</v>
      </c>
      <c r="E40" s="26">
        <v>264.95</v>
      </c>
      <c r="F40" s="26">
        <f>E40*15</f>
        <v>3974.25</v>
      </c>
      <c r="G40" s="26"/>
      <c r="H40" s="26"/>
      <c r="I40" s="26"/>
      <c r="J40" s="26">
        <v>311</v>
      </c>
      <c r="K40" s="26"/>
      <c r="L40" s="13">
        <v>15</v>
      </c>
      <c r="M40" s="71">
        <f>F40+G40+H40+I40-J40-K40</f>
        <v>3663.25</v>
      </c>
      <c r="N40" s="9"/>
    </row>
    <row r="41" spans="1:14" s="30" customFormat="1" ht="30" customHeight="1" x14ac:dyDescent="0.25">
      <c r="A41" s="9" t="s">
        <v>46</v>
      </c>
      <c r="B41" s="9" t="s">
        <v>26</v>
      </c>
      <c r="C41" s="9" t="s">
        <v>40</v>
      </c>
      <c r="D41" s="9" t="s">
        <v>47</v>
      </c>
      <c r="E41" s="26">
        <v>233.44399999999999</v>
      </c>
      <c r="F41" s="26">
        <f>E41*15</f>
        <v>3501.66</v>
      </c>
      <c r="G41" s="26"/>
      <c r="H41" s="26"/>
      <c r="I41" s="26"/>
      <c r="J41" s="26">
        <v>86.83</v>
      </c>
      <c r="K41" s="26"/>
      <c r="L41" s="13">
        <v>15</v>
      </c>
      <c r="M41" s="71">
        <f>F41+G41+H41+I41-J41-K41</f>
        <v>3414.83</v>
      </c>
      <c r="N41" s="9"/>
    </row>
    <row r="42" spans="1:14" s="30" customFormat="1" ht="30" customHeight="1" x14ac:dyDescent="0.25">
      <c r="A42" s="80" t="s">
        <v>49</v>
      </c>
      <c r="B42" s="9" t="s">
        <v>26</v>
      </c>
      <c r="C42" s="44" t="s">
        <v>40</v>
      </c>
      <c r="D42" s="9" t="s">
        <v>50</v>
      </c>
      <c r="E42" s="26">
        <v>233.44399999999999</v>
      </c>
      <c r="F42" s="26">
        <f>E42*15</f>
        <v>3501.66</v>
      </c>
      <c r="G42" s="26"/>
      <c r="H42" s="26"/>
      <c r="I42" s="26"/>
      <c r="J42" s="26">
        <v>86.83</v>
      </c>
      <c r="K42" s="26"/>
      <c r="L42" s="13">
        <v>15</v>
      </c>
      <c r="M42" s="71">
        <f>F42+G42+H42+I42-J42-K42</f>
        <v>3414.83</v>
      </c>
      <c r="N42" s="66"/>
    </row>
    <row r="43" spans="1:14" ht="15.75" x14ac:dyDescent="0.25">
      <c r="A43" s="37"/>
      <c r="B43" s="37"/>
      <c r="C43" s="37"/>
      <c r="D43" s="37"/>
      <c r="E43" s="38"/>
      <c r="F43" s="38">
        <f t="shared" ref="F43:L43" si="4">SUM(F37:F42)</f>
        <v>28878.720000000001</v>
      </c>
      <c r="G43" s="38">
        <f t="shared" si="4"/>
        <v>0</v>
      </c>
      <c r="H43" s="38">
        <f t="shared" si="4"/>
        <v>0</v>
      </c>
      <c r="I43" s="38">
        <f t="shared" si="4"/>
        <v>0</v>
      </c>
      <c r="J43" s="38">
        <f t="shared" si="4"/>
        <v>1834.2499999999998</v>
      </c>
      <c r="K43" s="38">
        <f t="shared" si="4"/>
        <v>0</v>
      </c>
      <c r="L43" s="38">
        <f t="shared" si="4"/>
        <v>90</v>
      </c>
      <c r="M43" s="38">
        <f>SUM(M37:M42)</f>
        <v>27044.47</v>
      </c>
      <c r="N43" s="37"/>
    </row>
    <row r="44" spans="1:14" ht="15.75" x14ac:dyDescent="0.25">
      <c r="A44" s="37"/>
      <c r="B44" s="46"/>
      <c r="C44" s="46"/>
      <c r="D44" s="46"/>
      <c r="E44" s="24"/>
      <c r="F44" s="24"/>
      <c r="G44" s="24"/>
      <c r="H44" s="24"/>
      <c r="I44" s="24"/>
      <c r="J44" s="24"/>
      <c r="K44" s="24"/>
      <c r="L44" s="24"/>
      <c r="M44" s="24"/>
      <c r="N44" s="2"/>
    </row>
    <row r="45" spans="1:14" s="6" customFormat="1" ht="15.75" x14ac:dyDescent="0.25">
      <c r="A45" s="2"/>
      <c r="B45" s="46"/>
      <c r="C45" s="46"/>
      <c r="D45" s="46"/>
      <c r="E45" s="111"/>
      <c r="F45" s="111"/>
      <c r="G45" s="111"/>
      <c r="H45" s="111"/>
      <c r="I45" s="111"/>
      <c r="J45" s="111"/>
      <c r="K45" s="111"/>
      <c r="L45" s="111"/>
      <c r="M45" s="111"/>
      <c r="N45" s="2"/>
    </row>
    <row r="46" spans="1:14" s="6" customFormat="1" ht="15.75" x14ac:dyDescent="0.25">
      <c r="A46" s="2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4"/>
    </row>
    <row r="47" spans="1:14" s="6" customFormat="1" ht="15.75" x14ac:dyDescent="0.25">
      <c r="A47" s="4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4"/>
    </row>
    <row r="48" spans="1:14" s="6" customFormat="1" ht="15.75" x14ac:dyDescent="0.25">
      <c r="A48" s="4"/>
      <c r="B48" s="90"/>
      <c r="C48" s="90"/>
      <c r="D48" s="90"/>
      <c r="E48" s="90"/>
      <c r="F48" s="90"/>
      <c r="G48" s="90"/>
      <c r="H48" s="90"/>
      <c r="I48" s="90"/>
      <c r="J48" s="108" t="s">
        <v>0</v>
      </c>
      <c r="K48" s="109"/>
      <c r="L48" s="109"/>
      <c r="M48" s="109"/>
      <c r="N48" s="110"/>
    </row>
    <row r="49" spans="1:14" s="6" customFormat="1" ht="15.75" x14ac:dyDescent="0.25">
      <c r="A49" s="4"/>
      <c r="B49" s="90"/>
      <c r="C49" s="90"/>
      <c r="D49" s="90"/>
      <c r="E49" s="90"/>
      <c r="F49" s="90"/>
      <c r="G49" s="90"/>
      <c r="H49" s="90"/>
      <c r="I49" s="90"/>
      <c r="J49" s="105" t="str">
        <f>J5</f>
        <v>15-30 DE DICIEMBRE DEL 2018</v>
      </c>
      <c r="K49" s="106"/>
      <c r="L49" s="106"/>
      <c r="M49" s="106"/>
      <c r="N49" s="107"/>
    </row>
    <row r="50" spans="1:14" ht="15.75" x14ac:dyDescent="0.25">
      <c r="A50" s="4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4"/>
    </row>
    <row r="51" spans="1:14" ht="15.75" x14ac:dyDescent="0.25">
      <c r="A51" s="4"/>
      <c r="B51" s="46"/>
      <c r="C51" s="46"/>
      <c r="D51" s="46"/>
      <c r="E51" s="24"/>
      <c r="F51" s="24"/>
      <c r="G51" s="24"/>
      <c r="H51" s="24"/>
      <c r="I51" s="24"/>
      <c r="J51" s="24"/>
      <c r="K51" s="24"/>
      <c r="L51" s="24"/>
      <c r="M51" s="24"/>
      <c r="N51" s="2"/>
    </row>
    <row r="52" spans="1:14" s="10" customFormat="1" ht="3.75" customHeight="1" x14ac:dyDescent="0.25">
      <c r="A52" s="2"/>
      <c r="B52" s="46"/>
      <c r="C52" s="46"/>
      <c r="D52" s="46"/>
      <c r="E52" s="24"/>
      <c r="F52" s="24"/>
      <c r="G52" s="24"/>
      <c r="H52" s="24"/>
      <c r="I52" s="24"/>
      <c r="J52" s="24"/>
      <c r="K52" s="24"/>
      <c r="L52" s="24"/>
      <c r="M52" s="24"/>
      <c r="N52" s="2"/>
    </row>
    <row r="53" spans="1:14" s="10" customFormat="1" ht="40.5" customHeight="1" x14ac:dyDescent="0.25">
      <c r="A53" s="8" t="s">
        <v>2</v>
      </c>
      <c r="B53" s="8" t="s">
        <v>3</v>
      </c>
      <c r="C53" s="8" t="s">
        <v>4</v>
      </c>
      <c r="D53" s="8" t="s">
        <v>5</v>
      </c>
      <c r="E53" s="9" t="s">
        <v>51</v>
      </c>
      <c r="F53" s="9" t="s">
        <v>7</v>
      </c>
      <c r="G53" s="9" t="s">
        <v>8</v>
      </c>
      <c r="H53" s="9" t="s">
        <v>9</v>
      </c>
      <c r="I53" s="9" t="s">
        <v>10</v>
      </c>
      <c r="J53" s="9" t="s">
        <v>11</v>
      </c>
      <c r="K53" s="9" t="s">
        <v>12</v>
      </c>
      <c r="L53" s="9" t="s">
        <v>13</v>
      </c>
      <c r="M53" s="9" t="s">
        <v>14</v>
      </c>
      <c r="N53" s="9" t="s">
        <v>15</v>
      </c>
    </row>
    <row r="54" spans="1:14" s="30" customFormat="1" ht="30" customHeight="1" x14ac:dyDescent="0.25">
      <c r="A54" s="9" t="s">
        <v>52</v>
      </c>
      <c r="B54" s="9" t="s">
        <v>26</v>
      </c>
      <c r="C54" s="9" t="s">
        <v>30</v>
      </c>
      <c r="D54" s="9" t="s">
        <v>33</v>
      </c>
      <c r="E54" s="26">
        <v>215.7</v>
      </c>
      <c r="F54" s="26">
        <f>E54*15</f>
        <v>3235.5</v>
      </c>
      <c r="G54" s="26"/>
      <c r="H54" s="26"/>
      <c r="I54" s="26"/>
      <c r="J54" s="26">
        <v>60.19</v>
      </c>
      <c r="K54" s="26"/>
      <c r="L54" s="13">
        <v>15</v>
      </c>
      <c r="M54" s="71">
        <f>F54+G54+H54+I54-J54-K54</f>
        <v>3175.31</v>
      </c>
      <c r="N54" s="9"/>
    </row>
    <row r="55" spans="1:14" s="30" customFormat="1" ht="30" customHeight="1" x14ac:dyDescent="0.25">
      <c r="A55" s="9" t="s">
        <v>53</v>
      </c>
      <c r="B55" s="9" t="s">
        <v>26</v>
      </c>
      <c r="C55" s="9" t="s">
        <v>40</v>
      </c>
      <c r="D55" s="9" t="s">
        <v>54</v>
      </c>
      <c r="E55" s="26">
        <f>714/15</f>
        <v>47.6</v>
      </c>
      <c r="F55" s="26">
        <f>E55*15</f>
        <v>714</v>
      </c>
      <c r="G55" s="26"/>
      <c r="H55" s="26"/>
      <c r="I55" s="26">
        <v>167.87</v>
      </c>
      <c r="J55" s="26"/>
      <c r="K55" s="26"/>
      <c r="L55" s="13">
        <v>15</v>
      </c>
      <c r="M55" s="71">
        <f>F55+G55+H55+I55-J55-K55</f>
        <v>881.87</v>
      </c>
      <c r="N55" s="9"/>
    </row>
    <row r="56" spans="1:14" s="30" customFormat="1" ht="30" customHeight="1" x14ac:dyDescent="0.25">
      <c r="A56" s="9" t="s">
        <v>55</v>
      </c>
      <c r="B56" s="9" t="s">
        <v>26</v>
      </c>
      <c r="C56" s="9" t="s">
        <v>30</v>
      </c>
      <c r="D56" s="9" t="s">
        <v>33</v>
      </c>
      <c r="E56" s="26">
        <v>220</v>
      </c>
      <c r="F56" s="26">
        <f>E56*15</f>
        <v>3300</v>
      </c>
      <c r="G56" s="26"/>
      <c r="H56" s="26"/>
      <c r="I56" s="26"/>
      <c r="J56" s="26">
        <v>112.54</v>
      </c>
      <c r="K56" s="26"/>
      <c r="L56" s="13">
        <v>15</v>
      </c>
      <c r="M56" s="71">
        <f>F56+G56+H56+I56-J56-K56</f>
        <v>3187.46</v>
      </c>
      <c r="N56" s="45"/>
    </row>
    <row r="57" spans="1:14" s="30" customFormat="1" ht="30" customHeight="1" x14ac:dyDescent="0.25">
      <c r="A57" s="37"/>
      <c r="B57" s="37"/>
      <c r="C57" s="37"/>
      <c r="D57" s="37"/>
      <c r="E57" s="38"/>
      <c r="F57" s="38">
        <f>SUM(F54:F56)</f>
        <v>7249.5</v>
      </c>
      <c r="G57" s="38">
        <f t="shared" ref="G57:L57" si="5">SUM(G54:G56)</f>
        <v>0</v>
      </c>
      <c r="H57" s="38">
        <f t="shared" si="5"/>
        <v>0</v>
      </c>
      <c r="I57" s="38">
        <f t="shared" si="5"/>
        <v>167.87</v>
      </c>
      <c r="J57" s="38">
        <f>SUM(J54:J56)</f>
        <v>172.73000000000002</v>
      </c>
      <c r="K57" s="38">
        <f t="shared" si="5"/>
        <v>0</v>
      </c>
      <c r="L57" s="38">
        <f t="shared" si="5"/>
        <v>45</v>
      </c>
      <c r="M57" s="38">
        <f>SUM(M54:M56)</f>
        <v>7244.6399999999994</v>
      </c>
      <c r="N57" s="37"/>
    </row>
    <row r="58" spans="1:14" s="30" customFormat="1" ht="30" customHeight="1" x14ac:dyDescent="0.25">
      <c r="A58" s="37"/>
      <c r="B58" s="37"/>
      <c r="C58" s="37"/>
      <c r="D58" s="37"/>
      <c r="E58" s="38"/>
      <c r="F58" s="38"/>
      <c r="G58" s="38"/>
      <c r="H58" s="38"/>
      <c r="I58" s="38"/>
      <c r="J58" s="38"/>
      <c r="K58" s="38"/>
      <c r="L58" s="38"/>
      <c r="M58" s="38"/>
      <c r="N58" s="37"/>
    </row>
    <row r="59" spans="1:14" s="30" customFormat="1" ht="30" customHeight="1" x14ac:dyDescent="0.25">
      <c r="A59" s="37"/>
      <c r="B59" s="37"/>
      <c r="C59" s="37"/>
      <c r="D59" s="37"/>
      <c r="E59" s="38"/>
      <c r="F59" s="38"/>
      <c r="G59" s="38"/>
      <c r="H59" s="38"/>
      <c r="I59" s="38"/>
      <c r="J59" s="38"/>
      <c r="K59" s="38"/>
      <c r="L59" s="38"/>
      <c r="M59" s="38"/>
      <c r="N59" s="37"/>
    </row>
    <row r="60" spans="1:14" s="30" customFormat="1" ht="30" customHeight="1" x14ac:dyDescent="0.25">
      <c r="A60" s="37"/>
      <c r="B60" s="37"/>
      <c r="C60" s="37"/>
      <c r="D60" s="37"/>
      <c r="E60" s="38"/>
      <c r="F60" s="38"/>
      <c r="G60" s="38"/>
      <c r="H60" s="38"/>
      <c r="I60" s="38"/>
      <c r="J60" s="108" t="s">
        <v>0</v>
      </c>
      <c r="K60" s="109"/>
      <c r="L60" s="109"/>
      <c r="M60" s="109"/>
      <c r="N60" s="110"/>
    </row>
    <row r="61" spans="1:14" s="30" customFormat="1" ht="30" customHeight="1" x14ac:dyDescent="0.25">
      <c r="A61" s="37"/>
      <c r="B61" s="37"/>
      <c r="C61" s="37"/>
      <c r="D61" s="37"/>
      <c r="E61" s="38"/>
      <c r="F61" s="38"/>
      <c r="G61" s="38"/>
      <c r="H61" s="38"/>
      <c r="I61" s="38"/>
      <c r="J61" s="105" t="str">
        <f>J5</f>
        <v>15-30 DE DICIEMBRE DEL 2018</v>
      </c>
      <c r="K61" s="106"/>
      <c r="L61" s="106"/>
      <c r="M61" s="106"/>
      <c r="N61" s="107"/>
    </row>
    <row r="62" spans="1:14" s="30" customFormat="1" ht="30" customHeight="1" x14ac:dyDescent="0.25">
      <c r="A62" s="37"/>
      <c r="B62" s="37"/>
      <c r="C62" s="37"/>
      <c r="D62" s="37"/>
      <c r="E62" s="38"/>
      <c r="F62" s="38"/>
      <c r="G62" s="38"/>
      <c r="H62" s="38"/>
      <c r="I62" s="38"/>
      <c r="J62" s="38"/>
      <c r="K62" s="38"/>
      <c r="L62" s="38"/>
      <c r="M62" s="38"/>
      <c r="N62" s="37"/>
    </row>
    <row r="63" spans="1:14" s="30" customFormat="1" ht="30" customHeight="1" x14ac:dyDescent="0.25">
      <c r="A63" s="9" t="s">
        <v>56</v>
      </c>
      <c r="B63" s="9" t="s">
        <v>26</v>
      </c>
      <c r="C63" s="9" t="s">
        <v>30</v>
      </c>
      <c r="D63" s="9" t="s">
        <v>57</v>
      </c>
      <c r="E63" s="26">
        <v>58.38</v>
      </c>
      <c r="F63" s="26">
        <f t="shared" ref="F63:F74" si="6">E63*15</f>
        <v>875.7</v>
      </c>
      <c r="G63" s="26"/>
      <c r="H63" s="26"/>
      <c r="I63" s="26">
        <v>200.74</v>
      </c>
      <c r="J63" s="26">
        <v>59.25</v>
      </c>
      <c r="K63" s="26"/>
      <c r="L63" s="13">
        <v>15</v>
      </c>
      <c r="M63" s="26">
        <f t="shared" ref="M63:M74" si="7">F63+G63+H63+I63-J63-K63</f>
        <v>1017.19</v>
      </c>
      <c r="N63" s="9"/>
    </row>
    <row r="64" spans="1:14" s="30" customFormat="1" ht="30" customHeight="1" x14ac:dyDescent="0.25">
      <c r="A64" s="9" t="s">
        <v>58</v>
      </c>
      <c r="B64" s="9" t="s">
        <v>26</v>
      </c>
      <c r="C64" s="9" t="s">
        <v>30</v>
      </c>
      <c r="D64" s="9" t="s">
        <v>57</v>
      </c>
      <c r="E64" s="26">
        <v>25.05</v>
      </c>
      <c r="F64" s="26">
        <f t="shared" si="6"/>
        <v>375.75</v>
      </c>
      <c r="G64" s="26"/>
      <c r="H64" s="26"/>
      <c r="I64" s="26">
        <v>200.83</v>
      </c>
      <c r="J64" s="26">
        <v>11.26</v>
      </c>
      <c r="K64" s="26"/>
      <c r="L64" s="13">
        <v>15</v>
      </c>
      <c r="M64" s="26">
        <f t="shared" si="7"/>
        <v>565.32000000000005</v>
      </c>
      <c r="N64" s="9"/>
    </row>
    <row r="65" spans="1:14" s="30" customFormat="1" ht="30" customHeight="1" x14ac:dyDescent="0.25">
      <c r="A65" s="9" t="s">
        <v>59</v>
      </c>
      <c r="B65" s="9" t="s">
        <v>26</v>
      </c>
      <c r="C65" s="9" t="s">
        <v>30</v>
      </c>
      <c r="D65" s="9" t="s">
        <v>57</v>
      </c>
      <c r="E65" s="26">
        <v>95.43</v>
      </c>
      <c r="F65" s="26">
        <f t="shared" si="6"/>
        <v>1431.45</v>
      </c>
      <c r="G65" s="26"/>
      <c r="H65" s="26"/>
      <c r="I65" s="26">
        <v>200.63</v>
      </c>
      <c r="J65" s="26">
        <v>78.83</v>
      </c>
      <c r="K65" s="26"/>
      <c r="L65" s="13">
        <v>15</v>
      </c>
      <c r="M65" s="26">
        <f t="shared" si="7"/>
        <v>1553.25</v>
      </c>
      <c r="N65" s="9"/>
    </row>
    <row r="66" spans="1:14" s="30" customFormat="1" ht="30" customHeight="1" x14ac:dyDescent="0.25">
      <c r="A66" s="9" t="s">
        <v>60</v>
      </c>
      <c r="B66" s="9" t="s">
        <v>26</v>
      </c>
      <c r="C66" s="9" t="s">
        <v>30</v>
      </c>
      <c r="D66" s="9" t="s">
        <v>57</v>
      </c>
      <c r="E66" s="26">
        <v>82.132999999999996</v>
      </c>
      <c r="F66" s="26">
        <f t="shared" si="6"/>
        <v>1231.9949999999999</v>
      </c>
      <c r="G66" s="26"/>
      <c r="H66" s="26"/>
      <c r="I66" s="26">
        <v>168</v>
      </c>
      <c r="J66" s="26"/>
      <c r="K66" s="26"/>
      <c r="L66" s="13">
        <v>15</v>
      </c>
      <c r="M66" s="26">
        <f t="shared" si="7"/>
        <v>1399.9949999999999</v>
      </c>
      <c r="N66" s="9"/>
    </row>
    <row r="67" spans="1:14" s="30" customFormat="1" ht="30" customHeight="1" x14ac:dyDescent="0.25">
      <c r="A67" s="9" t="s">
        <v>61</v>
      </c>
      <c r="B67" s="9" t="s">
        <v>26</v>
      </c>
      <c r="C67" s="9" t="s">
        <v>30</v>
      </c>
      <c r="D67" s="9" t="s">
        <v>57</v>
      </c>
      <c r="E67" s="26">
        <v>25.05</v>
      </c>
      <c r="F67" s="26">
        <f t="shared" si="6"/>
        <v>375.75</v>
      </c>
      <c r="G67" s="26"/>
      <c r="H67" s="26"/>
      <c r="I67" s="26">
        <v>200.83</v>
      </c>
      <c r="J67" s="26">
        <v>11.26</v>
      </c>
      <c r="K67" s="26"/>
      <c r="L67" s="13">
        <v>15</v>
      </c>
      <c r="M67" s="26">
        <f t="shared" si="7"/>
        <v>565.32000000000005</v>
      </c>
      <c r="N67" s="9"/>
    </row>
    <row r="68" spans="1:14" s="30" customFormat="1" ht="30" customHeight="1" x14ac:dyDescent="0.25">
      <c r="A68" s="9" t="s">
        <v>62</v>
      </c>
      <c r="B68" s="9" t="s">
        <v>26</v>
      </c>
      <c r="C68" s="9" t="s">
        <v>30</v>
      </c>
      <c r="D68" s="9" t="s">
        <v>57</v>
      </c>
      <c r="E68" s="26">
        <v>58.38</v>
      </c>
      <c r="F68" s="26">
        <f t="shared" si="6"/>
        <v>875.7</v>
      </c>
      <c r="G68" s="26"/>
      <c r="H68" s="26"/>
      <c r="I68" s="26">
        <v>200.74</v>
      </c>
      <c r="J68" s="26">
        <v>43.25</v>
      </c>
      <c r="K68" s="26"/>
      <c r="L68" s="13">
        <v>15</v>
      </c>
      <c r="M68" s="26">
        <f t="shared" si="7"/>
        <v>1033.19</v>
      </c>
      <c r="N68" s="9"/>
    </row>
    <row r="69" spans="1:14" s="30" customFormat="1" ht="30" customHeight="1" x14ac:dyDescent="0.25">
      <c r="A69" s="9" t="s">
        <v>63</v>
      </c>
      <c r="B69" s="9" t="s">
        <v>26</v>
      </c>
      <c r="C69" s="9" t="s">
        <v>30</v>
      </c>
      <c r="D69" s="9" t="s">
        <v>57</v>
      </c>
      <c r="E69" s="26">
        <v>148.37</v>
      </c>
      <c r="F69" s="26">
        <f t="shared" si="6"/>
        <v>2225.5500000000002</v>
      </c>
      <c r="G69" s="26"/>
      <c r="H69" s="26"/>
      <c r="I69" s="26">
        <v>45.14</v>
      </c>
      <c r="J69" s="26"/>
      <c r="K69" s="26"/>
      <c r="L69" s="13">
        <v>15</v>
      </c>
      <c r="M69" s="26">
        <f t="shared" si="7"/>
        <v>2270.69</v>
      </c>
      <c r="N69" s="9"/>
    </row>
    <row r="70" spans="1:14" s="30" customFormat="1" ht="30" customHeight="1" x14ac:dyDescent="0.25">
      <c r="A70" s="9" t="s">
        <v>64</v>
      </c>
      <c r="B70" s="9" t="s">
        <v>26</v>
      </c>
      <c r="C70" s="9" t="s">
        <v>30</v>
      </c>
      <c r="D70" s="9" t="s">
        <v>57</v>
      </c>
      <c r="E70" s="26">
        <v>28.76</v>
      </c>
      <c r="F70" s="26">
        <f t="shared" si="6"/>
        <v>431.40000000000003</v>
      </c>
      <c r="G70" s="26"/>
      <c r="H70" s="26"/>
      <c r="I70" s="26">
        <v>200.83</v>
      </c>
      <c r="J70" s="26">
        <v>14.82</v>
      </c>
      <c r="K70" s="26"/>
      <c r="L70" s="13">
        <v>15</v>
      </c>
      <c r="M70" s="26">
        <f t="shared" si="7"/>
        <v>617.41</v>
      </c>
      <c r="N70" s="9"/>
    </row>
    <row r="71" spans="1:14" s="30" customFormat="1" ht="30" customHeight="1" x14ac:dyDescent="0.25">
      <c r="A71" s="9" t="s">
        <v>65</v>
      </c>
      <c r="B71" s="9" t="s">
        <v>26</v>
      </c>
      <c r="C71" s="9" t="s">
        <v>30</v>
      </c>
      <c r="D71" s="9" t="s">
        <v>57</v>
      </c>
      <c r="E71" s="26">
        <v>21.34</v>
      </c>
      <c r="F71" s="26">
        <f t="shared" si="6"/>
        <v>320.10000000000002</v>
      </c>
      <c r="G71" s="26"/>
      <c r="H71" s="26"/>
      <c r="I71" s="26">
        <v>200.83</v>
      </c>
      <c r="J71" s="26">
        <v>7.7</v>
      </c>
      <c r="K71" s="26"/>
      <c r="L71" s="13">
        <v>15</v>
      </c>
      <c r="M71" s="26">
        <f t="shared" si="7"/>
        <v>513.23</v>
      </c>
      <c r="N71" s="9"/>
    </row>
    <row r="72" spans="1:14" s="30" customFormat="1" ht="30" customHeight="1" x14ac:dyDescent="0.25">
      <c r="A72" s="9" t="s">
        <v>66</v>
      </c>
      <c r="B72" s="9" t="s">
        <v>26</v>
      </c>
      <c r="C72" s="9" t="s">
        <v>30</v>
      </c>
      <c r="D72" s="9" t="s">
        <v>57</v>
      </c>
      <c r="E72" s="26">
        <v>32.47</v>
      </c>
      <c r="F72" s="26">
        <f t="shared" si="6"/>
        <v>487.04999999999995</v>
      </c>
      <c r="G72" s="26"/>
      <c r="H72" s="26"/>
      <c r="I72" s="26">
        <v>200.83</v>
      </c>
      <c r="J72" s="26">
        <v>18.38</v>
      </c>
      <c r="K72" s="26"/>
      <c r="L72" s="13">
        <v>15</v>
      </c>
      <c r="M72" s="26">
        <f t="shared" si="7"/>
        <v>669.5</v>
      </c>
      <c r="N72" s="9"/>
    </row>
    <row r="73" spans="1:14" s="30" customFormat="1" ht="30" customHeight="1" x14ac:dyDescent="0.25">
      <c r="A73" s="9" t="s">
        <v>67</v>
      </c>
      <c r="B73" s="9" t="s">
        <v>26</v>
      </c>
      <c r="C73" s="9" t="s">
        <v>30</v>
      </c>
      <c r="D73" s="9" t="s">
        <v>57</v>
      </c>
      <c r="E73" s="26">
        <v>39.869999999999997</v>
      </c>
      <c r="F73" s="26">
        <f t="shared" si="6"/>
        <v>598.04999999999995</v>
      </c>
      <c r="G73" s="26"/>
      <c r="H73" s="26"/>
      <c r="I73" s="26">
        <v>200.83</v>
      </c>
      <c r="J73" s="26">
        <v>25.48</v>
      </c>
      <c r="K73" s="26"/>
      <c r="L73" s="13">
        <v>15</v>
      </c>
      <c r="M73" s="26">
        <f t="shared" si="7"/>
        <v>773.4</v>
      </c>
      <c r="N73" s="9"/>
    </row>
    <row r="74" spans="1:14" ht="31.5" x14ac:dyDescent="0.25">
      <c r="A74" s="9" t="s">
        <v>69</v>
      </c>
      <c r="B74" s="9" t="s">
        <v>26</v>
      </c>
      <c r="C74" s="9" t="s">
        <v>30</v>
      </c>
      <c r="D74" s="9" t="s">
        <v>57</v>
      </c>
      <c r="E74" s="26">
        <v>133.36000000000001</v>
      </c>
      <c r="F74" s="26">
        <f t="shared" si="6"/>
        <v>2000.4</v>
      </c>
      <c r="G74" s="26"/>
      <c r="H74" s="26"/>
      <c r="I74" s="26">
        <v>73.48</v>
      </c>
      <c r="J74" s="26"/>
      <c r="K74" s="26"/>
      <c r="L74" s="13">
        <v>15</v>
      </c>
      <c r="M74" s="26">
        <f t="shared" si="7"/>
        <v>2073.88</v>
      </c>
      <c r="N74" s="9"/>
    </row>
    <row r="75" spans="1:14" ht="15.75" x14ac:dyDescent="0.25">
      <c r="A75" s="2"/>
      <c r="B75" s="46"/>
      <c r="C75" s="46"/>
      <c r="D75" s="46"/>
      <c r="E75" s="46"/>
      <c r="F75" s="24">
        <f>SUM(F9:F74)</f>
        <v>161131.75500000003</v>
      </c>
      <c r="G75" s="24">
        <f>SUM(G54:G74)</f>
        <v>0</v>
      </c>
      <c r="H75" s="24">
        <f>SUM(H54:H74)</f>
        <v>0</v>
      </c>
      <c r="I75" s="24">
        <f>SUM(I54:I74)</f>
        <v>2429.4499999999998</v>
      </c>
      <c r="J75" s="24">
        <f>SUM(J54:J74)</f>
        <v>615.69000000000005</v>
      </c>
      <c r="K75" s="24">
        <f>SUM(K54:K74)</f>
        <v>0</v>
      </c>
      <c r="L75" s="24"/>
      <c r="M75" s="24">
        <f>SUM(M63:M74)</f>
        <v>13052.375</v>
      </c>
      <c r="N75" s="2"/>
    </row>
    <row r="76" spans="1:14" s="30" customFormat="1" ht="15.75" x14ac:dyDescent="0.25">
      <c r="A76" s="2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2"/>
    </row>
    <row r="77" spans="1:14" ht="18.75" x14ac:dyDescent="0.25">
      <c r="A77" s="48"/>
      <c r="B77" s="48"/>
      <c r="C77" s="48"/>
      <c r="D77" s="48"/>
      <c r="E77" s="48"/>
      <c r="F77" s="48"/>
      <c r="G77" s="77"/>
      <c r="H77" s="77"/>
      <c r="I77" s="77"/>
      <c r="J77" s="77"/>
      <c r="K77" s="77"/>
      <c r="L77" s="77"/>
      <c r="M77" s="78">
        <f>M75+M57+M43+M31+M14</f>
        <v>85578.364999999991</v>
      </c>
      <c r="N77" s="48"/>
    </row>
    <row r="78" spans="1:14" ht="15.75" x14ac:dyDescent="0.25">
      <c r="A78" s="2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2"/>
    </row>
  </sheetData>
  <mergeCells count="13">
    <mergeCell ref="J61:N61"/>
    <mergeCell ref="J34:N34"/>
    <mergeCell ref="J35:N35"/>
    <mergeCell ref="E45:M45"/>
    <mergeCell ref="J48:N48"/>
    <mergeCell ref="J49:N49"/>
    <mergeCell ref="J60:N60"/>
    <mergeCell ref="J20:N20"/>
    <mergeCell ref="E1:M1"/>
    <mergeCell ref="J4:N4"/>
    <mergeCell ref="J5:N5"/>
    <mergeCell ref="E16:M16"/>
    <mergeCell ref="J19:N19"/>
  </mergeCells>
  <printOptions horizontalCentered="1"/>
  <pageMargins left="0.70866141732283472" right="0.70866141732283472" top="0.74803149606299213" bottom="0.74803149606299213" header="0.31496062992125984" footer="0.31496062992125984"/>
  <pageSetup scale="46" fitToHeight="3" orientation="landscape" r:id="rId1"/>
  <rowBreaks count="4" manualBreakCount="4">
    <brk id="15" max="12" man="1"/>
    <brk id="31" max="12" man="1"/>
    <brk id="43" max="12" man="1"/>
    <brk id="5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view="pageBreakPreview" topLeftCell="A61" zoomScale="70" zoomScaleNormal="70" zoomScaleSheetLayoutView="70" workbookViewId="0">
      <selection activeCell="A70" sqref="A70"/>
    </sheetView>
  </sheetViews>
  <sheetFormatPr baseColWidth="10" defaultRowHeight="15" x14ac:dyDescent="0.25"/>
  <cols>
    <col min="1" max="1" width="30.5703125" style="51" customWidth="1"/>
    <col min="2" max="2" width="23.42578125" style="52" customWidth="1"/>
    <col min="3" max="3" width="14.85546875" style="52" customWidth="1"/>
    <col min="4" max="4" width="33.140625" style="52" customWidth="1"/>
    <col min="5" max="5" width="13.28515625" style="52" customWidth="1"/>
    <col min="6" max="6" width="13.7109375" style="52" customWidth="1"/>
    <col min="7" max="7" width="13.42578125" style="52" customWidth="1"/>
    <col min="8" max="8" width="9" style="52" customWidth="1"/>
    <col min="9" max="9" width="10.85546875" style="52" customWidth="1"/>
    <col min="10" max="10" width="11.28515625" style="52" customWidth="1"/>
    <col min="11" max="11" width="11.5703125" style="52" customWidth="1"/>
    <col min="12" max="12" width="12.140625" style="52" customWidth="1"/>
    <col min="13" max="13" width="14.85546875" style="52" customWidth="1"/>
    <col min="14" max="14" width="36.28515625" style="51" customWidth="1"/>
    <col min="15" max="16384" width="11.42578125" style="1"/>
  </cols>
  <sheetData>
    <row r="1" spans="1:15" ht="15.75" x14ac:dyDescent="0.25">
      <c r="B1" s="46"/>
      <c r="C1" s="46"/>
      <c r="D1" s="46"/>
      <c r="E1" s="111"/>
      <c r="F1" s="111"/>
      <c r="G1" s="111"/>
      <c r="H1" s="111"/>
      <c r="I1" s="111"/>
      <c r="J1" s="111"/>
      <c r="K1" s="111"/>
      <c r="L1" s="111"/>
      <c r="M1" s="111"/>
      <c r="N1" s="2"/>
    </row>
    <row r="2" spans="1:15" s="6" customFormat="1" ht="15.75" x14ac:dyDescent="0.25">
      <c r="A2" s="4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4"/>
    </row>
    <row r="3" spans="1:15" s="6" customFormat="1" ht="15.75" x14ac:dyDescent="0.25">
      <c r="A3" s="4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4"/>
    </row>
    <row r="4" spans="1:15" s="6" customFormat="1" ht="15.75" x14ac:dyDescent="0.25">
      <c r="A4" s="4"/>
      <c r="B4" s="93"/>
      <c r="C4" s="93"/>
      <c r="D4" s="93"/>
      <c r="E4" s="93"/>
      <c r="F4" s="93"/>
      <c r="G4" s="93"/>
      <c r="H4" s="93"/>
      <c r="I4" s="93"/>
      <c r="J4" s="108" t="s">
        <v>0</v>
      </c>
      <c r="K4" s="109"/>
      <c r="L4" s="109"/>
      <c r="M4" s="109"/>
      <c r="N4" s="110"/>
    </row>
    <row r="5" spans="1:15" s="6" customFormat="1" ht="15.75" x14ac:dyDescent="0.25">
      <c r="A5" s="4"/>
      <c r="B5" s="93"/>
      <c r="C5" s="93"/>
      <c r="D5" s="93"/>
      <c r="E5" s="93"/>
      <c r="F5" s="93"/>
      <c r="G5" s="93"/>
      <c r="H5" s="93"/>
      <c r="I5" s="93"/>
      <c r="J5" s="105" t="s">
        <v>88</v>
      </c>
      <c r="K5" s="106"/>
      <c r="L5" s="106"/>
      <c r="M5" s="106"/>
      <c r="N5" s="107"/>
    </row>
    <row r="6" spans="1:15" s="6" customFormat="1" ht="15.75" x14ac:dyDescent="0.25">
      <c r="A6" s="4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4"/>
    </row>
    <row r="7" spans="1:15" s="6" customFormat="1" ht="15.75" x14ac:dyDescent="0.25">
      <c r="A7" s="2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4"/>
    </row>
    <row r="8" spans="1:15" s="10" customFormat="1" ht="63" x14ac:dyDescent="0.25">
      <c r="A8" s="8" t="s">
        <v>2</v>
      </c>
      <c r="B8" s="8" t="s">
        <v>3</v>
      </c>
      <c r="C8" s="8" t="s">
        <v>4</v>
      </c>
      <c r="D8" s="8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</row>
    <row r="9" spans="1:15" s="15" customFormat="1" ht="30" customHeight="1" x14ac:dyDescent="0.25">
      <c r="A9" s="79" t="s">
        <v>16</v>
      </c>
      <c r="B9" s="9" t="s">
        <v>17</v>
      </c>
      <c r="C9" s="9" t="s">
        <v>18</v>
      </c>
      <c r="D9" s="9" t="s">
        <v>19</v>
      </c>
      <c r="E9" s="26">
        <v>296.24</v>
      </c>
      <c r="F9" s="26">
        <f>E9*15</f>
        <v>4443.6000000000004</v>
      </c>
      <c r="G9" s="26">
        <v>592.48</v>
      </c>
      <c r="H9" s="26"/>
      <c r="I9" s="26"/>
      <c r="J9" s="26">
        <v>371.56</v>
      </c>
      <c r="K9" s="26"/>
      <c r="L9" s="13">
        <v>15</v>
      </c>
      <c r="M9" s="71">
        <f>F9+G9+H9+I9-J9-K9</f>
        <v>4664.5199999999995</v>
      </c>
      <c r="N9" s="9"/>
    </row>
    <row r="10" spans="1:15" s="15" customFormat="1" ht="30" customHeight="1" x14ac:dyDescent="0.25">
      <c r="A10" s="79" t="s">
        <v>20</v>
      </c>
      <c r="B10" s="9" t="s">
        <v>17</v>
      </c>
      <c r="C10" s="9" t="s">
        <v>18</v>
      </c>
      <c r="D10" s="9" t="s">
        <v>21</v>
      </c>
      <c r="E10" s="26">
        <v>267.7</v>
      </c>
      <c r="F10" s="26">
        <f>E10*15</f>
        <v>4015.5</v>
      </c>
      <c r="G10" s="26">
        <v>535.4</v>
      </c>
      <c r="H10" s="26"/>
      <c r="I10" s="26"/>
      <c r="J10" s="26">
        <v>315.48</v>
      </c>
      <c r="K10" s="26"/>
      <c r="L10" s="13">
        <v>15</v>
      </c>
      <c r="M10" s="71">
        <f>F10+G10+H10+I10-J10-K10</f>
        <v>4235.42</v>
      </c>
      <c r="N10" s="9"/>
    </row>
    <row r="11" spans="1:15" s="15" customFormat="1" ht="30" customHeight="1" x14ac:dyDescent="0.25">
      <c r="A11" s="79" t="s">
        <v>22</v>
      </c>
      <c r="B11" s="9" t="s">
        <v>17</v>
      </c>
      <c r="C11" s="9" t="s">
        <v>18</v>
      </c>
      <c r="D11" s="9" t="s">
        <v>23</v>
      </c>
      <c r="E11" s="26">
        <v>214.93</v>
      </c>
      <c r="F11" s="26">
        <f>E11*15</f>
        <v>3223.9500000000003</v>
      </c>
      <c r="G11" s="26"/>
      <c r="H11" s="26"/>
      <c r="I11" s="26"/>
      <c r="J11" s="26">
        <v>36.450000000000003</v>
      </c>
      <c r="K11" s="26"/>
      <c r="L11" s="13">
        <v>15</v>
      </c>
      <c r="M11" s="71">
        <f>F11+G11+H11+I11-J11-K11</f>
        <v>3187.5000000000005</v>
      </c>
      <c r="N11" s="9"/>
    </row>
    <row r="12" spans="1:15" s="15" customFormat="1" ht="30" customHeight="1" x14ac:dyDescent="0.25">
      <c r="A12" s="79" t="s">
        <v>24</v>
      </c>
      <c r="B12" s="9" t="s">
        <v>17</v>
      </c>
      <c r="C12" s="9" t="s">
        <v>18</v>
      </c>
      <c r="D12" s="9" t="s">
        <v>23</v>
      </c>
      <c r="E12" s="26">
        <v>214.93</v>
      </c>
      <c r="F12" s="26">
        <f>E12*15</f>
        <v>3223.9500000000003</v>
      </c>
      <c r="G12" s="26"/>
      <c r="H12" s="26"/>
      <c r="I12" s="26"/>
      <c r="J12" s="26">
        <v>36.450000000000003</v>
      </c>
      <c r="K12" s="26"/>
      <c r="L12" s="13">
        <v>15</v>
      </c>
      <c r="M12" s="71">
        <f>F12+G12+H12-I12-J12-K12</f>
        <v>3187.5000000000005</v>
      </c>
      <c r="N12" s="9"/>
    </row>
    <row r="13" spans="1:15" s="15" customFormat="1" ht="30" customHeight="1" x14ac:dyDescent="0.25">
      <c r="A13" s="79" t="s">
        <v>80</v>
      </c>
      <c r="B13" s="9" t="s">
        <v>26</v>
      </c>
      <c r="C13" s="9" t="s">
        <v>18</v>
      </c>
      <c r="D13" s="9" t="s">
        <v>23</v>
      </c>
      <c r="E13" s="26">
        <v>214.93</v>
      </c>
      <c r="F13" s="26">
        <f>E13*15</f>
        <v>3223.9500000000003</v>
      </c>
      <c r="G13" s="26">
        <v>3009</v>
      </c>
      <c r="H13" s="26"/>
      <c r="I13" s="26"/>
      <c r="J13" s="26">
        <v>36.450000000000003</v>
      </c>
      <c r="K13" s="26"/>
      <c r="L13" s="13">
        <v>15</v>
      </c>
      <c r="M13" s="71">
        <f>F13+G13+H13-I13-J13-K13</f>
        <v>6196.5000000000009</v>
      </c>
      <c r="N13" s="9"/>
    </row>
    <row r="14" spans="1:15" s="15" customFormat="1" ht="30" customHeight="1" x14ac:dyDescent="0.25">
      <c r="A14" s="4" t="s">
        <v>27</v>
      </c>
      <c r="B14" s="93"/>
      <c r="C14" s="93"/>
      <c r="D14" s="93"/>
      <c r="E14" s="24">
        <f>SUM(E10:E13)</f>
        <v>912.49</v>
      </c>
      <c r="F14" s="24">
        <f t="shared" ref="F14:K14" si="0">SUM(F9:F13)</f>
        <v>18130.95</v>
      </c>
      <c r="G14" s="24" t="s">
        <v>27</v>
      </c>
      <c r="H14" s="24">
        <f t="shared" si="0"/>
        <v>0</v>
      </c>
      <c r="I14" s="24">
        <f t="shared" si="0"/>
        <v>0</v>
      </c>
      <c r="J14" s="24">
        <f t="shared" si="0"/>
        <v>796.3900000000001</v>
      </c>
      <c r="K14" s="24">
        <f t="shared" si="0"/>
        <v>0</v>
      </c>
      <c r="L14" s="24"/>
      <c r="M14" s="24">
        <f>SUM(M9:M13)</f>
        <v>21471.439999999999</v>
      </c>
      <c r="N14" s="4"/>
    </row>
    <row r="15" spans="1:15" ht="15.75" x14ac:dyDescent="0.25">
      <c r="A15" s="4"/>
      <c r="B15" s="93"/>
      <c r="C15" s="93"/>
      <c r="D15" s="93"/>
      <c r="E15" s="21"/>
      <c r="F15" s="21"/>
      <c r="G15" s="21"/>
      <c r="H15" s="21"/>
      <c r="I15" s="21"/>
      <c r="J15" s="21"/>
      <c r="K15" s="21"/>
      <c r="L15" s="21"/>
      <c r="M15" s="21"/>
      <c r="N15" s="4"/>
    </row>
    <row r="16" spans="1:15" ht="15.75" x14ac:dyDescent="0.25">
      <c r="A16" s="2"/>
      <c r="B16" s="46"/>
      <c r="C16" s="46"/>
      <c r="D16" s="46"/>
      <c r="E16" s="111"/>
      <c r="F16" s="111"/>
      <c r="G16" s="111"/>
      <c r="H16" s="111"/>
      <c r="I16" s="111"/>
      <c r="J16" s="111"/>
      <c r="K16" s="111"/>
      <c r="L16" s="111"/>
      <c r="M16" s="111"/>
      <c r="N16" s="2"/>
      <c r="O16" s="23"/>
    </row>
    <row r="17" spans="1:14" ht="15.75" x14ac:dyDescent="0.25">
      <c r="A17" s="4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4"/>
    </row>
    <row r="18" spans="1:14" s="6" customFormat="1" ht="15.75" x14ac:dyDescent="0.25">
      <c r="A18" s="4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4"/>
    </row>
    <row r="19" spans="1:14" s="6" customFormat="1" ht="15.75" x14ac:dyDescent="0.25">
      <c r="A19" s="4"/>
      <c r="B19" s="93"/>
      <c r="C19" s="93"/>
      <c r="D19" s="93"/>
      <c r="E19" s="93"/>
      <c r="F19" s="93"/>
      <c r="G19" s="93"/>
      <c r="H19" s="93"/>
      <c r="I19" s="93"/>
      <c r="J19" s="108" t="s">
        <v>0</v>
      </c>
      <c r="K19" s="109"/>
      <c r="L19" s="109"/>
      <c r="M19" s="109"/>
      <c r="N19" s="110"/>
    </row>
    <row r="20" spans="1:14" s="6" customFormat="1" ht="15.75" x14ac:dyDescent="0.25">
      <c r="A20" s="4"/>
      <c r="B20" s="93"/>
      <c r="C20" s="93"/>
      <c r="D20" s="93"/>
      <c r="E20" s="93"/>
      <c r="F20" s="93"/>
      <c r="G20" s="93"/>
      <c r="H20" s="93"/>
      <c r="I20" s="93"/>
      <c r="J20" s="105" t="s">
        <v>88</v>
      </c>
      <c r="K20" s="106"/>
      <c r="L20" s="106"/>
      <c r="M20" s="106"/>
      <c r="N20" s="107"/>
    </row>
    <row r="21" spans="1:14" s="6" customFormat="1" ht="15.75" x14ac:dyDescent="0.25">
      <c r="A21" s="4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4"/>
    </row>
    <row r="22" spans="1:14" s="6" customFormat="1" ht="15.75" x14ac:dyDescent="0.25">
      <c r="A22" s="4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4"/>
    </row>
    <row r="23" spans="1:14" s="6" customFormat="1" ht="15.75" x14ac:dyDescent="0.25">
      <c r="A23" s="2"/>
      <c r="B23" s="46"/>
      <c r="C23" s="46"/>
      <c r="D23" s="46"/>
      <c r="E23" s="24"/>
      <c r="F23" s="24"/>
      <c r="G23" s="24"/>
      <c r="H23" s="24"/>
      <c r="I23" s="24"/>
      <c r="J23" s="24"/>
      <c r="K23" s="24"/>
      <c r="L23" s="24"/>
      <c r="M23" s="24"/>
      <c r="N23" s="2"/>
    </row>
    <row r="24" spans="1:14" ht="63" x14ac:dyDescent="0.25">
      <c r="A24" s="8" t="s">
        <v>2</v>
      </c>
      <c r="B24" s="8" t="s">
        <v>3</v>
      </c>
      <c r="C24" s="8" t="s">
        <v>4</v>
      </c>
      <c r="D24" s="8" t="s">
        <v>5</v>
      </c>
      <c r="E24" s="9" t="s">
        <v>6</v>
      </c>
      <c r="F24" s="9" t="s">
        <v>7</v>
      </c>
      <c r="G24" s="9" t="s">
        <v>8</v>
      </c>
      <c r="H24" s="9" t="s">
        <v>9</v>
      </c>
      <c r="I24" s="9" t="s">
        <v>10</v>
      </c>
      <c r="J24" s="9" t="s">
        <v>11</v>
      </c>
      <c r="K24" s="9" t="s">
        <v>12</v>
      </c>
      <c r="L24" s="9" t="s">
        <v>13</v>
      </c>
      <c r="M24" s="9" t="s">
        <v>14</v>
      </c>
      <c r="N24" s="9" t="s">
        <v>15</v>
      </c>
    </row>
    <row r="25" spans="1:14" s="10" customFormat="1" ht="26.25" customHeight="1" x14ac:dyDescent="0.25">
      <c r="A25" s="9" t="s">
        <v>29</v>
      </c>
      <c r="B25" s="9" t="s">
        <v>17</v>
      </c>
      <c r="C25" s="9" t="s">
        <v>30</v>
      </c>
      <c r="D25" s="9" t="s">
        <v>31</v>
      </c>
      <c r="E25" s="26">
        <v>305.48</v>
      </c>
      <c r="F25" s="26">
        <f>E25*15</f>
        <v>4582.2000000000007</v>
      </c>
      <c r="G25" s="26"/>
      <c r="H25" s="26"/>
      <c r="I25" s="26"/>
      <c r="J25" s="26">
        <v>393.74</v>
      </c>
      <c r="K25" s="26"/>
      <c r="L25" s="13">
        <v>15</v>
      </c>
      <c r="M25" s="71">
        <f t="shared" ref="M25:M30" si="1">F25+G25+H25+I25-J25-K25</f>
        <v>4188.4600000000009</v>
      </c>
      <c r="N25" s="9"/>
    </row>
    <row r="26" spans="1:14" s="30" customFormat="1" ht="30" customHeight="1" x14ac:dyDescent="0.25">
      <c r="A26" s="9" t="s">
        <v>32</v>
      </c>
      <c r="B26" s="9" t="s">
        <v>17</v>
      </c>
      <c r="C26" s="9" t="s">
        <v>30</v>
      </c>
      <c r="D26" s="9" t="s">
        <v>33</v>
      </c>
      <c r="E26" s="26">
        <v>215.7</v>
      </c>
      <c r="F26" s="26">
        <f>E26*15</f>
        <v>3235.5</v>
      </c>
      <c r="G26" s="26">
        <v>535.4</v>
      </c>
      <c r="H26" s="26"/>
      <c r="I26" s="26"/>
      <c r="J26" s="26">
        <v>105.52</v>
      </c>
      <c r="K26" s="26"/>
      <c r="L26" s="13">
        <v>15</v>
      </c>
      <c r="M26" s="71">
        <f t="shared" si="1"/>
        <v>3665.38</v>
      </c>
      <c r="N26" s="9"/>
    </row>
    <row r="27" spans="1:14" s="30" customFormat="1" ht="30" customHeight="1" x14ac:dyDescent="0.25">
      <c r="A27" s="9" t="s">
        <v>34</v>
      </c>
      <c r="B27" s="9" t="s">
        <v>17</v>
      </c>
      <c r="C27" s="9" t="s">
        <v>30</v>
      </c>
      <c r="D27" s="9" t="s">
        <v>35</v>
      </c>
      <c r="E27" s="26">
        <v>193.1</v>
      </c>
      <c r="F27" s="26">
        <f>E27*15</f>
        <v>2896.5</v>
      </c>
      <c r="G27" s="26">
        <v>772.4</v>
      </c>
      <c r="H27" s="26"/>
      <c r="I27" s="26"/>
      <c r="J27" s="26">
        <v>48.39</v>
      </c>
      <c r="K27" s="26"/>
      <c r="L27" s="13">
        <v>15</v>
      </c>
      <c r="M27" s="71">
        <f t="shared" si="1"/>
        <v>3620.51</v>
      </c>
      <c r="N27" s="9"/>
    </row>
    <row r="28" spans="1:14" s="30" customFormat="1" ht="30" customHeight="1" x14ac:dyDescent="0.25">
      <c r="A28" s="32" t="s">
        <v>36</v>
      </c>
      <c r="B28" s="32" t="s">
        <v>17</v>
      </c>
      <c r="C28" s="32" t="s">
        <v>30</v>
      </c>
      <c r="D28" s="32" t="s">
        <v>33</v>
      </c>
      <c r="E28" s="33">
        <v>267.7</v>
      </c>
      <c r="F28" s="33">
        <v>4015.56</v>
      </c>
      <c r="G28" s="33">
        <v>535.4</v>
      </c>
      <c r="H28" s="33"/>
      <c r="I28" s="33"/>
      <c r="J28" s="33">
        <v>315.48</v>
      </c>
      <c r="K28" s="33"/>
      <c r="L28" s="72">
        <v>15</v>
      </c>
      <c r="M28" s="71">
        <f t="shared" si="1"/>
        <v>4235.4799999999996</v>
      </c>
      <c r="N28" s="32"/>
    </row>
    <row r="29" spans="1:14" s="30" customFormat="1" ht="30" customHeight="1" x14ac:dyDescent="0.25">
      <c r="A29" s="32" t="s">
        <v>37</v>
      </c>
      <c r="B29" s="32" t="s">
        <v>17</v>
      </c>
      <c r="C29" s="32" t="s">
        <v>30</v>
      </c>
      <c r="D29" s="32" t="s">
        <v>33</v>
      </c>
      <c r="E29" s="33">
        <v>215.7</v>
      </c>
      <c r="F29" s="33">
        <f>E29*15</f>
        <v>3235.5</v>
      </c>
      <c r="G29" s="33"/>
      <c r="H29" s="33"/>
      <c r="I29" s="33"/>
      <c r="J29" s="33">
        <v>105.59</v>
      </c>
      <c r="K29" s="33"/>
      <c r="L29" s="72">
        <v>15</v>
      </c>
      <c r="M29" s="71">
        <f t="shared" si="1"/>
        <v>3129.91</v>
      </c>
      <c r="N29" s="32"/>
    </row>
    <row r="30" spans="1:14" s="30" customFormat="1" ht="30" customHeight="1" x14ac:dyDescent="0.25">
      <c r="A30" s="9" t="s">
        <v>38</v>
      </c>
      <c r="B30" s="9" t="s">
        <v>17</v>
      </c>
      <c r="C30" s="9" t="s">
        <v>30</v>
      </c>
      <c r="D30" s="9" t="s">
        <v>35</v>
      </c>
      <c r="E30" s="26">
        <v>181.8</v>
      </c>
      <c r="F30" s="26">
        <f>E30*15</f>
        <v>2727</v>
      </c>
      <c r="G30" s="26"/>
      <c r="H30" s="26"/>
      <c r="I30" s="26"/>
      <c r="J30" s="26">
        <v>29.95</v>
      </c>
      <c r="K30" s="26"/>
      <c r="L30" s="13">
        <v>15</v>
      </c>
      <c r="M30" s="71">
        <f t="shared" si="1"/>
        <v>2697.05</v>
      </c>
      <c r="N30" s="9"/>
    </row>
    <row r="31" spans="1:14" s="30" customFormat="1" ht="30" customHeight="1" x14ac:dyDescent="0.25">
      <c r="A31" s="37"/>
      <c r="B31" s="37"/>
      <c r="C31" s="37"/>
      <c r="D31" s="37"/>
      <c r="E31" s="38"/>
      <c r="F31" s="38">
        <f t="shared" ref="F31:K31" si="2">SUM(F25:F30)</f>
        <v>20692.260000000002</v>
      </c>
      <c r="G31" s="38">
        <f t="shared" si="2"/>
        <v>1843.1999999999998</v>
      </c>
      <c r="H31" s="38">
        <f t="shared" si="2"/>
        <v>0</v>
      </c>
      <c r="I31" s="38">
        <f t="shared" si="2"/>
        <v>0</v>
      </c>
      <c r="J31" s="38">
        <f t="shared" si="2"/>
        <v>998.67000000000007</v>
      </c>
      <c r="K31" s="38">
        <f t="shared" si="2"/>
        <v>0</v>
      </c>
      <c r="L31" s="38"/>
      <c r="M31" s="38">
        <f>SUM(M25:M30)</f>
        <v>21536.79</v>
      </c>
      <c r="N31" s="37"/>
    </row>
    <row r="32" spans="1:14" s="30" customFormat="1" ht="30" customHeight="1" x14ac:dyDescent="0.25">
      <c r="A32" s="37"/>
      <c r="B32" s="37"/>
      <c r="C32" s="37"/>
      <c r="D32" s="37"/>
      <c r="E32" s="38"/>
      <c r="F32" s="38"/>
      <c r="G32" s="38"/>
      <c r="H32" s="38"/>
      <c r="I32" s="38"/>
      <c r="J32" s="38"/>
      <c r="K32" s="38"/>
      <c r="L32" s="38"/>
      <c r="M32" s="38"/>
      <c r="N32" s="37"/>
    </row>
    <row r="33" spans="1:14" s="30" customFormat="1" ht="30" customHeight="1" x14ac:dyDescent="0.25">
      <c r="A33" s="37"/>
      <c r="B33" s="37"/>
      <c r="C33" s="37"/>
      <c r="D33" s="37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4" s="30" customFormat="1" ht="30" customHeight="1" x14ac:dyDescent="0.25">
      <c r="A34" s="37"/>
      <c r="B34" s="37"/>
      <c r="C34" s="37"/>
      <c r="D34" s="37"/>
      <c r="E34" s="38"/>
      <c r="F34" s="38"/>
      <c r="G34" s="38"/>
      <c r="H34" s="38"/>
      <c r="I34" s="38"/>
      <c r="J34" s="108" t="s">
        <v>0</v>
      </c>
      <c r="K34" s="109"/>
      <c r="L34" s="109"/>
      <c r="M34" s="109"/>
      <c r="N34" s="110"/>
    </row>
    <row r="35" spans="1:14" s="30" customFormat="1" ht="30" customHeight="1" x14ac:dyDescent="0.25">
      <c r="A35" s="37"/>
      <c r="B35" s="37"/>
      <c r="C35" s="37"/>
      <c r="D35" s="37"/>
      <c r="E35" s="38"/>
      <c r="F35" s="38"/>
      <c r="G35" s="38"/>
      <c r="H35" s="38"/>
      <c r="I35" s="38"/>
      <c r="J35" s="105" t="str">
        <f>J5</f>
        <v>1-15 DE ENERO DEL 2019</v>
      </c>
      <c r="K35" s="106"/>
      <c r="L35" s="106"/>
      <c r="M35" s="106"/>
      <c r="N35" s="107"/>
    </row>
    <row r="36" spans="1:14" s="30" customFormat="1" ht="30" customHeight="1" x14ac:dyDescent="0.25">
      <c r="A36" s="37"/>
      <c r="B36" s="37"/>
      <c r="C36" s="37"/>
      <c r="D36" s="37"/>
      <c r="E36" s="38"/>
      <c r="F36" s="38"/>
      <c r="G36" s="38"/>
      <c r="H36" s="38"/>
      <c r="I36" s="38"/>
      <c r="J36" s="38"/>
      <c r="K36" s="38"/>
      <c r="L36" s="38"/>
      <c r="M36" s="38"/>
      <c r="N36" s="37"/>
    </row>
    <row r="37" spans="1:14" s="30" customFormat="1" ht="30" customHeight="1" x14ac:dyDescent="0.25">
      <c r="A37" s="32" t="s">
        <v>74</v>
      </c>
      <c r="B37" s="32" t="s">
        <v>26</v>
      </c>
      <c r="C37" s="32" t="s">
        <v>40</v>
      </c>
      <c r="D37" s="32" t="s">
        <v>41</v>
      </c>
      <c r="E37" s="33">
        <v>593.29999999999995</v>
      </c>
      <c r="F37" s="33">
        <v>8899.49</v>
      </c>
      <c r="G37" s="33"/>
      <c r="H37" s="33"/>
      <c r="I37" s="33"/>
      <c r="J37" s="33">
        <v>1262.76</v>
      </c>
      <c r="K37" s="33"/>
      <c r="L37" s="72">
        <v>15</v>
      </c>
      <c r="M37" s="73">
        <f t="shared" ref="M37" si="3">F37+G37+H37+I37-J37-K37</f>
        <v>7636.73</v>
      </c>
      <c r="N37" s="32"/>
    </row>
    <row r="38" spans="1:14" s="69" customFormat="1" ht="26.25" customHeight="1" x14ac:dyDescent="0.25">
      <c r="A38" s="67" t="s">
        <v>78</v>
      </c>
      <c r="B38" s="67" t="s">
        <v>26</v>
      </c>
      <c r="C38" s="67" t="s">
        <v>40</v>
      </c>
      <c r="D38" s="67" t="s">
        <v>77</v>
      </c>
      <c r="E38" s="68">
        <v>366.66</v>
      </c>
      <c r="F38" s="68">
        <v>5500</v>
      </c>
      <c r="G38" s="68"/>
      <c r="H38" s="68"/>
      <c r="I38" s="68"/>
      <c r="J38" s="68"/>
      <c r="K38" s="68"/>
      <c r="L38" s="74">
        <v>15</v>
      </c>
      <c r="M38" s="68">
        <v>5500</v>
      </c>
      <c r="N38" s="67"/>
    </row>
    <row r="39" spans="1:14" s="30" customFormat="1" ht="30" customHeight="1" x14ac:dyDescent="0.25">
      <c r="A39" s="55" t="s">
        <v>76</v>
      </c>
      <c r="B39" s="55" t="s">
        <v>26</v>
      </c>
      <c r="C39" s="55" t="s">
        <v>40</v>
      </c>
      <c r="D39" s="56" t="s">
        <v>43</v>
      </c>
      <c r="E39" s="26">
        <v>233.44399999999999</v>
      </c>
      <c r="F39" s="45">
        <f>E39*15</f>
        <v>3501.66</v>
      </c>
      <c r="G39" s="45"/>
      <c r="H39" s="45"/>
      <c r="I39" s="45"/>
      <c r="J39" s="45">
        <v>86.83</v>
      </c>
      <c r="K39" s="45"/>
      <c r="L39" s="75">
        <v>15</v>
      </c>
      <c r="M39" s="71">
        <f>F39+G39+H39+I39-J39-K39</f>
        <v>3414.83</v>
      </c>
      <c r="N39" s="55"/>
    </row>
    <row r="40" spans="1:14" s="30" customFormat="1" ht="30" customHeight="1" x14ac:dyDescent="0.25">
      <c r="A40" s="9" t="s">
        <v>44</v>
      </c>
      <c r="B40" s="9" t="s">
        <v>26</v>
      </c>
      <c r="C40" s="9" t="s">
        <v>40</v>
      </c>
      <c r="D40" s="41" t="s">
        <v>45</v>
      </c>
      <c r="E40" s="26">
        <v>264.95</v>
      </c>
      <c r="F40" s="26">
        <f>E40*15</f>
        <v>3974.25</v>
      </c>
      <c r="G40" s="26"/>
      <c r="H40" s="26"/>
      <c r="I40" s="26"/>
      <c r="J40" s="26">
        <v>311</v>
      </c>
      <c r="K40" s="26"/>
      <c r="L40" s="13">
        <v>15</v>
      </c>
      <c r="M40" s="71">
        <f>F40+G40+H40+I40-J40-K40</f>
        <v>3663.25</v>
      </c>
      <c r="N40" s="9"/>
    </row>
    <row r="41" spans="1:14" s="30" customFormat="1" ht="30" customHeight="1" x14ac:dyDescent="0.25">
      <c r="A41" s="9" t="s">
        <v>46</v>
      </c>
      <c r="B41" s="9" t="s">
        <v>26</v>
      </c>
      <c r="C41" s="9" t="s">
        <v>40</v>
      </c>
      <c r="D41" s="9" t="s">
        <v>47</v>
      </c>
      <c r="E41" s="26">
        <v>233.44399999999999</v>
      </c>
      <c r="F41" s="26">
        <f>E41*15</f>
        <v>3501.66</v>
      </c>
      <c r="G41" s="26"/>
      <c r="H41" s="26"/>
      <c r="I41" s="26"/>
      <c r="J41" s="26">
        <v>86.83</v>
      </c>
      <c r="K41" s="26"/>
      <c r="L41" s="13">
        <v>15</v>
      </c>
      <c r="M41" s="71">
        <f>F41+G41+H41+I41-J41-K41</f>
        <v>3414.83</v>
      </c>
      <c r="N41" s="9"/>
    </row>
    <row r="42" spans="1:14" s="30" customFormat="1" ht="30" customHeight="1" x14ac:dyDescent="0.25">
      <c r="A42" s="80" t="s">
        <v>49</v>
      </c>
      <c r="B42" s="9" t="s">
        <v>26</v>
      </c>
      <c r="C42" s="44" t="s">
        <v>40</v>
      </c>
      <c r="D42" s="9" t="s">
        <v>50</v>
      </c>
      <c r="E42" s="26">
        <v>233.44399999999999</v>
      </c>
      <c r="F42" s="26">
        <f>E42*15</f>
        <v>3501.66</v>
      </c>
      <c r="G42" s="26"/>
      <c r="H42" s="26"/>
      <c r="I42" s="26"/>
      <c r="J42" s="26">
        <v>86.83</v>
      </c>
      <c r="K42" s="26"/>
      <c r="L42" s="13">
        <v>15</v>
      </c>
      <c r="M42" s="71">
        <f>F42+G42+H42+I42-J42-K42</f>
        <v>3414.83</v>
      </c>
      <c r="N42" s="66"/>
    </row>
    <row r="43" spans="1:14" ht="15.75" x14ac:dyDescent="0.25">
      <c r="A43" s="37"/>
      <c r="B43" s="37"/>
      <c r="C43" s="37"/>
      <c r="D43" s="37"/>
      <c r="E43" s="38"/>
      <c r="F43" s="38">
        <f t="shared" ref="F43:L43" si="4">SUM(F37:F42)</f>
        <v>28878.720000000001</v>
      </c>
      <c r="G43" s="38">
        <f t="shared" si="4"/>
        <v>0</v>
      </c>
      <c r="H43" s="38">
        <f t="shared" si="4"/>
        <v>0</v>
      </c>
      <c r="I43" s="38">
        <f t="shared" si="4"/>
        <v>0</v>
      </c>
      <c r="J43" s="38">
        <f t="shared" si="4"/>
        <v>1834.2499999999998</v>
      </c>
      <c r="K43" s="38">
        <f t="shared" si="4"/>
        <v>0</v>
      </c>
      <c r="L43" s="38">
        <f t="shared" si="4"/>
        <v>90</v>
      </c>
      <c r="M43" s="38">
        <f>SUM(M37:M42)</f>
        <v>27044.47</v>
      </c>
      <c r="N43" s="37"/>
    </row>
    <row r="44" spans="1:14" ht="15.75" x14ac:dyDescent="0.25">
      <c r="A44" s="37"/>
      <c r="B44" s="46"/>
      <c r="C44" s="46"/>
      <c r="D44" s="46"/>
      <c r="E44" s="24"/>
      <c r="F44" s="24"/>
      <c r="G44" s="24"/>
      <c r="H44" s="24"/>
      <c r="I44" s="24"/>
      <c r="J44" s="24"/>
      <c r="K44" s="24"/>
      <c r="L44" s="24"/>
      <c r="M44" s="24"/>
      <c r="N44" s="2"/>
    </row>
    <row r="45" spans="1:14" s="6" customFormat="1" ht="15.75" x14ac:dyDescent="0.25">
      <c r="A45" s="2"/>
      <c r="B45" s="46"/>
      <c r="C45" s="46"/>
      <c r="D45" s="46"/>
      <c r="E45" s="111"/>
      <c r="F45" s="111"/>
      <c r="G45" s="111"/>
      <c r="H45" s="111"/>
      <c r="I45" s="111"/>
      <c r="J45" s="111"/>
      <c r="K45" s="111"/>
      <c r="L45" s="111"/>
      <c r="M45" s="111"/>
      <c r="N45" s="2"/>
    </row>
    <row r="46" spans="1:14" s="6" customFormat="1" ht="15.75" x14ac:dyDescent="0.25">
      <c r="A46" s="2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4"/>
    </row>
    <row r="47" spans="1:14" s="6" customFormat="1" ht="15.75" x14ac:dyDescent="0.25">
      <c r="A47" s="4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4"/>
    </row>
    <row r="48" spans="1:14" s="6" customFormat="1" ht="15.75" x14ac:dyDescent="0.25">
      <c r="A48" s="4"/>
      <c r="B48" s="93"/>
      <c r="C48" s="93"/>
      <c r="D48" s="93"/>
      <c r="E48" s="93"/>
      <c r="F48" s="93"/>
      <c r="G48" s="93"/>
      <c r="H48" s="93"/>
      <c r="I48" s="93"/>
      <c r="J48" s="108" t="s">
        <v>0</v>
      </c>
      <c r="K48" s="109"/>
      <c r="L48" s="109"/>
      <c r="M48" s="109"/>
      <c r="N48" s="110"/>
    </row>
    <row r="49" spans="1:14" s="6" customFormat="1" ht="15.75" x14ac:dyDescent="0.25">
      <c r="A49" s="4"/>
      <c r="B49" s="93"/>
      <c r="C49" s="93"/>
      <c r="D49" s="93"/>
      <c r="E49" s="93"/>
      <c r="F49" s="93"/>
      <c r="G49" s="93"/>
      <c r="H49" s="93"/>
      <c r="I49" s="93"/>
      <c r="J49" s="105" t="str">
        <f>J5</f>
        <v>1-15 DE ENERO DEL 2019</v>
      </c>
      <c r="K49" s="106"/>
      <c r="L49" s="106"/>
      <c r="M49" s="106"/>
      <c r="N49" s="107"/>
    </row>
    <row r="50" spans="1:14" ht="15.75" x14ac:dyDescent="0.25">
      <c r="A50" s="4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4"/>
    </row>
    <row r="51" spans="1:14" ht="15.75" x14ac:dyDescent="0.25">
      <c r="A51" s="4"/>
      <c r="B51" s="46"/>
      <c r="C51" s="46"/>
      <c r="D51" s="46"/>
      <c r="E51" s="24"/>
      <c r="F51" s="24"/>
      <c r="G51" s="24"/>
      <c r="H51" s="24"/>
      <c r="I51" s="24"/>
      <c r="J51" s="24"/>
      <c r="K51" s="24"/>
      <c r="L51" s="24"/>
      <c r="M51" s="24"/>
      <c r="N51" s="2"/>
    </row>
    <row r="52" spans="1:14" s="10" customFormat="1" ht="3.75" customHeight="1" x14ac:dyDescent="0.25">
      <c r="A52" s="2"/>
      <c r="B52" s="46"/>
      <c r="C52" s="46"/>
      <c r="D52" s="46"/>
      <c r="E52" s="24"/>
      <c r="F52" s="24"/>
      <c r="G52" s="24"/>
      <c r="H52" s="24"/>
      <c r="I52" s="24"/>
      <c r="J52" s="24"/>
      <c r="K52" s="24"/>
      <c r="L52" s="24"/>
      <c r="M52" s="24"/>
      <c r="N52" s="2"/>
    </row>
    <row r="53" spans="1:14" s="10" customFormat="1" ht="40.5" customHeight="1" x14ac:dyDescent="0.25">
      <c r="A53" s="8" t="s">
        <v>2</v>
      </c>
      <c r="B53" s="8" t="s">
        <v>3</v>
      </c>
      <c r="C53" s="8" t="s">
        <v>4</v>
      </c>
      <c r="D53" s="8" t="s">
        <v>5</v>
      </c>
      <c r="E53" s="9" t="s">
        <v>51</v>
      </c>
      <c r="F53" s="9" t="s">
        <v>7</v>
      </c>
      <c r="G53" s="9" t="s">
        <v>8</v>
      </c>
      <c r="H53" s="9" t="s">
        <v>9</v>
      </c>
      <c r="I53" s="9" t="s">
        <v>10</v>
      </c>
      <c r="J53" s="9" t="s">
        <v>11</v>
      </c>
      <c r="K53" s="9" t="s">
        <v>12</v>
      </c>
      <c r="L53" s="9" t="s">
        <v>13</v>
      </c>
      <c r="M53" s="9" t="s">
        <v>14</v>
      </c>
      <c r="N53" s="9" t="s">
        <v>15</v>
      </c>
    </row>
    <row r="54" spans="1:14" s="30" customFormat="1" ht="30" customHeight="1" x14ac:dyDescent="0.25">
      <c r="A54" s="9" t="s">
        <v>52</v>
      </c>
      <c r="B54" s="9" t="s">
        <v>26</v>
      </c>
      <c r="C54" s="9" t="s">
        <v>30</v>
      </c>
      <c r="D54" s="9" t="s">
        <v>33</v>
      </c>
      <c r="E54" s="26">
        <v>215.7</v>
      </c>
      <c r="F54" s="26">
        <f>E54*15</f>
        <v>3235.5</v>
      </c>
      <c r="G54" s="26"/>
      <c r="H54" s="26"/>
      <c r="I54" s="26"/>
      <c r="J54" s="26">
        <v>60.19</v>
      </c>
      <c r="K54" s="26"/>
      <c r="L54" s="13">
        <v>15</v>
      </c>
      <c r="M54" s="71">
        <f>F54+G54+H54+I54-J54-K54</f>
        <v>3175.31</v>
      </c>
      <c r="N54" s="9"/>
    </row>
    <row r="55" spans="1:14" s="30" customFormat="1" ht="30" customHeight="1" x14ac:dyDescent="0.25">
      <c r="A55" s="9" t="s">
        <v>53</v>
      </c>
      <c r="B55" s="9" t="s">
        <v>26</v>
      </c>
      <c r="C55" s="9" t="s">
        <v>40</v>
      </c>
      <c r="D55" s="9" t="s">
        <v>54</v>
      </c>
      <c r="E55" s="26">
        <f>714/15</f>
        <v>47.6</v>
      </c>
      <c r="F55" s="26">
        <f>E55*15</f>
        <v>714</v>
      </c>
      <c r="G55" s="26"/>
      <c r="H55" s="26"/>
      <c r="I55" s="26">
        <v>167.87</v>
      </c>
      <c r="J55" s="26"/>
      <c r="K55" s="26"/>
      <c r="L55" s="13">
        <v>15</v>
      </c>
      <c r="M55" s="71">
        <f>F55+G55+H55+I55-J55-K55</f>
        <v>881.87</v>
      </c>
      <c r="N55" s="9"/>
    </row>
    <row r="56" spans="1:14" s="30" customFormat="1" ht="30" customHeight="1" x14ac:dyDescent="0.25">
      <c r="A56" s="9" t="s">
        <v>55</v>
      </c>
      <c r="B56" s="9" t="s">
        <v>26</v>
      </c>
      <c r="C56" s="9" t="s">
        <v>30</v>
      </c>
      <c r="D56" s="9" t="s">
        <v>33</v>
      </c>
      <c r="E56" s="26">
        <v>220</v>
      </c>
      <c r="F56" s="26">
        <f>E56*15</f>
        <v>3300</v>
      </c>
      <c r="G56" s="26"/>
      <c r="H56" s="26"/>
      <c r="I56" s="26"/>
      <c r="J56" s="26">
        <v>112.54</v>
      </c>
      <c r="K56" s="26"/>
      <c r="L56" s="13">
        <v>15</v>
      </c>
      <c r="M56" s="71">
        <f>F56+G56+H56+I56-J56-K56</f>
        <v>3187.46</v>
      </c>
      <c r="N56" s="45"/>
    </row>
    <row r="57" spans="1:14" s="30" customFormat="1" ht="30" customHeight="1" x14ac:dyDescent="0.25">
      <c r="A57" s="37"/>
      <c r="B57" s="37"/>
      <c r="C57" s="37"/>
      <c r="D57" s="37"/>
      <c r="E57" s="38"/>
      <c r="F57" s="38">
        <f>SUM(F54:F56)</f>
        <v>7249.5</v>
      </c>
      <c r="G57" s="38">
        <f t="shared" ref="G57:L57" si="5">SUM(G54:G56)</f>
        <v>0</v>
      </c>
      <c r="H57" s="38">
        <f t="shared" si="5"/>
        <v>0</v>
      </c>
      <c r="I57" s="38">
        <f t="shared" si="5"/>
        <v>167.87</v>
      </c>
      <c r="J57" s="38">
        <f>SUM(J54:J56)</f>
        <v>172.73000000000002</v>
      </c>
      <c r="K57" s="38">
        <f t="shared" si="5"/>
        <v>0</v>
      </c>
      <c r="L57" s="38">
        <f t="shared" si="5"/>
        <v>45</v>
      </c>
      <c r="M57" s="38">
        <f>SUM(M54:M56)</f>
        <v>7244.6399999999994</v>
      </c>
      <c r="N57" s="37"/>
    </row>
    <row r="58" spans="1:14" s="30" customFormat="1" ht="30" customHeight="1" x14ac:dyDescent="0.25">
      <c r="A58" s="37"/>
      <c r="B58" s="37"/>
      <c r="C58" s="37"/>
      <c r="D58" s="37"/>
      <c r="E58" s="38"/>
      <c r="F58" s="38"/>
      <c r="G58" s="38"/>
      <c r="H58" s="38"/>
      <c r="I58" s="38"/>
      <c r="J58" s="38"/>
      <c r="K58" s="38"/>
      <c r="L58" s="38"/>
      <c r="M58" s="38"/>
      <c r="N58" s="37"/>
    </row>
    <row r="59" spans="1:14" s="30" customFormat="1" ht="30" customHeight="1" x14ac:dyDescent="0.25">
      <c r="A59" s="37"/>
      <c r="B59" s="37"/>
      <c r="C59" s="37"/>
      <c r="D59" s="37"/>
      <c r="E59" s="38"/>
      <c r="F59" s="38"/>
      <c r="G59" s="38"/>
      <c r="H59" s="38"/>
      <c r="I59" s="38"/>
      <c r="J59" s="38"/>
      <c r="K59" s="38"/>
      <c r="L59" s="38"/>
      <c r="M59" s="38"/>
      <c r="N59" s="37"/>
    </row>
    <row r="60" spans="1:14" s="30" customFormat="1" ht="30" customHeight="1" x14ac:dyDescent="0.25">
      <c r="A60" s="37"/>
      <c r="B60" s="37"/>
      <c r="C60" s="37"/>
      <c r="D60" s="37"/>
      <c r="E60" s="38"/>
      <c r="F60" s="38"/>
      <c r="G60" s="38"/>
      <c r="H60" s="38"/>
      <c r="I60" s="38"/>
      <c r="J60" s="108" t="s">
        <v>0</v>
      </c>
      <c r="K60" s="109"/>
      <c r="L60" s="109"/>
      <c r="M60" s="109"/>
      <c r="N60" s="110"/>
    </row>
    <row r="61" spans="1:14" s="30" customFormat="1" ht="30" customHeight="1" x14ac:dyDescent="0.25">
      <c r="A61" s="37"/>
      <c r="B61" s="37"/>
      <c r="C61" s="37"/>
      <c r="D61" s="37"/>
      <c r="E61" s="38"/>
      <c r="F61" s="38"/>
      <c r="G61" s="38"/>
      <c r="H61" s="38"/>
      <c r="I61" s="38"/>
      <c r="J61" s="105" t="str">
        <f>J5</f>
        <v>1-15 DE ENERO DEL 2019</v>
      </c>
      <c r="K61" s="106"/>
      <c r="L61" s="106"/>
      <c r="M61" s="106"/>
      <c r="N61" s="107"/>
    </row>
    <row r="62" spans="1:14" s="30" customFormat="1" ht="30" customHeight="1" x14ac:dyDescent="0.25">
      <c r="A62" s="37"/>
      <c r="B62" s="37"/>
      <c r="C62" s="37"/>
      <c r="D62" s="37"/>
      <c r="E62" s="38"/>
      <c r="F62" s="38"/>
      <c r="G62" s="38"/>
      <c r="H62" s="38"/>
      <c r="I62" s="38"/>
      <c r="J62" s="38"/>
      <c r="K62" s="38"/>
      <c r="L62" s="38"/>
      <c r="M62" s="38"/>
      <c r="N62" s="37"/>
    </row>
    <row r="63" spans="1:14" s="30" customFormat="1" ht="30" customHeight="1" x14ac:dyDescent="0.25">
      <c r="A63" s="9" t="s">
        <v>56</v>
      </c>
      <c r="B63" s="9" t="s">
        <v>26</v>
      </c>
      <c r="C63" s="9" t="s">
        <v>30</v>
      </c>
      <c r="D63" s="9" t="s">
        <v>57</v>
      </c>
      <c r="E63" s="26">
        <v>58.38</v>
      </c>
      <c r="F63" s="26">
        <f t="shared" ref="F63:F74" si="6">E63*15</f>
        <v>875.7</v>
      </c>
      <c r="G63" s="26"/>
      <c r="H63" s="26"/>
      <c r="I63" s="26">
        <v>200.74</v>
      </c>
      <c r="J63" s="26">
        <v>59.25</v>
      </c>
      <c r="K63" s="26"/>
      <c r="L63" s="13">
        <v>15</v>
      </c>
      <c r="M63" s="26">
        <f t="shared" ref="M63:M74" si="7">F63+G63+H63+I63-J63-K63</f>
        <v>1017.19</v>
      </c>
      <c r="N63" s="9"/>
    </row>
    <row r="64" spans="1:14" s="30" customFormat="1" ht="30" customHeight="1" x14ac:dyDescent="0.25">
      <c r="A64" s="9" t="s">
        <v>58</v>
      </c>
      <c r="B64" s="9" t="s">
        <v>26</v>
      </c>
      <c r="C64" s="9" t="s">
        <v>30</v>
      </c>
      <c r="D64" s="9" t="s">
        <v>57</v>
      </c>
      <c r="E64" s="26">
        <v>25.05</v>
      </c>
      <c r="F64" s="26">
        <f t="shared" si="6"/>
        <v>375.75</v>
      </c>
      <c r="G64" s="26"/>
      <c r="H64" s="26"/>
      <c r="I64" s="26">
        <v>200.83</v>
      </c>
      <c r="J64" s="26">
        <v>11.26</v>
      </c>
      <c r="K64" s="26"/>
      <c r="L64" s="13">
        <v>15</v>
      </c>
      <c r="M64" s="26">
        <f t="shared" si="7"/>
        <v>565.32000000000005</v>
      </c>
      <c r="N64" s="9"/>
    </row>
    <row r="65" spans="1:14" s="30" customFormat="1" ht="30" customHeight="1" x14ac:dyDescent="0.25">
      <c r="A65" s="9" t="s">
        <v>59</v>
      </c>
      <c r="B65" s="9" t="s">
        <v>26</v>
      </c>
      <c r="C65" s="9" t="s">
        <v>30</v>
      </c>
      <c r="D65" s="9" t="s">
        <v>57</v>
      </c>
      <c r="E65" s="26">
        <v>95.43</v>
      </c>
      <c r="F65" s="26">
        <f t="shared" si="6"/>
        <v>1431.45</v>
      </c>
      <c r="G65" s="26"/>
      <c r="H65" s="26"/>
      <c r="I65" s="26">
        <v>200.63</v>
      </c>
      <c r="J65" s="26">
        <v>78.83</v>
      </c>
      <c r="K65" s="26"/>
      <c r="L65" s="13">
        <v>15</v>
      </c>
      <c r="M65" s="26">
        <f t="shared" si="7"/>
        <v>1553.25</v>
      </c>
      <c r="N65" s="9"/>
    </row>
    <row r="66" spans="1:14" s="30" customFormat="1" ht="30" customHeight="1" x14ac:dyDescent="0.25">
      <c r="A66" s="9" t="s">
        <v>60</v>
      </c>
      <c r="B66" s="9" t="s">
        <v>26</v>
      </c>
      <c r="C66" s="9" t="s">
        <v>30</v>
      </c>
      <c r="D66" s="9" t="s">
        <v>57</v>
      </c>
      <c r="E66" s="26">
        <v>82.132999999999996</v>
      </c>
      <c r="F66" s="26">
        <f t="shared" si="6"/>
        <v>1231.9949999999999</v>
      </c>
      <c r="G66" s="26"/>
      <c r="H66" s="26"/>
      <c r="I66" s="26">
        <v>168</v>
      </c>
      <c r="J66" s="26"/>
      <c r="K66" s="26"/>
      <c r="L66" s="13">
        <v>15</v>
      </c>
      <c r="M66" s="26">
        <f t="shared" si="7"/>
        <v>1399.9949999999999</v>
      </c>
      <c r="N66" s="9"/>
    </row>
    <row r="67" spans="1:14" s="30" customFormat="1" ht="30" customHeight="1" x14ac:dyDescent="0.25">
      <c r="A67" s="9" t="s">
        <v>61</v>
      </c>
      <c r="B67" s="9" t="s">
        <v>26</v>
      </c>
      <c r="C67" s="9" t="s">
        <v>30</v>
      </c>
      <c r="D67" s="9" t="s">
        <v>57</v>
      </c>
      <c r="E67" s="26">
        <v>25.05</v>
      </c>
      <c r="F67" s="26">
        <f t="shared" si="6"/>
        <v>375.75</v>
      </c>
      <c r="G67" s="26"/>
      <c r="H67" s="26"/>
      <c r="I67" s="26">
        <v>200.83</v>
      </c>
      <c r="J67" s="26">
        <v>11.26</v>
      </c>
      <c r="K67" s="26"/>
      <c r="L67" s="13">
        <v>15</v>
      </c>
      <c r="M67" s="26">
        <f t="shared" si="7"/>
        <v>565.32000000000005</v>
      </c>
      <c r="N67" s="9"/>
    </row>
    <row r="68" spans="1:14" s="30" customFormat="1" ht="30" customHeight="1" x14ac:dyDescent="0.25">
      <c r="A68" s="9" t="s">
        <v>62</v>
      </c>
      <c r="B68" s="9" t="s">
        <v>26</v>
      </c>
      <c r="C68" s="9" t="s">
        <v>30</v>
      </c>
      <c r="D68" s="9" t="s">
        <v>57</v>
      </c>
      <c r="E68" s="26">
        <v>58.38</v>
      </c>
      <c r="F68" s="26">
        <f t="shared" si="6"/>
        <v>875.7</v>
      </c>
      <c r="G68" s="26"/>
      <c r="H68" s="26"/>
      <c r="I68" s="26">
        <v>200.74</v>
      </c>
      <c r="J68" s="26">
        <v>43.25</v>
      </c>
      <c r="K68" s="26"/>
      <c r="L68" s="13">
        <v>15</v>
      </c>
      <c r="M68" s="26">
        <f t="shared" si="7"/>
        <v>1033.19</v>
      </c>
      <c r="N68" s="9"/>
    </row>
    <row r="69" spans="1:14" s="30" customFormat="1" ht="30" customHeight="1" x14ac:dyDescent="0.25">
      <c r="A69" s="9" t="s">
        <v>90</v>
      </c>
      <c r="B69" s="9" t="s">
        <v>26</v>
      </c>
      <c r="C69" s="9" t="s">
        <v>30</v>
      </c>
      <c r="D69" s="9" t="s">
        <v>57</v>
      </c>
      <c r="E69" s="26">
        <v>148.37</v>
      </c>
      <c r="F69" s="26">
        <f t="shared" si="6"/>
        <v>2225.5500000000002</v>
      </c>
      <c r="G69" s="26"/>
      <c r="H69" s="26"/>
      <c r="I69" s="26">
        <v>45.14</v>
      </c>
      <c r="J69" s="26"/>
      <c r="K69" s="26"/>
      <c r="L69" s="13">
        <v>15</v>
      </c>
      <c r="M69" s="26">
        <f t="shared" si="7"/>
        <v>2270.69</v>
      </c>
      <c r="N69" s="9"/>
    </row>
    <row r="70" spans="1:14" s="30" customFormat="1" ht="30" customHeight="1" x14ac:dyDescent="0.25">
      <c r="A70" s="9" t="s">
        <v>64</v>
      </c>
      <c r="B70" s="9" t="s">
        <v>26</v>
      </c>
      <c r="C70" s="9" t="s">
        <v>30</v>
      </c>
      <c r="D70" s="9" t="s">
        <v>57</v>
      </c>
      <c r="E70" s="26">
        <v>28.76</v>
      </c>
      <c r="F70" s="26">
        <f t="shared" si="6"/>
        <v>431.40000000000003</v>
      </c>
      <c r="G70" s="26"/>
      <c r="H70" s="26"/>
      <c r="I70" s="26">
        <v>200.83</v>
      </c>
      <c r="J70" s="26">
        <v>14.82</v>
      </c>
      <c r="K70" s="26"/>
      <c r="L70" s="13">
        <v>15</v>
      </c>
      <c r="M70" s="26">
        <f t="shared" si="7"/>
        <v>617.41</v>
      </c>
      <c r="N70" s="9"/>
    </row>
    <row r="71" spans="1:14" s="30" customFormat="1" ht="30" customHeight="1" x14ac:dyDescent="0.25">
      <c r="A71" s="9" t="s">
        <v>65</v>
      </c>
      <c r="B71" s="9" t="s">
        <v>26</v>
      </c>
      <c r="C71" s="9" t="s">
        <v>30</v>
      </c>
      <c r="D71" s="9" t="s">
        <v>57</v>
      </c>
      <c r="E71" s="26">
        <v>21.34</v>
      </c>
      <c r="F71" s="26">
        <f t="shared" si="6"/>
        <v>320.10000000000002</v>
      </c>
      <c r="G71" s="26"/>
      <c r="H71" s="26"/>
      <c r="I71" s="26">
        <v>200.83</v>
      </c>
      <c r="J71" s="26">
        <v>7.7</v>
      </c>
      <c r="K71" s="26"/>
      <c r="L71" s="13">
        <v>15</v>
      </c>
      <c r="M71" s="26">
        <f t="shared" si="7"/>
        <v>513.23</v>
      </c>
      <c r="N71" s="9"/>
    </row>
    <row r="72" spans="1:14" s="30" customFormat="1" ht="30" customHeight="1" x14ac:dyDescent="0.25">
      <c r="A72" s="9" t="s">
        <v>66</v>
      </c>
      <c r="B72" s="9" t="s">
        <v>26</v>
      </c>
      <c r="C72" s="9" t="s">
        <v>30</v>
      </c>
      <c r="D72" s="9" t="s">
        <v>57</v>
      </c>
      <c r="E72" s="26">
        <v>32.47</v>
      </c>
      <c r="F72" s="26">
        <f t="shared" si="6"/>
        <v>487.04999999999995</v>
      </c>
      <c r="G72" s="26"/>
      <c r="H72" s="26"/>
      <c r="I72" s="26">
        <v>200.83</v>
      </c>
      <c r="J72" s="26">
        <v>18.38</v>
      </c>
      <c r="K72" s="26"/>
      <c r="L72" s="13">
        <v>15</v>
      </c>
      <c r="M72" s="26">
        <f t="shared" si="7"/>
        <v>669.5</v>
      </c>
      <c r="N72" s="9"/>
    </row>
    <row r="73" spans="1:14" s="30" customFormat="1" ht="30" customHeight="1" x14ac:dyDescent="0.25">
      <c r="A73" s="9" t="s">
        <v>67</v>
      </c>
      <c r="B73" s="9" t="s">
        <v>26</v>
      </c>
      <c r="C73" s="9" t="s">
        <v>30</v>
      </c>
      <c r="D73" s="9" t="s">
        <v>57</v>
      </c>
      <c r="E73" s="26">
        <v>39.869999999999997</v>
      </c>
      <c r="F73" s="26">
        <f t="shared" si="6"/>
        <v>598.04999999999995</v>
      </c>
      <c r="G73" s="26"/>
      <c r="H73" s="26"/>
      <c r="I73" s="26">
        <v>200.83</v>
      </c>
      <c r="J73" s="26">
        <v>25.48</v>
      </c>
      <c r="K73" s="26"/>
      <c r="L73" s="13">
        <v>15</v>
      </c>
      <c r="M73" s="26">
        <f t="shared" si="7"/>
        <v>773.4</v>
      </c>
      <c r="N73" s="9"/>
    </row>
    <row r="74" spans="1:14" ht="31.5" x14ac:dyDescent="0.25">
      <c r="A74" s="9" t="s">
        <v>69</v>
      </c>
      <c r="B74" s="9" t="s">
        <v>26</v>
      </c>
      <c r="C74" s="9" t="s">
        <v>30</v>
      </c>
      <c r="D74" s="9" t="s">
        <v>57</v>
      </c>
      <c r="E74" s="26">
        <v>133.36000000000001</v>
      </c>
      <c r="F74" s="26">
        <f t="shared" si="6"/>
        <v>2000.4</v>
      </c>
      <c r="G74" s="26"/>
      <c r="H74" s="26"/>
      <c r="I74" s="26">
        <v>73.48</v>
      </c>
      <c r="J74" s="26"/>
      <c r="K74" s="26"/>
      <c r="L74" s="13">
        <v>15</v>
      </c>
      <c r="M74" s="26">
        <f t="shared" si="7"/>
        <v>2073.88</v>
      </c>
      <c r="N74" s="9"/>
    </row>
    <row r="75" spans="1:14" ht="15.75" x14ac:dyDescent="0.25">
      <c r="A75" s="2"/>
      <c r="B75" s="46"/>
      <c r="C75" s="46"/>
      <c r="D75" s="46"/>
      <c r="E75" s="46"/>
      <c r="F75" s="24">
        <f>SUM(F9:F74)</f>
        <v>161131.75500000003</v>
      </c>
      <c r="G75" s="24">
        <f>SUM(G54:G74)</f>
        <v>0</v>
      </c>
      <c r="H75" s="24">
        <f>SUM(H54:H74)</f>
        <v>0</v>
      </c>
      <c r="I75" s="24">
        <f>SUM(I54:I74)</f>
        <v>2429.4499999999998</v>
      </c>
      <c r="J75" s="24">
        <f>SUM(J54:J74)</f>
        <v>615.69000000000005</v>
      </c>
      <c r="K75" s="24">
        <f>SUM(K54:K74)</f>
        <v>0</v>
      </c>
      <c r="L75" s="24"/>
      <c r="M75" s="24">
        <f>SUM(M63:M74)</f>
        <v>13052.375</v>
      </c>
      <c r="N75" s="2"/>
    </row>
    <row r="76" spans="1:14" s="30" customFormat="1" ht="15.75" x14ac:dyDescent="0.25">
      <c r="A76" s="2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2"/>
    </row>
    <row r="77" spans="1:14" ht="18.75" x14ac:dyDescent="0.25">
      <c r="A77" s="48"/>
      <c r="B77" s="48"/>
      <c r="C77" s="48"/>
      <c r="D77" s="48"/>
      <c r="E77" s="48"/>
      <c r="F77" s="48"/>
      <c r="G77" s="77"/>
      <c r="H77" s="77"/>
      <c r="I77" s="77"/>
      <c r="J77" s="77"/>
      <c r="K77" s="77"/>
      <c r="L77" s="77"/>
      <c r="M77" s="78">
        <f>M75+M57+M43+M31+M14</f>
        <v>90349.714999999997</v>
      </c>
      <c r="N77" s="48"/>
    </row>
    <row r="78" spans="1:14" ht="15.75" x14ac:dyDescent="0.25">
      <c r="A78" s="2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2"/>
    </row>
  </sheetData>
  <mergeCells count="13">
    <mergeCell ref="J20:N20"/>
    <mergeCell ref="E1:M1"/>
    <mergeCell ref="J4:N4"/>
    <mergeCell ref="J5:N5"/>
    <mergeCell ref="E16:M16"/>
    <mergeCell ref="J19:N19"/>
    <mergeCell ref="J61:N61"/>
    <mergeCell ref="J34:N34"/>
    <mergeCell ref="J35:N35"/>
    <mergeCell ref="E45:M45"/>
    <mergeCell ref="J48:N48"/>
    <mergeCell ref="J49:N49"/>
    <mergeCell ref="J60:N60"/>
  </mergeCells>
  <printOptions horizontalCentered="1"/>
  <pageMargins left="0.70866141732283472" right="0.70866141732283472" top="0.74803149606299213" bottom="0.74803149606299213" header="0.31496062992125984" footer="0.31496062992125984"/>
  <pageSetup scale="46" fitToHeight="3" orientation="landscape" r:id="rId1"/>
  <rowBreaks count="4" manualBreakCount="4">
    <brk id="15" max="12" man="1"/>
    <brk id="31" max="12" man="1"/>
    <brk id="43" max="12" man="1"/>
    <brk id="57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2"/>
  <sheetViews>
    <sheetView view="pageBreakPreview" topLeftCell="A4" zoomScale="70" zoomScaleNormal="70" zoomScaleSheetLayoutView="70" workbookViewId="0">
      <selection activeCell="D68" sqref="D68"/>
    </sheetView>
  </sheetViews>
  <sheetFormatPr baseColWidth="10" defaultRowHeight="15" x14ac:dyDescent="0.25"/>
  <cols>
    <col min="1" max="1" width="30.5703125" style="51" customWidth="1"/>
    <col min="2" max="2" width="23.42578125" style="52" customWidth="1"/>
    <col min="3" max="3" width="14.85546875" style="52" customWidth="1"/>
    <col min="4" max="4" width="33.140625" style="52" customWidth="1"/>
    <col min="5" max="5" width="13.28515625" style="52" customWidth="1"/>
    <col min="6" max="6" width="13.7109375" style="52" customWidth="1"/>
    <col min="7" max="7" width="13.42578125" style="52" customWidth="1"/>
    <col min="8" max="8" width="9" style="52" customWidth="1"/>
    <col min="9" max="9" width="10.85546875" style="52" customWidth="1"/>
    <col min="10" max="10" width="11.28515625" style="52" customWidth="1"/>
    <col min="11" max="11" width="11.5703125" style="52" customWidth="1"/>
    <col min="12" max="12" width="12.140625" style="52" customWidth="1"/>
    <col min="13" max="13" width="14.85546875" style="52" customWidth="1"/>
    <col min="14" max="14" width="36.28515625" style="51" customWidth="1"/>
    <col min="15" max="16384" width="11.42578125" style="1"/>
  </cols>
  <sheetData>
    <row r="2" spans="1:14" ht="15.75" x14ac:dyDescent="0.25">
      <c r="B2" s="46"/>
      <c r="C2" s="46"/>
      <c r="D2" s="46"/>
      <c r="E2" s="111"/>
      <c r="F2" s="111"/>
      <c r="G2" s="111"/>
      <c r="H2" s="111"/>
      <c r="I2" s="111"/>
      <c r="J2" s="111"/>
      <c r="K2" s="111"/>
      <c r="L2" s="111"/>
      <c r="M2" s="111"/>
      <c r="N2" s="2"/>
    </row>
    <row r="3" spans="1:14" s="6" customFormat="1" ht="15.75" x14ac:dyDescent="0.25">
      <c r="A3" s="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4"/>
    </row>
    <row r="4" spans="1:14" s="6" customFormat="1" ht="15.75" x14ac:dyDescent="0.25">
      <c r="A4" s="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4"/>
    </row>
    <row r="5" spans="1:14" s="6" customFormat="1" ht="15.75" x14ac:dyDescent="0.25">
      <c r="A5" s="4"/>
      <c r="B5" s="95"/>
      <c r="C5" s="95"/>
      <c r="D5" s="95"/>
      <c r="E5" s="95"/>
      <c r="F5" s="95"/>
      <c r="G5" s="95"/>
      <c r="H5" s="95"/>
      <c r="I5" s="95"/>
      <c r="J5" s="108" t="s">
        <v>0</v>
      </c>
      <c r="K5" s="109"/>
      <c r="L5" s="109"/>
      <c r="M5" s="109"/>
      <c r="N5" s="110"/>
    </row>
    <row r="6" spans="1:14" s="6" customFormat="1" ht="15.75" x14ac:dyDescent="0.25">
      <c r="A6" s="4"/>
      <c r="B6" s="95"/>
      <c r="C6" s="95"/>
      <c r="D6" s="95"/>
      <c r="E6" s="95"/>
      <c r="F6" s="95"/>
      <c r="G6" s="95"/>
      <c r="H6" s="95"/>
      <c r="I6" s="95"/>
      <c r="J6" s="105" t="s">
        <v>91</v>
      </c>
      <c r="K6" s="106"/>
      <c r="L6" s="106"/>
      <c r="M6" s="106"/>
      <c r="N6" s="107"/>
    </row>
    <row r="7" spans="1:14" s="6" customFormat="1" ht="15.75" x14ac:dyDescent="0.25">
      <c r="A7" s="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4"/>
    </row>
    <row r="8" spans="1:14" s="6" customFormat="1" ht="15.75" x14ac:dyDescent="0.25">
      <c r="A8" s="2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4"/>
    </row>
    <row r="9" spans="1:14" s="10" customFormat="1" ht="63" x14ac:dyDescent="0.25">
      <c r="A9" s="8" t="s">
        <v>2</v>
      </c>
      <c r="B9" s="8" t="s">
        <v>3</v>
      </c>
      <c r="C9" s="8" t="s">
        <v>4</v>
      </c>
      <c r="D9" s="8" t="s">
        <v>5</v>
      </c>
      <c r="E9" s="9" t="s">
        <v>6</v>
      </c>
      <c r="F9" s="9" t="s">
        <v>7</v>
      </c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</row>
    <row r="10" spans="1:14" s="15" customFormat="1" ht="30" customHeight="1" x14ac:dyDescent="0.25">
      <c r="A10" s="79" t="s">
        <v>16</v>
      </c>
      <c r="B10" s="9" t="s">
        <v>17</v>
      </c>
      <c r="C10" s="9" t="s">
        <v>18</v>
      </c>
      <c r="D10" s="9" t="s">
        <v>19</v>
      </c>
      <c r="E10" s="26">
        <v>296.24</v>
      </c>
      <c r="F10" s="26">
        <f>E10*15</f>
        <v>4443.6000000000004</v>
      </c>
      <c r="G10" s="26">
        <v>1480</v>
      </c>
      <c r="H10" s="26"/>
      <c r="I10" s="26"/>
      <c r="J10" s="26">
        <v>371.56</v>
      </c>
      <c r="K10" s="26"/>
      <c r="L10" s="13">
        <v>15</v>
      </c>
      <c r="M10" s="71">
        <f>F10+G10+H10+I10-J10-K10</f>
        <v>5552.04</v>
      </c>
      <c r="N10" s="9"/>
    </row>
    <row r="11" spans="1:14" s="15" customFormat="1" ht="30" customHeight="1" x14ac:dyDescent="0.25">
      <c r="A11" s="79" t="s">
        <v>20</v>
      </c>
      <c r="B11" s="9" t="s">
        <v>17</v>
      </c>
      <c r="C11" s="9" t="s">
        <v>18</v>
      </c>
      <c r="D11" s="9" t="s">
        <v>21</v>
      </c>
      <c r="E11" s="26">
        <v>267.7</v>
      </c>
      <c r="F11" s="26">
        <f>E11*15</f>
        <v>4015.5</v>
      </c>
      <c r="G11" s="26">
        <v>2677</v>
      </c>
      <c r="H11" s="26"/>
      <c r="I11" s="26"/>
      <c r="J11" s="26">
        <v>315.48</v>
      </c>
      <c r="K11" s="26"/>
      <c r="L11" s="13">
        <v>15</v>
      </c>
      <c r="M11" s="71">
        <f>F11+G11+H11+I11-J11-K11</f>
        <v>6377.02</v>
      </c>
      <c r="N11" s="9"/>
    </row>
    <row r="12" spans="1:14" s="15" customFormat="1" ht="30" customHeight="1" x14ac:dyDescent="0.25">
      <c r="A12" s="79" t="s">
        <v>22</v>
      </c>
      <c r="B12" s="9" t="s">
        <v>17</v>
      </c>
      <c r="C12" s="9" t="s">
        <v>18</v>
      </c>
      <c r="D12" s="9" t="s">
        <v>23</v>
      </c>
      <c r="E12" s="26">
        <v>214.93</v>
      </c>
      <c r="F12" s="26">
        <f>E12*15</f>
        <v>3223.9500000000003</v>
      </c>
      <c r="G12" s="26"/>
      <c r="H12" s="26"/>
      <c r="I12" s="26"/>
      <c r="J12" s="26">
        <v>36.450000000000003</v>
      </c>
      <c r="K12" s="26"/>
      <c r="L12" s="13">
        <v>15</v>
      </c>
      <c r="M12" s="71">
        <f>F12+G12+H12+I12-J12-K12</f>
        <v>3187.5000000000005</v>
      </c>
      <c r="N12" s="9"/>
    </row>
    <row r="13" spans="1:14" s="15" customFormat="1" ht="30" customHeight="1" x14ac:dyDescent="0.25">
      <c r="A13" s="79" t="s">
        <v>24</v>
      </c>
      <c r="B13" s="9" t="s">
        <v>17</v>
      </c>
      <c r="C13" s="9" t="s">
        <v>18</v>
      </c>
      <c r="D13" s="9" t="s">
        <v>23</v>
      </c>
      <c r="E13" s="26">
        <v>214.93</v>
      </c>
      <c r="F13" s="26">
        <f>E13*15</f>
        <v>3223.9500000000003</v>
      </c>
      <c r="G13" s="26"/>
      <c r="H13" s="26"/>
      <c r="I13" s="26"/>
      <c r="J13" s="26">
        <v>36.450000000000003</v>
      </c>
      <c r="K13" s="26"/>
      <c r="L13" s="13">
        <v>15</v>
      </c>
      <c r="M13" s="71">
        <f>F13+G13+H13-I13-J13-K13</f>
        <v>3187.5000000000005</v>
      </c>
      <c r="N13" s="9"/>
    </row>
    <row r="14" spans="1:14" s="15" customFormat="1" ht="30" customHeight="1" x14ac:dyDescent="0.25">
      <c r="A14" s="79" t="s">
        <v>80</v>
      </c>
      <c r="B14" s="9" t="s">
        <v>26</v>
      </c>
      <c r="C14" s="9" t="s">
        <v>18</v>
      </c>
      <c r="D14" s="9" t="s">
        <v>23</v>
      </c>
      <c r="E14" s="26">
        <v>214.93</v>
      </c>
      <c r="F14" s="26">
        <f>E14*15</f>
        <v>3223.9500000000003</v>
      </c>
      <c r="G14" s="26"/>
      <c r="H14" s="26"/>
      <c r="I14" s="26"/>
      <c r="J14" s="26">
        <v>36.450000000000003</v>
      </c>
      <c r="K14" s="26"/>
      <c r="L14" s="13">
        <v>15</v>
      </c>
      <c r="M14" s="71">
        <f>F14+G14+H14-I14-J14-K14</f>
        <v>3187.5000000000005</v>
      </c>
      <c r="N14" s="9"/>
    </row>
    <row r="15" spans="1:14" s="15" customFormat="1" ht="30" customHeight="1" x14ac:dyDescent="0.25">
      <c r="A15" s="4" t="s">
        <v>27</v>
      </c>
      <c r="B15" s="95"/>
      <c r="C15" s="95"/>
      <c r="D15" s="95"/>
      <c r="E15" s="24">
        <f>SUM(E11:E14)</f>
        <v>912.49</v>
      </c>
      <c r="F15" s="24">
        <f t="shared" ref="F15:K15" si="0">SUM(F10:F14)</f>
        <v>18130.95</v>
      </c>
      <c r="G15" s="24" t="s">
        <v>27</v>
      </c>
      <c r="H15" s="24">
        <f t="shared" si="0"/>
        <v>0</v>
      </c>
      <c r="I15" s="24">
        <f t="shared" si="0"/>
        <v>0</v>
      </c>
      <c r="J15" s="24">
        <f>SUM(J10:J14)</f>
        <v>796.3900000000001</v>
      </c>
      <c r="K15" s="24">
        <f t="shared" si="0"/>
        <v>0</v>
      </c>
      <c r="L15" s="24"/>
      <c r="M15" s="24">
        <f>SUM(M10:M14)</f>
        <v>21491.56</v>
      </c>
      <c r="N15" s="4"/>
    </row>
    <row r="16" spans="1:14" ht="15.75" x14ac:dyDescent="0.25">
      <c r="A16" s="4"/>
      <c r="B16" s="95"/>
      <c r="C16" s="95"/>
      <c r="D16" s="95"/>
      <c r="E16" s="21"/>
      <c r="F16" s="21"/>
      <c r="G16" s="21"/>
      <c r="H16" s="21"/>
      <c r="I16" s="21"/>
      <c r="J16" s="21"/>
      <c r="K16" s="21"/>
      <c r="L16" s="21"/>
      <c r="M16" s="21"/>
      <c r="N16" s="4"/>
    </row>
    <row r="17" spans="1:15" ht="15.75" x14ac:dyDescent="0.25">
      <c r="A17" s="2"/>
      <c r="B17" s="46"/>
      <c r="C17" s="46"/>
      <c r="D17" s="46"/>
      <c r="E17" s="111"/>
      <c r="F17" s="111"/>
      <c r="G17" s="111"/>
      <c r="H17" s="111"/>
      <c r="I17" s="111"/>
      <c r="J17" s="111"/>
      <c r="K17" s="111"/>
      <c r="L17" s="111"/>
      <c r="M17" s="111"/>
      <c r="N17" s="2"/>
      <c r="O17" s="23"/>
    </row>
    <row r="18" spans="1:15" ht="15.75" x14ac:dyDescent="0.25">
      <c r="A18" s="4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4"/>
    </row>
    <row r="19" spans="1:15" s="6" customFormat="1" ht="15.75" x14ac:dyDescent="0.25">
      <c r="A19" s="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4"/>
    </row>
    <row r="20" spans="1:15" s="6" customFormat="1" ht="15.75" x14ac:dyDescent="0.25">
      <c r="A20" s="4"/>
      <c r="B20" s="95"/>
      <c r="C20" s="95"/>
      <c r="D20" s="95"/>
      <c r="E20" s="95"/>
      <c r="F20" s="95"/>
      <c r="G20" s="95"/>
      <c r="H20" s="95"/>
      <c r="I20" s="95"/>
      <c r="J20" s="108" t="s">
        <v>0</v>
      </c>
      <c r="K20" s="109"/>
      <c r="L20" s="109"/>
      <c r="M20" s="109"/>
      <c r="N20" s="110"/>
    </row>
    <row r="21" spans="1:15" s="6" customFormat="1" ht="15.75" x14ac:dyDescent="0.25">
      <c r="A21" s="4"/>
      <c r="B21" s="95"/>
      <c r="C21" s="95"/>
      <c r="D21" s="95"/>
      <c r="E21" s="95"/>
      <c r="F21" s="95"/>
      <c r="G21" s="95"/>
      <c r="H21" s="95"/>
      <c r="I21" s="95"/>
      <c r="J21" s="105" t="s">
        <v>91</v>
      </c>
      <c r="K21" s="106"/>
      <c r="L21" s="106"/>
      <c r="M21" s="106"/>
      <c r="N21" s="107"/>
    </row>
    <row r="22" spans="1:15" s="6" customFormat="1" ht="15.75" x14ac:dyDescent="0.25">
      <c r="A22" s="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4"/>
    </row>
    <row r="23" spans="1:15" s="6" customFormat="1" ht="15.75" x14ac:dyDescent="0.25">
      <c r="A23" s="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4"/>
    </row>
    <row r="24" spans="1:15" s="6" customFormat="1" ht="15.75" x14ac:dyDescent="0.25">
      <c r="A24" s="2"/>
      <c r="B24" s="46"/>
      <c r="C24" s="46"/>
      <c r="D24" s="46"/>
      <c r="E24" s="24"/>
      <c r="F24" s="24"/>
      <c r="G24" s="24"/>
      <c r="H24" s="24"/>
      <c r="I24" s="24"/>
      <c r="J24" s="24"/>
      <c r="K24" s="24"/>
      <c r="L24" s="24"/>
      <c r="M24" s="24"/>
      <c r="N24" s="2"/>
    </row>
    <row r="25" spans="1:15" ht="63" x14ac:dyDescent="0.25">
      <c r="A25" s="8" t="s">
        <v>2</v>
      </c>
      <c r="B25" s="8" t="s">
        <v>3</v>
      </c>
      <c r="C25" s="8" t="s">
        <v>4</v>
      </c>
      <c r="D25" s="8" t="s">
        <v>5</v>
      </c>
      <c r="E25" s="9" t="s">
        <v>6</v>
      </c>
      <c r="F25" s="9" t="s">
        <v>7</v>
      </c>
      <c r="G25" s="9" t="s">
        <v>8</v>
      </c>
      <c r="H25" s="9" t="s">
        <v>9</v>
      </c>
      <c r="I25" s="9" t="s">
        <v>10</v>
      </c>
      <c r="J25" s="9" t="s">
        <v>11</v>
      </c>
      <c r="K25" s="9" t="s">
        <v>12</v>
      </c>
      <c r="L25" s="9" t="s">
        <v>13</v>
      </c>
      <c r="M25" s="9" t="s">
        <v>14</v>
      </c>
      <c r="N25" s="9" t="s">
        <v>15</v>
      </c>
    </row>
    <row r="26" spans="1:15" s="10" customFormat="1" ht="26.25" customHeight="1" x14ac:dyDescent="0.25">
      <c r="A26" s="9" t="s">
        <v>29</v>
      </c>
      <c r="B26" s="9" t="s">
        <v>17</v>
      </c>
      <c r="C26" s="9" t="s">
        <v>30</v>
      </c>
      <c r="D26" s="9" t="s">
        <v>31</v>
      </c>
      <c r="E26" s="26">
        <v>305.49</v>
      </c>
      <c r="F26" s="26">
        <f>E26*15</f>
        <v>4582.3500000000004</v>
      </c>
      <c r="G26" s="26"/>
      <c r="H26" s="26"/>
      <c r="I26" s="26"/>
      <c r="J26" s="26">
        <v>393.84</v>
      </c>
      <c r="K26" s="26"/>
      <c r="L26" s="13">
        <v>15</v>
      </c>
      <c r="M26" s="71">
        <f t="shared" ref="M26:M31" si="1">F26+G26+H26+I26-J26-K26</f>
        <v>4188.51</v>
      </c>
      <c r="N26" s="9"/>
    </row>
    <row r="27" spans="1:15" s="30" customFormat="1" ht="30" customHeight="1" x14ac:dyDescent="0.25">
      <c r="A27" s="9" t="s">
        <v>32</v>
      </c>
      <c r="B27" s="9" t="s">
        <v>17</v>
      </c>
      <c r="C27" s="9" t="s">
        <v>30</v>
      </c>
      <c r="D27" s="9" t="s">
        <v>33</v>
      </c>
      <c r="E27" s="26">
        <v>215.7</v>
      </c>
      <c r="F27" s="26">
        <f>E27*15</f>
        <v>3235.5</v>
      </c>
      <c r="G27" s="26">
        <v>215.7</v>
      </c>
      <c r="H27" s="26"/>
      <c r="I27" s="26"/>
      <c r="J27" s="26">
        <v>105.59</v>
      </c>
      <c r="K27" s="26"/>
      <c r="L27" s="13">
        <v>15</v>
      </c>
      <c r="M27" s="71">
        <f t="shared" si="1"/>
        <v>3345.6099999999997</v>
      </c>
      <c r="N27" s="9"/>
    </row>
    <row r="28" spans="1:15" s="30" customFormat="1" ht="30" customHeight="1" x14ac:dyDescent="0.25">
      <c r="A28" s="9" t="s">
        <v>34</v>
      </c>
      <c r="B28" s="9" t="s">
        <v>17</v>
      </c>
      <c r="C28" s="9" t="s">
        <v>30</v>
      </c>
      <c r="D28" s="9" t="s">
        <v>35</v>
      </c>
      <c r="E28" s="26">
        <v>193.1</v>
      </c>
      <c r="F28" s="26">
        <f>E28*15</f>
        <v>2896.5</v>
      </c>
      <c r="G28" s="26">
        <v>772.4</v>
      </c>
      <c r="H28" s="26"/>
      <c r="I28" s="26"/>
      <c r="J28" s="26">
        <v>48.48</v>
      </c>
      <c r="K28" s="26"/>
      <c r="L28" s="13">
        <v>15</v>
      </c>
      <c r="M28" s="71">
        <f t="shared" si="1"/>
        <v>3620.42</v>
      </c>
      <c r="N28" s="9"/>
    </row>
    <row r="29" spans="1:15" s="30" customFormat="1" ht="30" customHeight="1" x14ac:dyDescent="0.25">
      <c r="A29" s="32" t="s">
        <v>36</v>
      </c>
      <c r="B29" s="32" t="s">
        <v>17</v>
      </c>
      <c r="C29" s="32" t="s">
        <v>30</v>
      </c>
      <c r="D29" s="32" t="s">
        <v>33</v>
      </c>
      <c r="E29" s="33">
        <v>267.7</v>
      </c>
      <c r="F29" s="33">
        <v>4015.56</v>
      </c>
      <c r="G29" s="33">
        <v>267.7</v>
      </c>
      <c r="H29" s="33"/>
      <c r="I29" s="33"/>
      <c r="J29" s="33">
        <v>315.48</v>
      </c>
      <c r="K29" s="33"/>
      <c r="L29" s="72">
        <v>15</v>
      </c>
      <c r="M29" s="71">
        <f t="shared" si="1"/>
        <v>3967.78</v>
      </c>
      <c r="N29" s="32"/>
    </row>
    <row r="30" spans="1:15" s="30" customFormat="1" ht="30" customHeight="1" x14ac:dyDescent="0.25">
      <c r="A30" s="32" t="s">
        <v>37</v>
      </c>
      <c r="B30" s="32" t="s">
        <v>17</v>
      </c>
      <c r="C30" s="32" t="s">
        <v>30</v>
      </c>
      <c r="D30" s="32" t="s">
        <v>33</v>
      </c>
      <c r="E30" s="33">
        <v>215.7</v>
      </c>
      <c r="F30" s="33">
        <f>E30*15</f>
        <v>3235.5</v>
      </c>
      <c r="G30" s="33"/>
      <c r="H30" s="33"/>
      <c r="I30" s="33"/>
      <c r="J30" s="33">
        <v>105.59</v>
      </c>
      <c r="K30" s="33"/>
      <c r="L30" s="72">
        <v>15</v>
      </c>
      <c r="M30" s="71">
        <f t="shared" si="1"/>
        <v>3129.91</v>
      </c>
      <c r="N30" s="32"/>
    </row>
    <row r="31" spans="1:15" s="30" customFormat="1" ht="30" customHeight="1" x14ac:dyDescent="0.25">
      <c r="A31" s="9" t="s">
        <v>38</v>
      </c>
      <c r="B31" s="9" t="s">
        <v>17</v>
      </c>
      <c r="C31" s="9" t="s">
        <v>30</v>
      </c>
      <c r="D31" s="9" t="s">
        <v>35</v>
      </c>
      <c r="E31" s="26">
        <v>181.81</v>
      </c>
      <c r="F31" s="26">
        <f>E31*15</f>
        <v>2727.15</v>
      </c>
      <c r="G31" s="26"/>
      <c r="H31" s="26"/>
      <c r="I31" s="26"/>
      <c r="J31" s="26">
        <v>30.01</v>
      </c>
      <c r="K31" s="26"/>
      <c r="L31" s="13">
        <v>15</v>
      </c>
      <c r="M31" s="71">
        <f t="shared" si="1"/>
        <v>2697.14</v>
      </c>
      <c r="N31" s="9"/>
    </row>
    <row r="32" spans="1:15" s="30" customFormat="1" ht="30" customHeight="1" x14ac:dyDescent="0.25">
      <c r="A32" s="37"/>
      <c r="B32" s="37"/>
      <c r="C32" s="37"/>
      <c r="D32" s="37"/>
      <c r="E32" s="38"/>
      <c r="F32" s="38">
        <f t="shared" ref="F32:K32" si="2">SUM(F26:F31)</f>
        <v>20692.560000000001</v>
      </c>
      <c r="G32" s="38">
        <f t="shared" si="2"/>
        <v>1255.8</v>
      </c>
      <c r="H32" s="38">
        <f t="shared" si="2"/>
        <v>0</v>
      </c>
      <c r="I32" s="38">
        <f t="shared" si="2"/>
        <v>0</v>
      </c>
      <c r="J32" s="38">
        <f>SUM(J26:J31)</f>
        <v>998.99</v>
      </c>
      <c r="K32" s="38">
        <f t="shared" si="2"/>
        <v>0</v>
      </c>
      <c r="L32" s="38"/>
      <c r="M32" s="38">
        <f>SUM(M26:M31)</f>
        <v>20949.370000000003</v>
      </c>
      <c r="N32" s="37"/>
    </row>
    <row r="33" spans="1:16" s="30" customFormat="1" ht="30" customHeight="1" x14ac:dyDescent="0.25">
      <c r="A33" s="37"/>
      <c r="B33" s="37"/>
      <c r="C33" s="37"/>
      <c r="D33" s="37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6" s="30" customFormat="1" ht="30" customHeight="1" x14ac:dyDescent="0.25">
      <c r="A34" s="37"/>
      <c r="B34" s="37"/>
      <c r="C34" s="37"/>
      <c r="D34" s="37"/>
      <c r="E34" s="38"/>
      <c r="F34" s="38"/>
      <c r="G34" s="38"/>
      <c r="H34" s="38"/>
      <c r="I34" s="38"/>
      <c r="J34" s="38"/>
      <c r="K34" s="108" t="s">
        <v>0</v>
      </c>
      <c r="L34" s="109"/>
      <c r="M34" s="109"/>
      <c r="N34" s="109"/>
      <c r="O34" s="110"/>
    </row>
    <row r="35" spans="1:16" s="30" customFormat="1" ht="30" customHeight="1" x14ac:dyDescent="0.25">
      <c r="A35" s="37"/>
      <c r="B35" s="37"/>
      <c r="C35" s="37"/>
      <c r="D35" s="37"/>
      <c r="E35" s="38"/>
      <c r="F35" s="38"/>
      <c r="G35" s="38"/>
      <c r="H35" s="38"/>
      <c r="I35" s="38"/>
      <c r="K35" s="105" t="str">
        <f>J6</f>
        <v>15-30 DE ENERO DEL 2019</v>
      </c>
      <c r="L35" s="106"/>
      <c r="M35" s="106"/>
      <c r="N35" s="106"/>
      <c r="O35" s="107"/>
    </row>
    <row r="36" spans="1:16" s="30" customFormat="1" ht="30" customHeight="1" x14ac:dyDescent="0.25">
      <c r="A36" s="37"/>
      <c r="B36" s="37"/>
      <c r="C36" s="37"/>
      <c r="D36" s="37"/>
      <c r="E36" s="38"/>
      <c r="F36" s="38"/>
      <c r="G36" s="38"/>
      <c r="H36" s="38"/>
      <c r="I36" s="38"/>
    </row>
    <row r="37" spans="1:16" s="30" customFormat="1" ht="30" customHeight="1" x14ac:dyDescent="0.25">
      <c r="A37" s="37"/>
      <c r="B37" s="37"/>
      <c r="C37" s="37"/>
      <c r="D37" s="37"/>
      <c r="E37" s="38"/>
      <c r="F37" s="38"/>
      <c r="G37" s="38"/>
      <c r="H37" s="38"/>
      <c r="I37" s="38"/>
      <c r="J37" s="95"/>
      <c r="K37" s="95"/>
      <c r="L37" s="95"/>
      <c r="M37" s="95"/>
      <c r="N37" s="95"/>
    </row>
    <row r="38" spans="1:16" ht="63" x14ac:dyDescent="0.25">
      <c r="A38" s="8" t="s">
        <v>2</v>
      </c>
      <c r="B38" s="8" t="s">
        <v>3</v>
      </c>
      <c r="C38" s="8" t="s">
        <v>4</v>
      </c>
      <c r="D38" s="8" t="s">
        <v>5</v>
      </c>
      <c r="E38" s="9" t="s">
        <v>6</v>
      </c>
      <c r="F38" s="9" t="s">
        <v>7</v>
      </c>
      <c r="G38" s="9" t="s">
        <v>8</v>
      </c>
      <c r="H38" s="9" t="s">
        <v>9</v>
      </c>
      <c r="I38" s="9" t="s">
        <v>10</v>
      </c>
      <c r="J38" s="9" t="s">
        <v>11</v>
      </c>
      <c r="K38" s="9" t="s">
        <v>12</v>
      </c>
      <c r="L38" s="9" t="s">
        <v>13</v>
      </c>
      <c r="M38" s="9" t="s">
        <v>14</v>
      </c>
      <c r="N38" s="9" t="s">
        <v>15</v>
      </c>
    </row>
    <row r="39" spans="1:16" s="30" customFormat="1" ht="30" customHeight="1" x14ac:dyDescent="0.25">
      <c r="A39" s="32" t="s">
        <v>74</v>
      </c>
      <c r="B39" s="32" t="s">
        <v>26</v>
      </c>
      <c r="C39" s="32" t="s">
        <v>40</v>
      </c>
      <c r="D39" s="32" t="s">
        <v>41</v>
      </c>
      <c r="E39" s="33">
        <v>624.09</v>
      </c>
      <c r="F39" s="26">
        <f>E39*15</f>
        <v>9361.35</v>
      </c>
      <c r="G39" s="33"/>
      <c r="H39" s="33"/>
      <c r="I39" s="33"/>
      <c r="J39" s="33">
        <v>1361.37</v>
      </c>
      <c r="K39" s="33"/>
      <c r="L39" s="72">
        <v>15</v>
      </c>
      <c r="M39" s="73">
        <f t="shared" ref="M39:M44" si="3">F39+G39+H39+I39-J39-K39</f>
        <v>7999.9800000000005</v>
      </c>
      <c r="N39" s="32"/>
    </row>
    <row r="40" spans="1:16" s="69" customFormat="1" ht="26.25" customHeight="1" x14ac:dyDescent="0.25">
      <c r="A40" s="67" t="s">
        <v>78</v>
      </c>
      <c r="B40" s="67" t="s">
        <v>26</v>
      </c>
      <c r="C40" s="67" t="s">
        <v>40</v>
      </c>
      <c r="D40" s="67" t="s">
        <v>77</v>
      </c>
      <c r="E40" s="68">
        <v>518.13</v>
      </c>
      <c r="F40" s="26">
        <f>E40*15</f>
        <v>7771.95</v>
      </c>
      <c r="G40" s="68"/>
      <c r="H40" s="68"/>
      <c r="I40" s="68"/>
      <c r="J40" s="68">
        <v>1021.87</v>
      </c>
      <c r="K40" s="68"/>
      <c r="L40" s="74">
        <v>15</v>
      </c>
      <c r="M40" s="73">
        <f t="shared" si="3"/>
        <v>6750.08</v>
      </c>
      <c r="N40" s="67"/>
      <c r="O40" s="87"/>
      <c r="P40" s="87"/>
    </row>
    <row r="41" spans="1:16" s="30" customFormat="1" ht="30" customHeight="1" x14ac:dyDescent="0.25">
      <c r="A41" s="55" t="s">
        <v>76</v>
      </c>
      <c r="B41" s="55" t="s">
        <v>26</v>
      </c>
      <c r="C41" s="55" t="s">
        <v>40</v>
      </c>
      <c r="D41" s="56" t="s">
        <v>43</v>
      </c>
      <c r="E41" s="26">
        <v>233.44399999999999</v>
      </c>
      <c r="F41" s="26">
        <f t="shared" ref="F41:F44" si="4">E41*15</f>
        <v>3501.66</v>
      </c>
      <c r="G41" s="45"/>
      <c r="H41" s="45"/>
      <c r="I41" s="45"/>
      <c r="J41" s="45">
        <v>65.84</v>
      </c>
      <c r="K41" s="45"/>
      <c r="L41" s="75">
        <v>15</v>
      </c>
      <c r="M41" s="71">
        <f t="shared" si="3"/>
        <v>3435.8199999999997</v>
      </c>
      <c r="N41" s="55"/>
    </row>
    <row r="42" spans="1:16" s="30" customFormat="1" ht="30" customHeight="1" x14ac:dyDescent="0.25">
      <c r="A42" s="9" t="s">
        <v>44</v>
      </c>
      <c r="B42" s="9" t="s">
        <v>26</v>
      </c>
      <c r="C42" s="9" t="s">
        <v>40</v>
      </c>
      <c r="D42" s="41" t="s">
        <v>45</v>
      </c>
      <c r="E42" s="26">
        <v>275.18</v>
      </c>
      <c r="F42" s="26">
        <f>E42*15</f>
        <v>4127.7</v>
      </c>
      <c r="G42" s="26"/>
      <c r="H42" s="26"/>
      <c r="I42" s="26"/>
      <c r="J42" s="26">
        <v>327.76</v>
      </c>
      <c r="K42" s="26"/>
      <c r="L42" s="13">
        <v>15</v>
      </c>
      <c r="M42" s="71">
        <f t="shared" si="3"/>
        <v>3799.9399999999996</v>
      </c>
      <c r="N42" s="9"/>
    </row>
    <row r="43" spans="1:16" s="30" customFormat="1" ht="30" customHeight="1" x14ac:dyDescent="0.25">
      <c r="A43" s="9" t="s">
        <v>46</v>
      </c>
      <c r="B43" s="9" t="s">
        <v>26</v>
      </c>
      <c r="C43" s="9" t="s">
        <v>40</v>
      </c>
      <c r="D43" s="9" t="s">
        <v>47</v>
      </c>
      <c r="E43" s="26">
        <v>233.44399999999999</v>
      </c>
      <c r="F43" s="26">
        <f t="shared" si="4"/>
        <v>3501.66</v>
      </c>
      <c r="G43" s="26"/>
      <c r="H43" s="26"/>
      <c r="I43" s="26"/>
      <c r="J43" s="26">
        <v>65.84</v>
      </c>
      <c r="K43" s="26"/>
      <c r="L43" s="13">
        <v>15</v>
      </c>
      <c r="M43" s="71">
        <f t="shared" si="3"/>
        <v>3435.8199999999997</v>
      </c>
      <c r="N43" s="9"/>
    </row>
    <row r="44" spans="1:16" s="30" customFormat="1" ht="30" customHeight="1" x14ac:dyDescent="0.25">
      <c r="A44" s="80" t="s">
        <v>49</v>
      </c>
      <c r="B44" s="9" t="s">
        <v>26</v>
      </c>
      <c r="C44" s="44" t="s">
        <v>40</v>
      </c>
      <c r="D44" s="9" t="s">
        <v>50</v>
      </c>
      <c r="E44" s="26">
        <v>233.44399999999999</v>
      </c>
      <c r="F44" s="26">
        <f t="shared" si="4"/>
        <v>3501.66</v>
      </c>
      <c r="G44" s="26"/>
      <c r="H44" s="26"/>
      <c r="I44" s="26"/>
      <c r="J44" s="26">
        <v>65.84</v>
      </c>
      <c r="K44" s="26"/>
      <c r="L44" s="13">
        <v>15</v>
      </c>
      <c r="M44" s="71">
        <f t="shared" si="3"/>
        <v>3435.8199999999997</v>
      </c>
      <c r="N44" s="66"/>
    </row>
    <row r="45" spans="1:16" s="30" customFormat="1" ht="30" customHeight="1" x14ac:dyDescent="0.25">
      <c r="A45" s="37"/>
      <c r="B45" s="37"/>
      <c r="C45" s="37"/>
      <c r="D45" s="37"/>
      <c r="E45" s="38"/>
      <c r="F45" s="38"/>
      <c r="G45" s="38"/>
      <c r="H45" s="38"/>
      <c r="I45" s="38"/>
      <c r="J45" s="38"/>
      <c r="K45" s="38"/>
      <c r="L45" s="84"/>
      <c r="M45" s="88"/>
      <c r="N45" s="37"/>
    </row>
    <row r="46" spans="1:16" ht="15.75" x14ac:dyDescent="0.25">
      <c r="A46" s="37"/>
      <c r="B46" s="37"/>
      <c r="C46" s="37"/>
      <c r="D46" s="37"/>
      <c r="E46" s="38"/>
      <c r="F46" s="38">
        <f t="shared" ref="F46:L46" si="5">SUM(F39:F44)</f>
        <v>31765.98</v>
      </c>
      <c r="G46" s="38">
        <f t="shared" si="5"/>
        <v>0</v>
      </c>
      <c r="H46" s="38">
        <f t="shared" si="5"/>
        <v>0</v>
      </c>
      <c r="I46" s="38">
        <f t="shared" si="5"/>
        <v>0</v>
      </c>
      <c r="J46" s="38">
        <f>SUM(J39:J44)</f>
        <v>2908.5200000000004</v>
      </c>
      <c r="K46" s="38">
        <f t="shared" si="5"/>
        <v>0</v>
      </c>
      <c r="L46" s="38">
        <f t="shared" si="5"/>
        <v>90</v>
      </c>
      <c r="M46" s="38">
        <f>SUM(M39:M44)</f>
        <v>28857.46</v>
      </c>
      <c r="N46" s="37"/>
    </row>
    <row r="47" spans="1:16" ht="15.75" x14ac:dyDescent="0.25">
      <c r="A47" s="37"/>
      <c r="B47" s="46"/>
      <c r="C47" s="46"/>
      <c r="D47" s="46"/>
      <c r="E47" s="24"/>
      <c r="F47" s="24"/>
      <c r="G47" s="24"/>
      <c r="H47" s="24"/>
      <c r="I47" s="24"/>
      <c r="J47" s="24"/>
      <c r="K47" s="24"/>
      <c r="L47" s="24"/>
      <c r="M47" s="24"/>
      <c r="N47" s="2"/>
    </row>
    <row r="48" spans="1:16" s="6" customFormat="1" ht="15.75" x14ac:dyDescent="0.25">
      <c r="A48" s="2"/>
      <c r="B48" s="46"/>
      <c r="C48" s="46"/>
      <c r="D48" s="46"/>
      <c r="E48" s="111"/>
      <c r="F48" s="111"/>
      <c r="G48" s="111"/>
      <c r="H48" s="111"/>
      <c r="I48" s="111"/>
      <c r="J48" s="111"/>
      <c r="K48" s="111"/>
      <c r="L48" s="111"/>
      <c r="M48" s="111"/>
      <c r="N48" s="2"/>
    </row>
    <row r="49" spans="1:14" s="6" customFormat="1" ht="15.75" x14ac:dyDescent="0.25">
      <c r="A49" s="2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4"/>
    </row>
    <row r="50" spans="1:14" s="6" customFormat="1" ht="15.75" x14ac:dyDescent="0.25">
      <c r="A50" s="4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4"/>
    </row>
    <row r="51" spans="1:14" s="6" customFormat="1" ht="15.75" x14ac:dyDescent="0.25">
      <c r="A51" s="4"/>
      <c r="B51" s="95"/>
      <c r="C51" s="95"/>
      <c r="D51" s="95"/>
      <c r="E51" s="95"/>
      <c r="F51" s="95"/>
      <c r="G51" s="95"/>
      <c r="H51" s="95"/>
      <c r="I51" s="95"/>
      <c r="J51" s="108" t="s">
        <v>0</v>
      </c>
      <c r="K51" s="109"/>
      <c r="L51" s="109"/>
      <c r="M51" s="109"/>
      <c r="N51" s="110"/>
    </row>
    <row r="52" spans="1:14" s="6" customFormat="1" ht="15.75" x14ac:dyDescent="0.25">
      <c r="A52" s="4"/>
      <c r="B52" s="95"/>
      <c r="C52" s="95"/>
      <c r="D52" s="95"/>
      <c r="E52" s="95"/>
      <c r="F52" s="95"/>
      <c r="G52" s="95"/>
      <c r="H52" s="95"/>
      <c r="I52" s="95"/>
      <c r="J52" s="105" t="str">
        <f>J6</f>
        <v>15-30 DE ENERO DEL 2019</v>
      </c>
      <c r="K52" s="106"/>
      <c r="L52" s="106"/>
      <c r="M52" s="106"/>
      <c r="N52" s="107"/>
    </row>
    <row r="53" spans="1:14" ht="15.75" x14ac:dyDescent="0.25">
      <c r="A53" s="4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4"/>
    </row>
    <row r="54" spans="1:14" ht="15.75" x14ac:dyDescent="0.25">
      <c r="A54" s="4"/>
      <c r="B54" s="46"/>
      <c r="C54" s="46"/>
      <c r="D54" s="46"/>
      <c r="E54" s="24"/>
      <c r="F54" s="24"/>
      <c r="G54" s="24"/>
      <c r="H54" s="24"/>
      <c r="I54" s="24"/>
      <c r="J54" s="24"/>
      <c r="K54" s="24"/>
      <c r="L54" s="24"/>
      <c r="M54" s="24"/>
      <c r="N54" s="2"/>
    </row>
    <row r="55" spans="1:14" s="10" customFormat="1" ht="3.75" customHeight="1" x14ac:dyDescent="0.25">
      <c r="A55" s="2"/>
      <c r="B55" s="46"/>
      <c r="C55" s="46"/>
      <c r="D55" s="46"/>
      <c r="E55" s="24"/>
      <c r="F55" s="24"/>
      <c r="G55" s="24"/>
      <c r="H55" s="24"/>
      <c r="I55" s="24"/>
      <c r="J55" s="24"/>
      <c r="K55" s="24"/>
      <c r="L55" s="24"/>
      <c r="M55" s="24"/>
      <c r="N55" s="2"/>
    </row>
    <row r="56" spans="1:14" s="10" customFormat="1" ht="40.5" customHeight="1" x14ac:dyDescent="0.25">
      <c r="A56" s="8" t="s">
        <v>2</v>
      </c>
      <c r="B56" s="8" t="s">
        <v>3</v>
      </c>
      <c r="C56" s="8" t="s">
        <v>4</v>
      </c>
      <c r="D56" s="8" t="s">
        <v>5</v>
      </c>
      <c r="E56" s="9" t="s">
        <v>51</v>
      </c>
      <c r="F56" s="9" t="s">
        <v>7</v>
      </c>
      <c r="G56" s="9" t="s">
        <v>8</v>
      </c>
      <c r="H56" s="9" t="s">
        <v>9</v>
      </c>
      <c r="I56" s="9" t="s">
        <v>10</v>
      </c>
      <c r="J56" s="9" t="s">
        <v>11</v>
      </c>
      <c r="K56" s="9" t="s">
        <v>12</v>
      </c>
      <c r="L56" s="9" t="s">
        <v>13</v>
      </c>
      <c r="M56" s="9" t="s">
        <v>14</v>
      </c>
      <c r="N56" s="9" t="s">
        <v>15</v>
      </c>
    </row>
    <row r="57" spans="1:14" s="30" customFormat="1" ht="30" customHeight="1" x14ac:dyDescent="0.25">
      <c r="A57" s="9" t="s">
        <v>52</v>
      </c>
      <c r="B57" s="9" t="s">
        <v>26</v>
      </c>
      <c r="C57" s="9" t="s">
        <v>30</v>
      </c>
      <c r="D57" s="9" t="s">
        <v>33</v>
      </c>
      <c r="E57" s="26">
        <v>215.7</v>
      </c>
      <c r="F57" s="26">
        <f>E57*15</f>
        <v>3235.5</v>
      </c>
      <c r="G57" s="26"/>
      <c r="H57" s="26"/>
      <c r="I57" s="26"/>
      <c r="J57" s="26">
        <v>105.59</v>
      </c>
      <c r="K57" s="26"/>
      <c r="L57" s="13">
        <v>15</v>
      </c>
      <c r="M57" s="71">
        <f>F57+G57+H57+I57-J57-K57</f>
        <v>3129.91</v>
      </c>
      <c r="N57" s="9"/>
    </row>
    <row r="58" spans="1:14" s="30" customFormat="1" ht="30" customHeight="1" x14ac:dyDescent="0.25">
      <c r="A58" s="9" t="s">
        <v>53</v>
      </c>
      <c r="B58" s="9" t="s">
        <v>26</v>
      </c>
      <c r="C58" s="9" t="s">
        <v>40</v>
      </c>
      <c r="D58" s="9" t="s">
        <v>54</v>
      </c>
      <c r="E58" s="26">
        <f>714/15</f>
        <v>47.6</v>
      </c>
      <c r="F58" s="26">
        <f>E58*15</f>
        <v>714</v>
      </c>
      <c r="G58" s="26"/>
      <c r="H58" s="26"/>
      <c r="I58" s="26">
        <v>167.92</v>
      </c>
      <c r="J58" s="26"/>
      <c r="K58" s="26"/>
      <c r="L58" s="13">
        <v>15</v>
      </c>
      <c r="M58" s="71">
        <f>F58+G58+H58+I58-J58-K58</f>
        <v>881.92</v>
      </c>
      <c r="N58" s="9"/>
    </row>
    <row r="59" spans="1:14" s="30" customFormat="1" ht="30" customHeight="1" x14ac:dyDescent="0.25">
      <c r="A59" s="9" t="s">
        <v>55</v>
      </c>
      <c r="B59" s="9" t="s">
        <v>26</v>
      </c>
      <c r="C59" s="9" t="s">
        <v>30</v>
      </c>
      <c r="D59" s="9" t="s">
        <v>33</v>
      </c>
      <c r="E59" s="26">
        <v>220</v>
      </c>
      <c r="F59" s="26">
        <f>E59*15</f>
        <v>3300</v>
      </c>
      <c r="G59" s="26"/>
      <c r="H59" s="26"/>
      <c r="I59" s="26"/>
      <c r="J59" s="26">
        <v>112.61</v>
      </c>
      <c r="K59" s="26"/>
      <c r="L59" s="13">
        <v>15</v>
      </c>
      <c r="M59" s="71">
        <f>F59+G59+H59+I59-J59-K59</f>
        <v>3187.39</v>
      </c>
      <c r="N59" s="45"/>
    </row>
    <row r="60" spans="1:14" s="30" customFormat="1" ht="30" customHeight="1" x14ac:dyDescent="0.25">
      <c r="A60" s="37"/>
      <c r="B60" s="37"/>
      <c r="C60" s="37"/>
      <c r="D60" s="37"/>
      <c r="E60" s="38"/>
      <c r="F60" s="38">
        <f>SUM(F57:F59)</f>
        <v>7249.5</v>
      </c>
      <c r="G60" s="38">
        <f t="shared" ref="G60:L60" si="6">SUM(G57:G59)</f>
        <v>0</v>
      </c>
      <c r="H60" s="38">
        <f t="shared" si="6"/>
        <v>0</v>
      </c>
      <c r="I60" s="38">
        <f t="shared" si="6"/>
        <v>167.92</v>
      </c>
      <c r="J60" s="38">
        <f>SUM(J57:J59)</f>
        <v>218.2</v>
      </c>
      <c r="K60" s="38">
        <f t="shared" si="6"/>
        <v>0</v>
      </c>
      <c r="L60" s="38">
        <f t="shared" si="6"/>
        <v>45</v>
      </c>
      <c r="M60" s="38">
        <f>SUM(M57:M59)</f>
        <v>7199.2199999999993</v>
      </c>
      <c r="N60" s="37"/>
    </row>
    <row r="61" spans="1:14" s="30" customFormat="1" ht="30" customHeight="1" x14ac:dyDescent="0.25">
      <c r="A61" s="37"/>
      <c r="B61" s="37"/>
      <c r="C61" s="37"/>
      <c r="D61" s="37"/>
      <c r="E61" s="38"/>
      <c r="F61" s="38"/>
      <c r="G61" s="38"/>
      <c r="H61" s="38"/>
      <c r="I61" s="38"/>
      <c r="J61" s="38"/>
      <c r="K61" s="38"/>
      <c r="L61" s="38"/>
      <c r="M61" s="38"/>
      <c r="N61" s="37"/>
    </row>
    <row r="62" spans="1:14" s="30" customFormat="1" ht="30" customHeight="1" x14ac:dyDescent="0.25">
      <c r="A62" s="37"/>
      <c r="B62" s="37"/>
      <c r="C62" s="37"/>
      <c r="D62" s="37"/>
      <c r="E62" s="38"/>
      <c r="F62" s="38"/>
      <c r="G62" s="38"/>
      <c r="H62" s="38"/>
      <c r="I62" s="38"/>
      <c r="J62" s="108" t="s">
        <v>0</v>
      </c>
      <c r="K62" s="109"/>
      <c r="L62" s="109"/>
      <c r="M62" s="109"/>
      <c r="N62" s="110"/>
    </row>
    <row r="63" spans="1:14" s="30" customFormat="1" ht="30" customHeight="1" x14ac:dyDescent="0.25">
      <c r="A63" s="37"/>
      <c r="B63" s="37"/>
      <c r="C63" s="37"/>
      <c r="D63" s="37"/>
      <c r="E63" s="38"/>
      <c r="F63" s="38"/>
      <c r="G63" s="38"/>
      <c r="H63" s="38"/>
      <c r="I63" s="38"/>
      <c r="J63" s="105" t="str">
        <f>J6</f>
        <v>15-30 DE ENERO DEL 2019</v>
      </c>
      <c r="K63" s="106"/>
      <c r="L63" s="106"/>
      <c r="M63" s="106"/>
      <c r="N63" s="107"/>
    </row>
    <row r="64" spans="1:14" s="30" customFormat="1" ht="30" customHeight="1" x14ac:dyDescent="0.25">
      <c r="A64" s="37"/>
      <c r="B64" s="37"/>
      <c r="C64" s="37"/>
      <c r="D64" s="37"/>
      <c r="E64" s="38"/>
      <c r="F64" s="38"/>
      <c r="G64" s="38"/>
      <c r="H64" s="38"/>
      <c r="I64" s="38"/>
    </row>
    <row r="65" spans="1:14" s="30" customFormat="1" ht="30" customHeight="1" x14ac:dyDescent="0.25">
      <c r="A65" s="37"/>
      <c r="B65" s="37"/>
      <c r="C65" s="37"/>
      <c r="D65" s="37"/>
      <c r="E65" s="38"/>
      <c r="F65" s="38"/>
      <c r="G65" s="38"/>
      <c r="H65" s="38"/>
      <c r="I65" s="38"/>
    </row>
    <row r="66" spans="1:14" s="10" customFormat="1" ht="40.5" customHeight="1" x14ac:dyDescent="0.25">
      <c r="A66" s="8" t="s">
        <v>2</v>
      </c>
      <c r="B66" s="8" t="s">
        <v>3</v>
      </c>
      <c r="C66" s="8" t="s">
        <v>4</v>
      </c>
      <c r="D66" s="8" t="s">
        <v>5</v>
      </c>
      <c r="E66" s="9" t="s">
        <v>51</v>
      </c>
      <c r="F66" s="9" t="s">
        <v>7</v>
      </c>
      <c r="G66" s="9" t="s">
        <v>8</v>
      </c>
      <c r="H66" s="9" t="s">
        <v>9</v>
      </c>
      <c r="I66" s="9" t="s">
        <v>10</v>
      </c>
      <c r="J66" s="9" t="s">
        <v>11</v>
      </c>
      <c r="K66" s="9" t="s">
        <v>12</v>
      </c>
      <c r="L66" s="9" t="s">
        <v>13</v>
      </c>
      <c r="M66" s="9" t="s">
        <v>14</v>
      </c>
      <c r="N66" s="9" t="s">
        <v>15</v>
      </c>
    </row>
    <row r="67" spans="1:14" s="30" customFormat="1" ht="30" customHeight="1" x14ac:dyDescent="0.25">
      <c r="A67" s="9" t="s">
        <v>56</v>
      </c>
      <c r="B67" s="9" t="s">
        <v>26</v>
      </c>
      <c r="C67" s="9" t="s">
        <v>30</v>
      </c>
      <c r="D67" s="9" t="s">
        <v>57</v>
      </c>
      <c r="E67" s="26">
        <v>58.38</v>
      </c>
      <c r="F67" s="26">
        <f t="shared" ref="F67:F78" si="7">E67*15</f>
        <v>875.7</v>
      </c>
      <c r="G67" s="26"/>
      <c r="H67" s="26"/>
      <c r="I67" s="26">
        <v>157.57</v>
      </c>
      <c r="J67" s="26"/>
      <c r="K67" s="26"/>
      <c r="L67" s="13">
        <v>15</v>
      </c>
      <c r="M67" s="26">
        <f t="shared" ref="M67:M78" si="8">F67+G67+H67+I67-J67-K67</f>
        <v>1033.27</v>
      </c>
      <c r="N67" s="9"/>
    </row>
    <row r="68" spans="1:14" s="30" customFormat="1" ht="30" customHeight="1" x14ac:dyDescent="0.25">
      <c r="A68" s="9" t="s">
        <v>58</v>
      </c>
      <c r="B68" s="9" t="s">
        <v>26</v>
      </c>
      <c r="C68" s="9" t="s">
        <v>30</v>
      </c>
      <c r="D68" s="9" t="s">
        <v>57</v>
      </c>
      <c r="E68" s="26">
        <v>25.05</v>
      </c>
      <c r="F68" s="26">
        <f t="shared" si="7"/>
        <v>375.75</v>
      </c>
      <c r="G68" s="26"/>
      <c r="H68" s="26"/>
      <c r="I68" s="26">
        <v>189.57</v>
      </c>
      <c r="J68" s="26"/>
      <c r="K68" s="26"/>
      <c r="L68" s="13">
        <v>15</v>
      </c>
      <c r="M68" s="26">
        <f t="shared" si="8"/>
        <v>565.31999999999994</v>
      </c>
      <c r="N68" s="9"/>
    </row>
    <row r="69" spans="1:14" s="30" customFormat="1" ht="30" customHeight="1" x14ac:dyDescent="0.25">
      <c r="A69" s="9" t="s">
        <v>59</v>
      </c>
      <c r="B69" s="9" t="s">
        <v>26</v>
      </c>
      <c r="C69" s="9" t="s">
        <v>30</v>
      </c>
      <c r="D69" s="9" t="s">
        <v>57</v>
      </c>
      <c r="E69" s="26">
        <v>95.43</v>
      </c>
      <c r="F69" s="26">
        <f t="shared" si="7"/>
        <v>1431.45</v>
      </c>
      <c r="G69" s="26"/>
      <c r="H69" s="26"/>
      <c r="I69" s="26">
        <v>121.81</v>
      </c>
      <c r="J69" s="26"/>
      <c r="K69" s="26"/>
      <c r="L69" s="13">
        <v>15</v>
      </c>
      <c r="M69" s="26">
        <f t="shared" si="8"/>
        <v>1553.26</v>
      </c>
      <c r="N69" s="9"/>
    </row>
    <row r="70" spans="1:14" s="30" customFormat="1" ht="30" customHeight="1" x14ac:dyDescent="0.25">
      <c r="A70" s="9" t="s">
        <v>60</v>
      </c>
      <c r="B70" s="9" t="s">
        <v>26</v>
      </c>
      <c r="C70" s="9" t="s">
        <v>30</v>
      </c>
      <c r="D70" s="9" t="s">
        <v>57</v>
      </c>
      <c r="E70" s="26">
        <v>84.51</v>
      </c>
      <c r="F70" s="26">
        <f t="shared" si="7"/>
        <v>1267.6500000000001</v>
      </c>
      <c r="G70" s="26"/>
      <c r="H70" s="26"/>
      <c r="I70" s="26">
        <v>132.4</v>
      </c>
      <c r="J70" s="26"/>
      <c r="K70" s="26"/>
      <c r="L70" s="13">
        <v>15</v>
      </c>
      <c r="M70" s="26">
        <f>F70+G70+H70+I70-J70-K70</f>
        <v>1400.0500000000002</v>
      </c>
      <c r="N70" s="9"/>
    </row>
    <row r="71" spans="1:14" s="30" customFormat="1" ht="30" customHeight="1" x14ac:dyDescent="0.25">
      <c r="A71" s="9" t="s">
        <v>61</v>
      </c>
      <c r="B71" s="9" t="s">
        <v>26</v>
      </c>
      <c r="C71" s="9" t="s">
        <v>30</v>
      </c>
      <c r="D71" s="9" t="s">
        <v>57</v>
      </c>
      <c r="E71" s="26">
        <v>25.05</v>
      </c>
      <c r="F71" s="26">
        <f t="shared" si="7"/>
        <v>375.75</v>
      </c>
      <c r="G71" s="26"/>
      <c r="H71" s="26"/>
      <c r="I71" s="26">
        <v>189.57</v>
      </c>
      <c r="J71" s="26"/>
      <c r="K71" s="26"/>
      <c r="L71" s="13">
        <v>15</v>
      </c>
      <c r="M71" s="26">
        <f t="shared" si="8"/>
        <v>565.31999999999994</v>
      </c>
      <c r="N71" s="9"/>
    </row>
    <row r="72" spans="1:14" s="30" customFormat="1" ht="30" customHeight="1" x14ac:dyDescent="0.25">
      <c r="A72" s="9" t="s">
        <v>62</v>
      </c>
      <c r="B72" s="9" t="s">
        <v>26</v>
      </c>
      <c r="C72" s="9" t="s">
        <v>30</v>
      </c>
      <c r="D72" s="9" t="s">
        <v>57</v>
      </c>
      <c r="E72" s="26">
        <v>58.38</v>
      </c>
      <c r="F72" s="26">
        <f t="shared" si="7"/>
        <v>875.7</v>
      </c>
      <c r="G72" s="26"/>
      <c r="H72" s="26"/>
      <c r="I72" s="26">
        <v>157.47999999999999</v>
      </c>
      <c r="J72" s="26"/>
      <c r="K72" s="26"/>
      <c r="L72" s="13">
        <v>15</v>
      </c>
      <c r="M72" s="26">
        <f t="shared" si="8"/>
        <v>1033.18</v>
      </c>
      <c r="N72" s="9"/>
    </row>
    <row r="73" spans="1:14" s="30" customFormat="1" ht="30" customHeight="1" x14ac:dyDescent="0.25">
      <c r="A73" s="9" t="s">
        <v>90</v>
      </c>
      <c r="B73" s="9" t="s">
        <v>26</v>
      </c>
      <c r="C73" s="9" t="s">
        <v>30</v>
      </c>
      <c r="D73" s="9" t="s">
        <v>57</v>
      </c>
      <c r="E73" s="26">
        <v>148.37</v>
      </c>
      <c r="F73" s="26">
        <f t="shared" si="7"/>
        <v>2225.5500000000002</v>
      </c>
      <c r="G73" s="26"/>
      <c r="H73" s="26"/>
      <c r="I73" s="26">
        <v>45.14</v>
      </c>
      <c r="J73" s="26"/>
      <c r="K73" s="26"/>
      <c r="L73" s="13">
        <v>15</v>
      </c>
      <c r="M73" s="26">
        <f t="shared" si="8"/>
        <v>2270.69</v>
      </c>
      <c r="N73" s="9"/>
    </row>
    <row r="74" spans="1:14" s="30" customFormat="1" ht="30" customHeight="1" x14ac:dyDescent="0.25">
      <c r="A74" s="9" t="s">
        <v>64</v>
      </c>
      <c r="B74" s="9" t="s">
        <v>26</v>
      </c>
      <c r="C74" s="9" t="s">
        <v>30</v>
      </c>
      <c r="D74" s="9" t="s">
        <v>57</v>
      </c>
      <c r="E74" s="26">
        <v>28.76</v>
      </c>
      <c r="F74" s="26">
        <f t="shared" si="7"/>
        <v>431.40000000000003</v>
      </c>
      <c r="G74" s="26"/>
      <c r="H74" s="26"/>
      <c r="I74" s="26">
        <v>186.01</v>
      </c>
      <c r="J74" s="26"/>
      <c r="K74" s="26"/>
      <c r="L74" s="13">
        <v>15</v>
      </c>
      <c r="M74" s="26">
        <f t="shared" si="8"/>
        <v>617.41000000000008</v>
      </c>
      <c r="N74" s="9"/>
    </row>
    <row r="75" spans="1:14" s="30" customFormat="1" ht="30" customHeight="1" x14ac:dyDescent="0.25">
      <c r="A75" s="9" t="s">
        <v>65</v>
      </c>
      <c r="B75" s="9" t="s">
        <v>26</v>
      </c>
      <c r="C75" s="9" t="s">
        <v>30</v>
      </c>
      <c r="D75" s="9" t="s">
        <v>57</v>
      </c>
      <c r="E75" s="26">
        <v>21.34</v>
      </c>
      <c r="F75" s="26">
        <f t="shared" si="7"/>
        <v>320.10000000000002</v>
      </c>
      <c r="G75" s="26"/>
      <c r="H75" s="26"/>
      <c r="I75" s="26">
        <v>193.13</v>
      </c>
      <c r="J75" s="26"/>
      <c r="K75" s="26"/>
      <c r="L75" s="13">
        <v>15</v>
      </c>
      <c r="M75" s="26">
        <f t="shared" si="8"/>
        <v>513.23</v>
      </c>
      <c r="N75" s="9"/>
    </row>
    <row r="76" spans="1:14" s="30" customFormat="1" ht="30" customHeight="1" x14ac:dyDescent="0.25">
      <c r="A76" s="9" t="s">
        <v>66</v>
      </c>
      <c r="B76" s="9" t="s">
        <v>26</v>
      </c>
      <c r="C76" s="9" t="s">
        <v>30</v>
      </c>
      <c r="D76" s="9" t="s">
        <v>57</v>
      </c>
      <c r="E76" s="26">
        <v>32.47</v>
      </c>
      <c r="F76" s="26">
        <f t="shared" si="7"/>
        <v>487.04999999999995</v>
      </c>
      <c r="G76" s="26"/>
      <c r="H76" s="26"/>
      <c r="I76" s="26">
        <v>182.45</v>
      </c>
      <c r="J76" s="26"/>
      <c r="K76" s="26"/>
      <c r="L76" s="13">
        <v>15</v>
      </c>
      <c r="M76" s="26">
        <f t="shared" si="8"/>
        <v>669.5</v>
      </c>
      <c r="N76" s="9"/>
    </row>
    <row r="77" spans="1:14" s="30" customFormat="1" ht="30" customHeight="1" x14ac:dyDescent="0.25">
      <c r="A77" s="9" t="s">
        <v>67</v>
      </c>
      <c r="B77" s="9" t="s">
        <v>26</v>
      </c>
      <c r="C77" s="9" t="s">
        <v>30</v>
      </c>
      <c r="D77" s="9" t="s">
        <v>57</v>
      </c>
      <c r="E77" s="26">
        <v>39.869999999999997</v>
      </c>
      <c r="F77" s="26">
        <f t="shared" si="7"/>
        <v>598.04999999999995</v>
      </c>
      <c r="G77" s="26"/>
      <c r="H77" s="26"/>
      <c r="I77" s="26">
        <v>175.34</v>
      </c>
      <c r="J77" s="26"/>
      <c r="K77" s="26"/>
      <c r="L77" s="13">
        <v>15</v>
      </c>
      <c r="M77" s="26">
        <f t="shared" si="8"/>
        <v>773.39</v>
      </c>
      <c r="N77" s="9"/>
    </row>
    <row r="78" spans="1:14" ht="31.5" x14ac:dyDescent="0.25">
      <c r="A78" s="9" t="s">
        <v>69</v>
      </c>
      <c r="B78" s="9" t="s">
        <v>26</v>
      </c>
      <c r="C78" s="9" t="s">
        <v>30</v>
      </c>
      <c r="D78" s="9" t="s">
        <v>57</v>
      </c>
      <c r="E78" s="26">
        <v>133.36000000000001</v>
      </c>
      <c r="F78" s="26">
        <f t="shared" si="7"/>
        <v>2000.4</v>
      </c>
      <c r="G78" s="26"/>
      <c r="H78" s="26"/>
      <c r="I78" s="26">
        <v>73.48</v>
      </c>
      <c r="J78" s="26"/>
      <c r="K78" s="26"/>
      <c r="L78" s="13">
        <v>15</v>
      </c>
      <c r="M78" s="26">
        <f t="shared" si="8"/>
        <v>2073.88</v>
      </c>
      <c r="N78" s="9"/>
    </row>
    <row r="79" spans="1:14" ht="15.75" x14ac:dyDescent="0.25">
      <c r="A79" s="2"/>
      <c r="B79" s="46"/>
      <c r="C79" s="46"/>
      <c r="D79" s="46"/>
      <c r="E79" s="46"/>
      <c r="F79" s="24">
        <f>SUM(F10:F78)</f>
        <v>166942.53</v>
      </c>
      <c r="G79" s="24">
        <f>SUM(G57:G78)</f>
        <v>0</v>
      </c>
      <c r="H79" s="24">
        <f>SUM(H57:H78)</f>
        <v>0</v>
      </c>
      <c r="I79" s="24">
        <f>SUM(I57:I78)</f>
        <v>2139.79</v>
      </c>
      <c r="J79" s="24">
        <f>J67+J68+J69+J70+J71+J72+J73+J74+J75+J76+J77+J78</f>
        <v>0</v>
      </c>
      <c r="K79" s="24">
        <f>SUM(K57:K78)</f>
        <v>0</v>
      </c>
      <c r="L79" s="24"/>
      <c r="M79" s="24">
        <f>SUM(M67:M78)</f>
        <v>13068.5</v>
      </c>
      <c r="N79" s="2"/>
    </row>
    <row r="80" spans="1:14" s="30" customFormat="1" ht="15.75" x14ac:dyDescent="0.25">
      <c r="A80" s="2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2"/>
    </row>
    <row r="81" spans="1:14" ht="18.75" x14ac:dyDescent="0.25">
      <c r="A81" s="48"/>
      <c r="B81" s="48"/>
      <c r="C81" s="48"/>
      <c r="D81" s="48"/>
      <c r="E81" s="48"/>
      <c r="F81" s="48"/>
      <c r="G81" s="77"/>
      <c r="H81" s="77"/>
      <c r="I81" s="99">
        <f>I15+I32+I46+I60+I79</f>
        <v>2307.71</v>
      </c>
      <c r="J81" s="99">
        <f>J15+J32+J46+J60+J79</f>
        <v>4922.1000000000004</v>
      </c>
      <c r="K81" s="77"/>
      <c r="L81" s="77"/>
      <c r="M81" s="98">
        <f>M79+M60+M46+M32+M15</f>
        <v>91566.11</v>
      </c>
      <c r="N81" s="48"/>
    </row>
    <row r="82" spans="1:14" ht="15.75" x14ac:dyDescent="0.25">
      <c r="A82" s="2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2"/>
    </row>
  </sheetData>
  <mergeCells count="13">
    <mergeCell ref="J21:N21"/>
    <mergeCell ref="E2:M2"/>
    <mergeCell ref="J5:N5"/>
    <mergeCell ref="J6:N6"/>
    <mergeCell ref="E17:M17"/>
    <mergeCell ref="J20:N20"/>
    <mergeCell ref="J63:N63"/>
    <mergeCell ref="K34:O34"/>
    <mergeCell ref="K35:O35"/>
    <mergeCell ref="E48:M48"/>
    <mergeCell ref="J51:N51"/>
    <mergeCell ref="J52:N52"/>
    <mergeCell ref="J62:N62"/>
  </mergeCells>
  <printOptions horizontalCentered="1"/>
  <pageMargins left="0.70866141732283472" right="0.70866141732283472" top="0.74803149606299213" bottom="0.74803149606299213" header="0.31496062992125984" footer="0.31496062992125984"/>
  <pageSetup scale="46" fitToHeight="3" orientation="landscape" r:id="rId1"/>
  <rowBreaks count="4" manualBreakCount="4">
    <brk id="16" max="12" man="1"/>
    <brk id="32" max="12" man="1"/>
    <brk id="46" max="12" man="1"/>
    <brk id="60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2"/>
  <sheetViews>
    <sheetView view="pageBreakPreview" zoomScale="70" zoomScaleNormal="70" zoomScaleSheetLayoutView="70" workbookViewId="0">
      <selection activeCell="M13" sqref="M13"/>
    </sheetView>
  </sheetViews>
  <sheetFormatPr baseColWidth="10" defaultRowHeight="15" x14ac:dyDescent="0.25"/>
  <cols>
    <col min="1" max="1" width="30.5703125" style="51" customWidth="1"/>
    <col min="2" max="2" width="23.42578125" style="52" customWidth="1"/>
    <col min="3" max="3" width="14.85546875" style="52" customWidth="1"/>
    <col min="4" max="4" width="33.140625" style="52" customWidth="1"/>
    <col min="5" max="5" width="13.28515625" style="52" customWidth="1"/>
    <col min="6" max="6" width="13.7109375" style="52" customWidth="1"/>
    <col min="7" max="7" width="13.42578125" style="52" customWidth="1"/>
    <col min="8" max="8" width="9" style="52" customWidth="1"/>
    <col min="9" max="9" width="10.85546875" style="52" customWidth="1"/>
    <col min="10" max="10" width="11.28515625" style="52" customWidth="1"/>
    <col min="11" max="11" width="11.5703125" style="52" customWidth="1"/>
    <col min="12" max="12" width="12.140625" style="52" customWidth="1"/>
    <col min="13" max="13" width="14.85546875" style="52" customWidth="1"/>
    <col min="14" max="14" width="36.28515625" style="51" customWidth="1"/>
    <col min="15" max="16384" width="11.42578125" style="1"/>
  </cols>
  <sheetData>
    <row r="2" spans="1:14" ht="15.75" x14ac:dyDescent="0.25">
      <c r="B2" s="46"/>
      <c r="C2" s="46"/>
      <c r="D2" s="46"/>
      <c r="E2" s="111"/>
      <c r="F2" s="111"/>
      <c r="G2" s="111"/>
      <c r="H2" s="111"/>
      <c r="I2" s="111"/>
      <c r="J2" s="111"/>
      <c r="K2" s="111"/>
      <c r="L2" s="111"/>
      <c r="M2" s="111"/>
      <c r="N2" s="2"/>
    </row>
    <row r="3" spans="1:14" s="6" customFormat="1" ht="15.75" x14ac:dyDescent="0.25">
      <c r="A3" s="4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4"/>
    </row>
    <row r="4" spans="1:14" s="6" customFormat="1" ht="15.75" x14ac:dyDescent="0.25">
      <c r="A4" s="4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4"/>
    </row>
    <row r="5" spans="1:14" s="6" customFormat="1" ht="15.75" x14ac:dyDescent="0.25">
      <c r="A5" s="4"/>
      <c r="B5" s="97"/>
      <c r="C5" s="97"/>
      <c r="D5" s="97"/>
      <c r="E5" s="97"/>
      <c r="F5" s="97"/>
      <c r="G5" s="97"/>
      <c r="H5" s="97"/>
      <c r="I5" s="97"/>
      <c r="J5" s="108" t="s">
        <v>0</v>
      </c>
      <c r="K5" s="109"/>
      <c r="L5" s="109"/>
      <c r="M5" s="109"/>
      <c r="N5" s="110"/>
    </row>
    <row r="6" spans="1:14" s="6" customFormat="1" ht="15.75" x14ac:dyDescent="0.25">
      <c r="A6" s="4"/>
      <c r="B6" s="97"/>
      <c r="C6" s="97"/>
      <c r="D6" s="97"/>
      <c r="E6" s="97"/>
      <c r="F6" s="97"/>
      <c r="G6" s="97"/>
      <c r="H6" s="97"/>
      <c r="I6" s="97"/>
      <c r="J6" s="105" t="s">
        <v>92</v>
      </c>
      <c r="K6" s="106"/>
      <c r="L6" s="106"/>
      <c r="M6" s="106"/>
      <c r="N6" s="107"/>
    </row>
    <row r="7" spans="1:14" s="6" customFormat="1" ht="15.75" x14ac:dyDescent="0.25">
      <c r="A7" s="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4"/>
    </row>
    <row r="8" spans="1:14" s="6" customFormat="1" ht="15.75" x14ac:dyDescent="0.25">
      <c r="A8" s="2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4"/>
    </row>
    <row r="9" spans="1:14" s="10" customFormat="1" ht="63" x14ac:dyDescent="0.25">
      <c r="A9" s="8" t="s">
        <v>2</v>
      </c>
      <c r="B9" s="8" t="s">
        <v>3</v>
      </c>
      <c r="C9" s="8" t="s">
        <v>4</v>
      </c>
      <c r="D9" s="8" t="s">
        <v>5</v>
      </c>
      <c r="E9" s="9" t="s">
        <v>6</v>
      </c>
      <c r="F9" s="9" t="s">
        <v>7</v>
      </c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</row>
    <row r="10" spans="1:14" s="15" customFormat="1" ht="30" customHeight="1" x14ac:dyDescent="0.25">
      <c r="A10" s="79" t="s">
        <v>16</v>
      </c>
      <c r="B10" s="9" t="s">
        <v>17</v>
      </c>
      <c r="C10" s="9" t="s">
        <v>18</v>
      </c>
      <c r="D10" s="9" t="s">
        <v>19</v>
      </c>
      <c r="E10" s="26">
        <v>296.24</v>
      </c>
      <c r="F10" s="26">
        <f>E10*15</f>
        <v>4443.6000000000004</v>
      </c>
      <c r="G10" s="26">
        <v>2092.4</v>
      </c>
      <c r="H10" s="26"/>
      <c r="I10" s="26"/>
      <c r="J10" s="26">
        <v>371.56</v>
      </c>
      <c r="K10" s="26"/>
      <c r="L10" s="13">
        <v>15</v>
      </c>
      <c r="M10" s="71">
        <f>F10+G10+H10+I10-J10-K10</f>
        <v>6164.44</v>
      </c>
      <c r="N10" s="9"/>
    </row>
    <row r="11" spans="1:14" s="15" customFormat="1" ht="30" customHeight="1" x14ac:dyDescent="0.25">
      <c r="A11" s="79" t="s">
        <v>20</v>
      </c>
      <c r="B11" s="9" t="s">
        <v>17</v>
      </c>
      <c r="C11" s="9" t="s">
        <v>18</v>
      </c>
      <c r="D11" s="9" t="s">
        <v>21</v>
      </c>
      <c r="E11" s="26">
        <v>267.7</v>
      </c>
      <c r="F11" s="26">
        <f>E11*15</f>
        <v>4015.5</v>
      </c>
      <c r="G11" s="26">
        <v>2677</v>
      </c>
      <c r="H11" s="26"/>
      <c r="I11" s="26"/>
      <c r="J11" s="26">
        <v>315.48</v>
      </c>
      <c r="K11" s="26"/>
      <c r="L11" s="13">
        <v>15</v>
      </c>
      <c r="M11" s="71">
        <f>F11+G11+H11+I11-J11-K11</f>
        <v>6377.02</v>
      </c>
      <c r="N11" s="9"/>
    </row>
    <row r="12" spans="1:14" s="15" customFormat="1" ht="30" customHeight="1" x14ac:dyDescent="0.25">
      <c r="A12" s="79" t="s">
        <v>22</v>
      </c>
      <c r="B12" s="9" t="s">
        <v>17</v>
      </c>
      <c r="C12" s="9" t="s">
        <v>18</v>
      </c>
      <c r="D12" s="9" t="s">
        <v>23</v>
      </c>
      <c r="E12" s="26">
        <v>214.93</v>
      </c>
      <c r="F12" s="26">
        <f>E12*15</f>
        <v>3223.9500000000003</v>
      </c>
      <c r="G12" s="26" t="s">
        <v>27</v>
      </c>
      <c r="H12" s="26"/>
      <c r="I12" s="26"/>
      <c r="J12" s="26">
        <v>36.450000000000003</v>
      </c>
      <c r="K12" s="26"/>
      <c r="L12" s="13">
        <v>15</v>
      </c>
      <c r="M12" s="71" t="e">
        <f>F12+G12+H12+I12-J12</f>
        <v>#VALUE!</v>
      </c>
      <c r="N12" s="9"/>
    </row>
    <row r="13" spans="1:14" s="15" customFormat="1" ht="30" customHeight="1" x14ac:dyDescent="0.25">
      <c r="A13" s="79" t="s">
        <v>24</v>
      </c>
      <c r="B13" s="9" t="s">
        <v>17</v>
      </c>
      <c r="C13" s="9" t="s">
        <v>18</v>
      </c>
      <c r="D13" s="9" t="s">
        <v>23</v>
      </c>
      <c r="E13" s="26">
        <v>214.93</v>
      </c>
      <c r="F13" s="26">
        <f>E13*15</f>
        <v>3223.9500000000003</v>
      </c>
      <c r="G13" s="26"/>
      <c r="H13" s="26"/>
      <c r="I13" s="26"/>
      <c r="J13" s="26">
        <v>36.450000000000003</v>
      </c>
      <c r="K13" s="26"/>
      <c r="L13" s="13">
        <v>15</v>
      </c>
      <c r="M13" s="71">
        <f>F13+G13+H13-I13-J13-K13</f>
        <v>3187.5000000000005</v>
      </c>
      <c r="N13" s="9"/>
    </row>
    <row r="14" spans="1:14" s="15" customFormat="1" ht="30" customHeight="1" x14ac:dyDescent="0.25">
      <c r="A14" s="79" t="s">
        <v>80</v>
      </c>
      <c r="B14" s="9" t="s">
        <v>26</v>
      </c>
      <c r="C14" s="9" t="s">
        <v>18</v>
      </c>
      <c r="D14" s="9" t="s">
        <v>23</v>
      </c>
      <c r="E14" s="26">
        <v>214.93</v>
      </c>
      <c r="F14" s="26">
        <f>E14*15</f>
        <v>3223.9500000000003</v>
      </c>
      <c r="G14" s="26">
        <v>429.86</v>
      </c>
      <c r="H14" s="26"/>
      <c r="I14" s="26"/>
      <c r="J14" s="26">
        <v>36.450000000000003</v>
      </c>
      <c r="K14" s="26"/>
      <c r="L14" s="13">
        <v>15</v>
      </c>
      <c r="M14" s="71">
        <f>F14+G14+H14-I14-J14-K14</f>
        <v>3617.3600000000006</v>
      </c>
      <c r="N14" s="9"/>
    </row>
    <row r="15" spans="1:14" s="15" customFormat="1" ht="30" customHeight="1" x14ac:dyDescent="0.25">
      <c r="A15" s="4" t="s">
        <v>27</v>
      </c>
      <c r="B15" s="97"/>
      <c r="C15" s="97"/>
      <c r="D15" s="97"/>
      <c r="E15" s="24">
        <f>SUM(E11:E14)</f>
        <v>912.49</v>
      </c>
      <c r="F15" s="24">
        <f t="shared" ref="F15:K15" si="0">SUM(F10:F14)</f>
        <v>18130.95</v>
      </c>
      <c r="G15" s="24" t="s">
        <v>27</v>
      </c>
      <c r="H15" s="24">
        <f t="shared" si="0"/>
        <v>0</v>
      </c>
      <c r="I15" s="24">
        <f t="shared" si="0"/>
        <v>0</v>
      </c>
      <c r="J15" s="24">
        <f>SUM(J10:J14)</f>
        <v>796.3900000000001</v>
      </c>
      <c r="K15" s="24">
        <f t="shared" si="0"/>
        <v>0</v>
      </c>
      <c r="L15" s="24"/>
      <c r="M15" s="24" t="e">
        <f>SUM(M10:M14)</f>
        <v>#VALUE!</v>
      </c>
      <c r="N15" s="4"/>
    </row>
    <row r="16" spans="1:14" ht="15.75" x14ac:dyDescent="0.25">
      <c r="A16" s="4"/>
      <c r="B16" s="97"/>
      <c r="C16" s="97"/>
      <c r="D16" s="97"/>
      <c r="E16" s="21"/>
      <c r="F16" s="21"/>
      <c r="G16" s="21"/>
      <c r="H16" s="21"/>
      <c r="I16" s="21"/>
      <c r="J16" s="21"/>
      <c r="K16" s="21"/>
      <c r="L16" s="21"/>
      <c r="M16" s="21"/>
      <c r="N16" s="4"/>
    </row>
    <row r="17" spans="1:15" ht="15.75" x14ac:dyDescent="0.25">
      <c r="A17" s="2"/>
      <c r="B17" s="46"/>
      <c r="C17" s="46"/>
      <c r="D17" s="46"/>
      <c r="E17" s="111"/>
      <c r="F17" s="111"/>
      <c r="G17" s="111"/>
      <c r="H17" s="111"/>
      <c r="I17" s="111"/>
      <c r="J17" s="111"/>
      <c r="K17" s="111"/>
      <c r="L17" s="111"/>
      <c r="M17" s="111"/>
      <c r="N17" s="2"/>
      <c r="O17" s="23"/>
    </row>
    <row r="18" spans="1:15" ht="15.75" x14ac:dyDescent="0.25">
      <c r="A18" s="4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4"/>
    </row>
    <row r="19" spans="1:15" s="6" customFormat="1" ht="15.75" x14ac:dyDescent="0.25">
      <c r="A19" s="4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4"/>
    </row>
    <row r="20" spans="1:15" s="6" customFormat="1" ht="15.75" x14ac:dyDescent="0.25">
      <c r="A20" s="4"/>
      <c r="B20" s="97"/>
      <c r="C20" s="97"/>
      <c r="D20" s="97"/>
      <c r="E20" s="97"/>
      <c r="F20" s="97"/>
      <c r="G20" s="97"/>
      <c r="H20" s="97"/>
      <c r="I20" s="97"/>
      <c r="J20" s="108" t="s">
        <v>0</v>
      </c>
      <c r="K20" s="109"/>
      <c r="L20" s="109"/>
      <c r="M20" s="109"/>
      <c r="N20" s="110"/>
    </row>
    <row r="21" spans="1:15" s="6" customFormat="1" ht="15.75" x14ac:dyDescent="0.25">
      <c r="A21" s="4"/>
      <c r="B21" s="97"/>
      <c r="C21" s="97"/>
      <c r="D21" s="97"/>
      <c r="E21" s="97"/>
      <c r="F21" s="97"/>
      <c r="G21" s="97"/>
      <c r="H21" s="97"/>
      <c r="I21" s="97"/>
      <c r="J21" s="105" t="s">
        <v>92</v>
      </c>
      <c r="K21" s="106"/>
      <c r="L21" s="106"/>
      <c r="M21" s="106"/>
      <c r="N21" s="107"/>
    </row>
    <row r="22" spans="1:15" s="6" customFormat="1" ht="15.75" x14ac:dyDescent="0.25">
      <c r="A22" s="4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4"/>
    </row>
    <row r="23" spans="1:15" s="6" customFormat="1" ht="15.75" x14ac:dyDescent="0.25">
      <c r="A23" s="4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4"/>
    </row>
    <row r="24" spans="1:15" s="6" customFormat="1" ht="15.75" x14ac:dyDescent="0.25">
      <c r="A24" s="2"/>
      <c r="B24" s="46"/>
      <c r="C24" s="46"/>
      <c r="D24" s="46"/>
      <c r="E24" s="24"/>
      <c r="F24" s="24"/>
      <c r="G24" s="24"/>
      <c r="H24" s="24"/>
      <c r="I24" s="24"/>
      <c r="J24" s="24"/>
      <c r="K24" s="24"/>
      <c r="L24" s="24"/>
      <c r="M24" s="24"/>
      <c r="N24" s="2"/>
    </row>
    <row r="25" spans="1:15" ht="63" x14ac:dyDescent="0.25">
      <c r="A25" s="8" t="s">
        <v>2</v>
      </c>
      <c r="B25" s="8" t="s">
        <v>3</v>
      </c>
      <c r="C25" s="8" t="s">
        <v>4</v>
      </c>
      <c r="D25" s="8" t="s">
        <v>5</v>
      </c>
      <c r="E25" s="9" t="s">
        <v>6</v>
      </c>
      <c r="F25" s="9" t="s">
        <v>7</v>
      </c>
      <c r="G25" s="9" t="s">
        <v>8</v>
      </c>
      <c r="H25" s="9" t="s">
        <v>9</v>
      </c>
      <c r="I25" s="9" t="s">
        <v>10</v>
      </c>
      <c r="J25" s="9" t="s">
        <v>11</v>
      </c>
      <c r="K25" s="9" t="s">
        <v>12</v>
      </c>
      <c r="L25" s="9" t="s">
        <v>13</v>
      </c>
      <c r="M25" s="9" t="s">
        <v>14</v>
      </c>
      <c r="N25" s="9" t="s">
        <v>15</v>
      </c>
    </row>
    <row r="26" spans="1:15" s="10" customFormat="1" ht="26.25" customHeight="1" x14ac:dyDescent="0.25">
      <c r="A26" s="9" t="s">
        <v>29</v>
      </c>
      <c r="B26" s="9" t="s">
        <v>17</v>
      </c>
      <c r="C26" s="9" t="s">
        <v>30</v>
      </c>
      <c r="D26" s="9" t="s">
        <v>31</v>
      </c>
      <c r="E26" s="26">
        <v>305.49</v>
      </c>
      <c r="F26" s="26">
        <f>E26*15</f>
        <v>4582.3500000000004</v>
      </c>
      <c r="G26" s="26"/>
      <c r="H26" s="26"/>
      <c r="I26" s="26"/>
      <c r="J26" s="26">
        <v>393.84</v>
      </c>
      <c r="K26" s="26"/>
      <c r="L26" s="13">
        <v>15</v>
      </c>
      <c r="M26" s="71">
        <f t="shared" ref="M26:M31" si="1">F26+G26+H26+I26-J26-K26</f>
        <v>4188.51</v>
      </c>
      <c r="N26" s="9"/>
    </row>
    <row r="27" spans="1:15" s="30" customFormat="1" ht="30" customHeight="1" x14ac:dyDescent="0.25">
      <c r="A27" s="9" t="s">
        <v>32</v>
      </c>
      <c r="B27" s="9" t="s">
        <v>17</v>
      </c>
      <c r="C27" s="9" t="s">
        <v>30</v>
      </c>
      <c r="D27" s="9" t="s">
        <v>33</v>
      </c>
      <c r="E27" s="26">
        <v>215.7</v>
      </c>
      <c r="F27" s="26">
        <f>E27*15</f>
        <v>3235.5</v>
      </c>
      <c r="G27" s="26"/>
      <c r="H27" s="26"/>
      <c r="I27" s="26"/>
      <c r="J27" s="26">
        <v>105.59</v>
      </c>
      <c r="K27" s="26"/>
      <c r="L27" s="13">
        <v>15</v>
      </c>
      <c r="M27" s="71">
        <f t="shared" si="1"/>
        <v>3129.91</v>
      </c>
      <c r="N27" s="9"/>
    </row>
    <row r="28" spans="1:15" s="30" customFormat="1" ht="30" customHeight="1" x14ac:dyDescent="0.25">
      <c r="A28" s="9" t="s">
        <v>34</v>
      </c>
      <c r="B28" s="9" t="s">
        <v>17</v>
      </c>
      <c r="C28" s="9" t="s">
        <v>30</v>
      </c>
      <c r="D28" s="9" t="s">
        <v>35</v>
      </c>
      <c r="E28" s="26">
        <v>193.1</v>
      </c>
      <c r="F28" s="26">
        <f>E28*15</f>
        <v>2896.5</v>
      </c>
      <c r="G28" s="26"/>
      <c r="H28" s="26"/>
      <c r="I28" s="26"/>
      <c r="J28" s="26">
        <v>48.48</v>
      </c>
      <c r="K28" s="26"/>
      <c r="L28" s="13">
        <v>15</v>
      </c>
      <c r="M28" s="71">
        <f t="shared" si="1"/>
        <v>2848.02</v>
      </c>
      <c r="N28" s="9"/>
    </row>
    <row r="29" spans="1:15" s="30" customFormat="1" ht="30" customHeight="1" x14ac:dyDescent="0.25">
      <c r="A29" s="32" t="s">
        <v>36</v>
      </c>
      <c r="B29" s="32" t="s">
        <v>17</v>
      </c>
      <c r="C29" s="32" t="s">
        <v>30</v>
      </c>
      <c r="D29" s="32" t="s">
        <v>33</v>
      </c>
      <c r="E29" s="33">
        <v>267.7</v>
      </c>
      <c r="F29" s="33">
        <v>4015.56</v>
      </c>
      <c r="G29" s="33"/>
      <c r="H29" s="33"/>
      <c r="I29" s="33"/>
      <c r="J29" s="33">
        <v>315.48</v>
      </c>
      <c r="K29" s="33"/>
      <c r="L29" s="72">
        <v>15</v>
      </c>
      <c r="M29" s="71">
        <f t="shared" si="1"/>
        <v>3700.08</v>
      </c>
      <c r="N29" s="32"/>
    </row>
    <row r="30" spans="1:15" s="30" customFormat="1" ht="30" customHeight="1" x14ac:dyDescent="0.25">
      <c r="A30" s="32" t="s">
        <v>37</v>
      </c>
      <c r="B30" s="32" t="s">
        <v>17</v>
      </c>
      <c r="C30" s="32" t="s">
        <v>30</v>
      </c>
      <c r="D30" s="32" t="s">
        <v>33</v>
      </c>
      <c r="E30" s="33">
        <v>215.7</v>
      </c>
      <c r="F30" s="33">
        <f>E30*15</f>
        <v>3235.5</v>
      </c>
      <c r="G30" s="33"/>
      <c r="H30" s="33"/>
      <c r="I30" s="33"/>
      <c r="J30" s="33">
        <v>105.59</v>
      </c>
      <c r="K30" s="33"/>
      <c r="L30" s="72">
        <v>15</v>
      </c>
      <c r="M30" s="71">
        <f t="shared" si="1"/>
        <v>3129.91</v>
      </c>
      <c r="N30" s="32"/>
    </row>
    <row r="31" spans="1:15" s="30" customFormat="1" ht="30" customHeight="1" x14ac:dyDescent="0.25">
      <c r="A31" s="9" t="s">
        <v>38</v>
      </c>
      <c r="B31" s="9" t="s">
        <v>17</v>
      </c>
      <c r="C31" s="9" t="s">
        <v>30</v>
      </c>
      <c r="D31" s="9" t="s">
        <v>35</v>
      </c>
      <c r="E31" s="26">
        <v>181.81</v>
      </c>
      <c r="F31" s="26">
        <f>E31*15</f>
        <v>2727.15</v>
      </c>
      <c r="G31" s="26"/>
      <c r="H31" s="26"/>
      <c r="I31" s="26"/>
      <c r="J31" s="26">
        <v>30.01</v>
      </c>
      <c r="K31" s="26"/>
      <c r="L31" s="13">
        <v>15</v>
      </c>
      <c r="M31" s="71">
        <f t="shared" si="1"/>
        <v>2697.14</v>
      </c>
      <c r="N31" s="9"/>
    </row>
    <row r="32" spans="1:15" s="30" customFormat="1" ht="30" customHeight="1" x14ac:dyDescent="0.25">
      <c r="A32" s="37"/>
      <c r="B32" s="37"/>
      <c r="C32" s="37"/>
      <c r="D32" s="37"/>
      <c r="E32" s="38"/>
      <c r="F32" s="38">
        <f t="shared" ref="F32:K32" si="2">SUM(F26:F31)</f>
        <v>20692.560000000001</v>
      </c>
      <c r="G32" s="38">
        <f t="shared" si="2"/>
        <v>0</v>
      </c>
      <c r="H32" s="38">
        <f t="shared" si="2"/>
        <v>0</v>
      </c>
      <c r="I32" s="38">
        <f t="shared" si="2"/>
        <v>0</v>
      </c>
      <c r="J32" s="38">
        <f>SUM(J26:J31)</f>
        <v>998.99</v>
      </c>
      <c r="K32" s="38">
        <f t="shared" si="2"/>
        <v>0</v>
      </c>
      <c r="L32" s="38"/>
      <c r="M32" s="38">
        <f>SUM(M26:M31)</f>
        <v>19693.57</v>
      </c>
      <c r="N32" s="37"/>
    </row>
    <row r="33" spans="1:16" s="30" customFormat="1" ht="30" customHeight="1" x14ac:dyDescent="0.25">
      <c r="A33" s="37"/>
      <c r="B33" s="37"/>
      <c r="C33" s="37"/>
      <c r="D33" s="37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6" s="30" customFormat="1" ht="30" customHeight="1" x14ac:dyDescent="0.25">
      <c r="A34" s="37"/>
      <c r="B34" s="37"/>
      <c r="C34" s="37"/>
      <c r="D34" s="37"/>
      <c r="E34" s="38"/>
      <c r="F34" s="38"/>
      <c r="G34" s="38"/>
      <c r="H34" s="38"/>
      <c r="I34" s="38"/>
      <c r="J34" s="38"/>
      <c r="K34" s="108" t="s">
        <v>0</v>
      </c>
      <c r="L34" s="109"/>
      <c r="M34" s="109"/>
      <c r="N34" s="109"/>
      <c r="O34" s="110"/>
    </row>
    <row r="35" spans="1:16" s="30" customFormat="1" ht="30" customHeight="1" x14ac:dyDescent="0.25">
      <c r="A35" s="37"/>
      <c r="B35" s="37"/>
      <c r="C35" s="37"/>
      <c r="D35" s="37"/>
      <c r="E35" s="38"/>
      <c r="F35" s="38"/>
      <c r="G35" s="38"/>
      <c r="H35" s="38"/>
      <c r="I35" s="38"/>
      <c r="K35" s="105" t="str">
        <f>J6</f>
        <v>1-15 DE FEBRERO DEL 2019</v>
      </c>
      <c r="L35" s="106"/>
      <c r="M35" s="106"/>
      <c r="N35" s="106"/>
      <c r="O35" s="107"/>
    </row>
    <row r="36" spans="1:16" s="30" customFormat="1" ht="30" customHeight="1" x14ac:dyDescent="0.25">
      <c r="A36" s="37"/>
      <c r="B36" s="37"/>
      <c r="C36" s="37"/>
      <c r="D36" s="37"/>
      <c r="E36" s="38"/>
      <c r="F36" s="38"/>
      <c r="G36" s="38"/>
      <c r="H36" s="38"/>
      <c r="I36" s="38"/>
    </row>
    <row r="37" spans="1:16" s="30" customFormat="1" ht="30" customHeight="1" x14ac:dyDescent="0.25">
      <c r="A37" s="37"/>
      <c r="B37" s="37"/>
      <c r="C37" s="37"/>
      <c r="D37" s="37"/>
      <c r="E37" s="38"/>
      <c r="F37" s="38"/>
      <c r="G37" s="38"/>
      <c r="H37" s="38"/>
      <c r="I37" s="38"/>
      <c r="J37" s="97"/>
      <c r="K37" s="97"/>
      <c r="L37" s="97"/>
      <c r="M37" s="97"/>
      <c r="N37" s="97"/>
    </row>
    <row r="38" spans="1:16" ht="63" x14ac:dyDescent="0.25">
      <c r="A38" s="8" t="s">
        <v>2</v>
      </c>
      <c r="B38" s="8" t="s">
        <v>3</v>
      </c>
      <c r="C38" s="8" t="s">
        <v>4</v>
      </c>
      <c r="D38" s="8" t="s">
        <v>5</v>
      </c>
      <c r="E38" s="9" t="s">
        <v>6</v>
      </c>
      <c r="F38" s="9" t="s">
        <v>7</v>
      </c>
      <c r="G38" s="9" t="s">
        <v>8</v>
      </c>
      <c r="H38" s="9" t="s">
        <v>9</v>
      </c>
      <c r="I38" s="9" t="s">
        <v>10</v>
      </c>
      <c r="J38" s="9" t="s">
        <v>11</v>
      </c>
      <c r="K38" s="9" t="s">
        <v>12</v>
      </c>
      <c r="L38" s="9" t="s">
        <v>13</v>
      </c>
      <c r="M38" s="9" t="s">
        <v>14</v>
      </c>
      <c r="N38" s="9" t="s">
        <v>15</v>
      </c>
    </row>
    <row r="39" spans="1:16" s="30" customFormat="1" ht="30" customHeight="1" x14ac:dyDescent="0.25">
      <c r="A39" s="32" t="s">
        <v>74</v>
      </c>
      <c r="B39" s="32" t="s">
        <v>26</v>
      </c>
      <c r="C39" s="32" t="s">
        <v>40</v>
      </c>
      <c r="D39" s="32" t="s">
        <v>41</v>
      </c>
      <c r="E39" s="33">
        <v>624.09</v>
      </c>
      <c r="F39" s="26">
        <f>E39*15</f>
        <v>9361.35</v>
      </c>
      <c r="G39" s="33"/>
      <c r="H39" s="33"/>
      <c r="I39" s="33"/>
      <c r="J39" s="33">
        <v>1361.37</v>
      </c>
      <c r="K39" s="33"/>
      <c r="L39" s="72">
        <v>15</v>
      </c>
      <c r="M39" s="73">
        <f t="shared" ref="M39:M44" si="3">F39+G39+H39+I39-J39-K39</f>
        <v>7999.9800000000005</v>
      </c>
      <c r="N39" s="32"/>
    </row>
    <row r="40" spans="1:16" s="69" customFormat="1" ht="26.25" customHeight="1" x14ac:dyDescent="0.25">
      <c r="A40" s="67" t="s">
        <v>78</v>
      </c>
      <c r="B40" s="67" t="s">
        <v>26</v>
      </c>
      <c r="C40" s="67" t="s">
        <v>40</v>
      </c>
      <c r="D40" s="67" t="s">
        <v>77</v>
      </c>
      <c r="E40" s="68">
        <v>518.13</v>
      </c>
      <c r="F40" s="26">
        <f>E40*15</f>
        <v>7771.95</v>
      </c>
      <c r="G40" s="68"/>
      <c r="H40" s="68"/>
      <c r="I40" s="68"/>
      <c r="J40" s="68">
        <v>1021.87</v>
      </c>
      <c r="K40" s="68"/>
      <c r="L40" s="74">
        <v>15</v>
      </c>
      <c r="M40" s="73">
        <f t="shared" si="3"/>
        <v>6750.08</v>
      </c>
      <c r="N40" s="67"/>
      <c r="O40" s="87"/>
      <c r="P40" s="87"/>
    </row>
    <row r="41" spans="1:16" s="30" customFormat="1" ht="30" customHeight="1" x14ac:dyDescent="0.25">
      <c r="A41" s="55" t="s">
        <v>76</v>
      </c>
      <c r="B41" s="55" t="s">
        <v>26</v>
      </c>
      <c r="C41" s="55" t="s">
        <v>40</v>
      </c>
      <c r="D41" s="56" t="s">
        <v>43</v>
      </c>
      <c r="E41" s="26">
        <v>233.44399999999999</v>
      </c>
      <c r="F41" s="26">
        <f t="shared" ref="F41:F44" si="4">E41*15</f>
        <v>3501.66</v>
      </c>
      <c r="G41" s="45"/>
      <c r="H41" s="45"/>
      <c r="I41" s="45"/>
      <c r="J41" s="45">
        <v>65.84</v>
      </c>
      <c r="K41" s="45"/>
      <c r="L41" s="75">
        <v>15</v>
      </c>
      <c r="M41" s="71">
        <f t="shared" si="3"/>
        <v>3435.8199999999997</v>
      </c>
      <c r="N41" s="55"/>
    </row>
    <row r="42" spans="1:16" s="30" customFormat="1" ht="30" customHeight="1" x14ac:dyDescent="0.25">
      <c r="A42" s="9" t="s">
        <v>44</v>
      </c>
      <c r="B42" s="9" t="s">
        <v>26</v>
      </c>
      <c r="C42" s="9" t="s">
        <v>40</v>
      </c>
      <c r="D42" s="41" t="s">
        <v>45</v>
      </c>
      <c r="E42" s="26">
        <v>275.18</v>
      </c>
      <c r="F42" s="26">
        <f>E42*15</f>
        <v>4127.7</v>
      </c>
      <c r="G42" s="26"/>
      <c r="H42" s="26"/>
      <c r="I42" s="26"/>
      <c r="J42" s="26">
        <v>327.76</v>
      </c>
      <c r="K42" s="26"/>
      <c r="L42" s="13">
        <v>15</v>
      </c>
      <c r="M42" s="71">
        <f t="shared" si="3"/>
        <v>3799.9399999999996</v>
      </c>
      <c r="N42" s="9"/>
    </row>
    <row r="43" spans="1:16" s="30" customFormat="1" ht="30" customHeight="1" x14ac:dyDescent="0.25">
      <c r="A43" s="9" t="s">
        <v>46</v>
      </c>
      <c r="B43" s="9" t="s">
        <v>26</v>
      </c>
      <c r="C43" s="9" t="s">
        <v>40</v>
      </c>
      <c r="D43" s="9" t="s">
        <v>47</v>
      </c>
      <c r="E43" s="26">
        <v>233.44399999999999</v>
      </c>
      <c r="F43" s="26">
        <f t="shared" si="4"/>
        <v>3501.66</v>
      </c>
      <c r="G43" s="26"/>
      <c r="H43" s="26"/>
      <c r="I43" s="26"/>
      <c r="J43" s="26">
        <v>65.84</v>
      </c>
      <c r="K43" s="26"/>
      <c r="L43" s="13">
        <v>15</v>
      </c>
      <c r="M43" s="71">
        <f t="shared" si="3"/>
        <v>3435.8199999999997</v>
      </c>
      <c r="N43" s="9"/>
    </row>
    <row r="44" spans="1:16" s="30" customFormat="1" ht="30" customHeight="1" x14ac:dyDescent="0.25">
      <c r="A44" s="80" t="s">
        <v>49</v>
      </c>
      <c r="B44" s="9" t="s">
        <v>26</v>
      </c>
      <c r="C44" s="44" t="s">
        <v>40</v>
      </c>
      <c r="D44" s="9" t="s">
        <v>50</v>
      </c>
      <c r="E44" s="26">
        <v>233.44399999999999</v>
      </c>
      <c r="F44" s="26">
        <f t="shared" si="4"/>
        <v>3501.66</v>
      </c>
      <c r="G44" s="26"/>
      <c r="H44" s="26"/>
      <c r="I44" s="26"/>
      <c r="J44" s="26">
        <v>65.84</v>
      </c>
      <c r="K44" s="26"/>
      <c r="L44" s="13">
        <v>15</v>
      </c>
      <c r="M44" s="71">
        <f t="shared" si="3"/>
        <v>3435.8199999999997</v>
      </c>
      <c r="N44" s="66"/>
    </row>
    <row r="45" spans="1:16" s="30" customFormat="1" ht="30" customHeight="1" x14ac:dyDescent="0.25">
      <c r="A45" s="37"/>
      <c r="B45" s="37"/>
      <c r="C45" s="37"/>
      <c r="D45" s="37"/>
      <c r="E45" s="38"/>
      <c r="F45" s="38"/>
      <c r="G45" s="38"/>
      <c r="H45" s="38"/>
      <c r="I45" s="38"/>
      <c r="J45" s="38"/>
      <c r="K45" s="38"/>
      <c r="L45" s="84"/>
      <c r="M45" s="88"/>
      <c r="N45" s="37"/>
    </row>
    <row r="46" spans="1:16" ht="15.75" x14ac:dyDescent="0.25">
      <c r="A46" s="37"/>
      <c r="B46" s="37"/>
      <c r="C46" s="37"/>
      <c r="D46" s="37"/>
      <c r="E46" s="38"/>
      <c r="F46" s="38">
        <f t="shared" ref="F46:L46" si="5">SUM(F39:F44)</f>
        <v>31765.98</v>
      </c>
      <c r="G46" s="38">
        <f t="shared" si="5"/>
        <v>0</v>
      </c>
      <c r="H46" s="38">
        <f t="shared" si="5"/>
        <v>0</v>
      </c>
      <c r="I46" s="38">
        <f t="shared" si="5"/>
        <v>0</v>
      </c>
      <c r="J46" s="38">
        <f>SUM(J39:J44)</f>
        <v>2908.5200000000004</v>
      </c>
      <c r="K46" s="38">
        <f t="shared" si="5"/>
        <v>0</v>
      </c>
      <c r="L46" s="38">
        <f t="shared" si="5"/>
        <v>90</v>
      </c>
      <c r="M46" s="38">
        <f>SUM(M39:M44)</f>
        <v>28857.46</v>
      </c>
      <c r="N46" s="37"/>
    </row>
    <row r="47" spans="1:16" ht="15.75" x14ac:dyDescent="0.25">
      <c r="A47" s="37"/>
      <c r="B47" s="46"/>
      <c r="C47" s="46"/>
      <c r="D47" s="46"/>
      <c r="E47" s="24"/>
      <c r="F47" s="24"/>
      <c r="G47" s="24"/>
      <c r="H47" s="24"/>
      <c r="I47" s="24"/>
      <c r="J47" s="24"/>
      <c r="K47" s="24"/>
      <c r="L47" s="24"/>
      <c r="M47" s="24"/>
      <c r="N47" s="2"/>
    </row>
    <row r="48" spans="1:16" s="6" customFormat="1" ht="15.75" x14ac:dyDescent="0.25">
      <c r="A48" s="2"/>
      <c r="B48" s="46"/>
      <c r="C48" s="46"/>
      <c r="D48" s="46"/>
      <c r="E48" s="111"/>
      <c r="F48" s="111"/>
      <c r="G48" s="111"/>
      <c r="H48" s="111"/>
      <c r="I48" s="111"/>
      <c r="J48" s="111"/>
      <c r="K48" s="111"/>
      <c r="L48" s="111"/>
      <c r="M48" s="111"/>
      <c r="N48" s="2"/>
    </row>
    <row r="49" spans="1:14" s="6" customFormat="1" ht="15.75" x14ac:dyDescent="0.25">
      <c r="A49" s="2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4"/>
    </row>
    <row r="50" spans="1:14" s="6" customFormat="1" ht="15.75" x14ac:dyDescent="0.25">
      <c r="A50" s="4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4"/>
    </row>
    <row r="51" spans="1:14" s="6" customFormat="1" ht="15.75" x14ac:dyDescent="0.25">
      <c r="A51" s="4"/>
      <c r="B51" s="97"/>
      <c r="C51" s="97"/>
      <c r="D51" s="97"/>
      <c r="E51" s="97"/>
      <c r="F51" s="97"/>
      <c r="G51" s="97"/>
      <c r="H51" s="97"/>
      <c r="I51" s="97"/>
      <c r="J51" s="108" t="s">
        <v>0</v>
      </c>
      <c r="K51" s="109"/>
      <c r="L51" s="109"/>
      <c r="M51" s="109"/>
      <c r="N51" s="110"/>
    </row>
    <row r="52" spans="1:14" s="6" customFormat="1" ht="15.75" x14ac:dyDescent="0.25">
      <c r="A52" s="4"/>
      <c r="B52" s="97"/>
      <c r="C52" s="97"/>
      <c r="D52" s="97"/>
      <c r="E52" s="97"/>
      <c r="F52" s="97"/>
      <c r="G52" s="97"/>
      <c r="H52" s="97"/>
      <c r="I52" s="97"/>
      <c r="J52" s="105" t="str">
        <f>J6</f>
        <v>1-15 DE FEBRERO DEL 2019</v>
      </c>
      <c r="K52" s="106"/>
      <c r="L52" s="106"/>
      <c r="M52" s="106"/>
      <c r="N52" s="107"/>
    </row>
    <row r="53" spans="1:14" ht="15.75" x14ac:dyDescent="0.25">
      <c r="A53" s="4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4"/>
    </row>
    <row r="54" spans="1:14" ht="15.75" x14ac:dyDescent="0.25">
      <c r="A54" s="4"/>
      <c r="B54" s="46"/>
      <c r="C54" s="46"/>
      <c r="D54" s="46"/>
      <c r="E54" s="24"/>
      <c r="F54" s="24"/>
      <c r="G54" s="24"/>
      <c r="H54" s="24"/>
      <c r="I54" s="24"/>
      <c r="J54" s="24"/>
      <c r="K54" s="24"/>
      <c r="L54" s="24"/>
      <c r="M54" s="24"/>
      <c r="N54" s="2"/>
    </row>
    <row r="55" spans="1:14" s="10" customFormat="1" ht="3.75" customHeight="1" x14ac:dyDescent="0.25">
      <c r="A55" s="2"/>
      <c r="B55" s="46"/>
      <c r="C55" s="46"/>
      <c r="D55" s="46"/>
      <c r="E55" s="24"/>
      <c r="F55" s="24"/>
      <c r="G55" s="24"/>
      <c r="H55" s="24"/>
      <c r="I55" s="24"/>
      <c r="J55" s="24"/>
      <c r="K55" s="24"/>
      <c r="L55" s="24"/>
      <c r="M55" s="24"/>
      <c r="N55" s="2"/>
    </row>
    <row r="56" spans="1:14" s="10" customFormat="1" ht="40.5" customHeight="1" x14ac:dyDescent="0.25">
      <c r="A56" s="8" t="s">
        <v>2</v>
      </c>
      <c r="B56" s="8" t="s">
        <v>3</v>
      </c>
      <c r="C56" s="8" t="s">
        <v>4</v>
      </c>
      <c r="D56" s="8" t="s">
        <v>5</v>
      </c>
      <c r="E56" s="9" t="s">
        <v>51</v>
      </c>
      <c r="F56" s="9" t="s">
        <v>7</v>
      </c>
      <c r="G56" s="9" t="s">
        <v>8</v>
      </c>
      <c r="H56" s="9" t="s">
        <v>9</v>
      </c>
      <c r="I56" s="9" t="s">
        <v>10</v>
      </c>
      <c r="J56" s="9" t="s">
        <v>11</v>
      </c>
      <c r="K56" s="9" t="s">
        <v>12</v>
      </c>
      <c r="L56" s="9" t="s">
        <v>13</v>
      </c>
      <c r="M56" s="9" t="s">
        <v>14</v>
      </c>
      <c r="N56" s="9" t="s">
        <v>15</v>
      </c>
    </row>
    <row r="57" spans="1:14" s="30" customFormat="1" ht="30" customHeight="1" x14ac:dyDescent="0.25">
      <c r="A57" s="9" t="s">
        <v>52</v>
      </c>
      <c r="B57" s="9" t="s">
        <v>26</v>
      </c>
      <c r="C57" s="9" t="s">
        <v>30</v>
      </c>
      <c r="D57" s="9" t="s">
        <v>33</v>
      </c>
      <c r="E57" s="26">
        <v>215.7</v>
      </c>
      <c r="F57" s="26">
        <f>E57*15</f>
        <v>3235.5</v>
      </c>
      <c r="G57" s="26"/>
      <c r="H57" s="26"/>
      <c r="I57" s="26"/>
      <c r="J57" s="26">
        <v>105.59</v>
      </c>
      <c r="K57" s="26"/>
      <c r="L57" s="13">
        <v>15</v>
      </c>
      <c r="M57" s="71">
        <f>F57+G57+H57+I57-J57-K57</f>
        <v>3129.91</v>
      </c>
      <c r="N57" s="9"/>
    </row>
    <row r="58" spans="1:14" s="30" customFormat="1" ht="30" customHeight="1" x14ac:dyDescent="0.25">
      <c r="A58" s="9" t="s">
        <v>53</v>
      </c>
      <c r="B58" s="9" t="s">
        <v>26</v>
      </c>
      <c r="C58" s="9" t="s">
        <v>40</v>
      </c>
      <c r="D58" s="9" t="s">
        <v>54</v>
      </c>
      <c r="E58" s="26">
        <f>714/15</f>
        <v>47.6</v>
      </c>
      <c r="F58" s="26">
        <f>E58*15</f>
        <v>714</v>
      </c>
      <c r="G58" s="26"/>
      <c r="H58" s="26"/>
      <c r="I58" s="26">
        <v>167.92</v>
      </c>
      <c r="J58" s="26"/>
      <c r="K58" s="26"/>
      <c r="L58" s="13">
        <v>15</v>
      </c>
      <c r="M58" s="71">
        <f>F58+G58+H58+I58-J58-K58</f>
        <v>881.92</v>
      </c>
      <c r="N58" s="9"/>
    </row>
    <row r="59" spans="1:14" s="30" customFormat="1" ht="30" customHeight="1" x14ac:dyDescent="0.25">
      <c r="A59" s="9" t="s">
        <v>55</v>
      </c>
      <c r="B59" s="9" t="s">
        <v>26</v>
      </c>
      <c r="C59" s="9" t="s">
        <v>30</v>
      </c>
      <c r="D59" s="9" t="s">
        <v>33</v>
      </c>
      <c r="E59" s="26">
        <v>220</v>
      </c>
      <c r="F59" s="26">
        <f>E59*15</f>
        <v>3300</v>
      </c>
      <c r="G59" s="26"/>
      <c r="H59" s="26"/>
      <c r="I59" s="26"/>
      <c r="J59" s="26">
        <v>112.61</v>
      </c>
      <c r="K59" s="26"/>
      <c r="L59" s="13">
        <v>15</v>
      </c>
      <c r="M59" s="71">
        <f>F59+G59+H59+I59-J59-K59</f>
        <v>3187.39</v>
      </c>
      <c r="N59" s="45"/>
    </row>
    <row r="60" spans="1:14" s="30" customFormat="1" ht="30" customHeight="1" x14ac:dyDescent="0.25">
      <c r="A60" s="37"/>
      <c r="B60" s="37"/>
      <c r="C60" s="37"/>
      <c r="D60" s="37"/>
      <c r="E60" s="38"/>
      <c r="F60" s="38">
        <f>SUM(F57:F59)</f>
        <v>7249.5</v>
      </c>
      <c r="G60" s="38">
        <f t="shared" ref="G60:L60" si="6">SUM(G57:G59)</f>
        <v>0</v>
      </c>
      <c r="H60" s="38">
        <f t="shared" si="6"/>
        <v>0</v>
      </c>
      <c r="I60" s="38">
        <f t="shared" si="6"/>
        <v>167.92</v>
      </c>
      <c r="J60" s="38">
        <f>SUM(J57:J59)</f>
        <v>218.2</v>
      </c>
      <c r="K60" s="38">
        <f t="shared" si="6"/>
        <v>0</v>
      </c>
      <c r="L60" s="38">
        <f t="shared" si="6"/>
        <v>45</v>
      </c>
      <c r="M60" s="38">
        <f>SUM(M57:M59)</f>
        <v>7199.2199999999993</v>
      </c>
      <c r="N60" s="37"/>
    </row>
    <row r="61" spans="1:14" s="30" customFormat="1" ht="30" customHeight="1" x14ac:dyDescent="0.25">
      <c r="A61" s="37"/>
      <c r="B61" s="37"/>
      <c r="C61" s="37"/>
      <c r="D61" s="37"/>
      <c r="E61" s="38"/>
      <c r="F61" s="38"/>
      <c r="G61" s="38"/>
      <c r="H61" s="38"/>
      <c r="I61" s="38"/>
      <c r="J61" s="38"/>
      <c r="K61" s="38"/>
      <c r="L61" s="38"/>
      <c r="M61" s="38"/>
      <c r="N61" s="37"/>
    </row>
    <row r="62" spans="1:14" s="30" customFormat="1" ht="30" customHeight="1" x14ac:dyDescent="0.25">
      <c r="A62" s="37"/>
      <c r="B62" s="37"/>
      <c r="C62" s="37"/>
      <c r="D62" s="37"/>
      <c r="E62" s="38"/>
      <c r="F62" s="38"/>
      <c r="G62" s="38"/>
      <c r="H62" s="38"/>
      <c r="I62" s="38"/>
      <c r="J62" s="108" t="s">
        <v>0</v>
      </c>
      <c r="K62" s="109"/>
      <c r="L62" s="109"/>
      <c r="M62" s="109"/>
      <c r="N62" s="110"/>
    </row>
    <row r="63" spans="1:14" s="30" customFormat="1" ht="30" customHeight="1" x14ac:dyDescent="0.25">
      <c r="A63" s="37"/>
      <c r="B63" s="37"/>
      <c r="C63" s="37"/>
      <c r="D63" s="37"/>
      <c r="E63" s="38"/>
      <c r="F63" s="38"/>
      <c r="G63" s="38"/>
      <c r="H63" s="38"/>
      <c r="I63" s="38"/>
      <c r="J63" s="105" t="str">
        <f>J6</f>
        <v>1-15 DE FEBRERO DEL 2019</v>
      </c>
      <c r="K63" s="106"/>
      <c r="L63" s="106"/>
      <c r="M63" s="106"/>
      <c r="N63" s="107"/>
    </row>
    <row r="64" spans="1:14" s="30" customFormat="1" ht="30" customHeight="1" x14ac:dyDescent="0.25">
      <c r="A64" s="37"/>
      <c r="B64" s="37"/>
      <c r="C64" s="37"/>
      <c r="D64" s="37"/>
      <c r="E64" s="38"/>
      <c r="F64" s="38"/>
      <c r="G64" s="38"/>
      <c r="H64" s="38"/>
      <c r="I64" s="38"/>
    </row>
    <row r="65" spans="1:14" s="30" customFormat="1" ht="30" customHeight="1" x14ac:dyDescent="0.25">
      <c r="A65" s="37"/>
      <c r="B65" s="37"/>
      <c r="C65" s="37"/>
      <c r="D65" s="37"/>
      <c r="E65" s="38"/>
      <c r="F65" s="38"/>
      <c r="G65" s="38"/>
      <c r="H65" s="38"/>
      <c r="I65" s="38"/>
    </row>
    <row r="66" spans="1:14" s="10" customFormat="1" ht="40.5" customHeight="1" x14ac:dyDescent="0.25">
      <c r="A66" s="8" t="s">
        <v>2</v>
      </c>
      <c r="B66" s="8" t="s">
        <v>3</v>
      </c>
      <c r="C66" s="8" t="s">
        <v>4</v>
      </c>
      <c r="D66" s="8" t="s">
        <v>5</v>
      </c>
      <c r="E66" s="9" t="s">
        <v>51</v>
      </c>
      <c r="F66" s="9" t="s">
        <v>7</v>
      </c>
      <c r="G66" s="9" t="s">
        <v>8</v>
      </c>
      <c r="H66" s="9" t="s">
        <v>9</v>
      </c>
      <c r="I66" s="9" t="s">
        <v>10</v>
      </c>
      <c r="J66" s="9" t="s">
        <v>11</v>
      </c>
      <c r="K66" s="9" t="s">
        <v>12</v>
      </c>
      <c r="L66" s="9" t="s">
        <v>13</v>
      </c>
      <c r="M66" s="9" t="s">
        <v>14</v>
      </c>
      <c r="N66" s="9" t="s">
        <v>15</v>
      </c>
    </row>
    <row r="67" spans="1:14" s="30" customFormat="1" ht="30" customHeight="1" x14ac:dyDescent="0.25">
      <c r="A67" s="9" t="s">
        <v>56</v>
      </c>
      <c r="B67" s="9" t="s">
        <v>26</v>
      </c>
      <c r="C67" s="9" t="s">
        <v>30</v>
      </c>
      <c r="D67" s="9" t="s">
        <v>57</v>
      </c>
      <c r="E67" s="26">
        <v>58.38</v>
      </c>
      <c r="F67" s="26">
        <f t="shared" ref="F67:F78" si="7">E67*15</f>
        <v>875.7</v>
      </c>
      <c r="G67" s="26"/>
      <c r="H67" s="26"/>
      <c r="I67" s="26">
        <v>157.57</v>
      </c>
      <c r="J67" s="26"/>
      <c r="K67" s="26"/>
      <c r="L67" s="13">
        <v>15</v>
      </c>
      <c r="M67" s="26">
        <f t="shared" ref="M67:M78" si="8">F67+G67+H67+I67-J67-K67</f>
        <v>1033.27</v>
      </c>
      <c r="N67" s="9"/>
    </row>
    <row r="68" spans="1:14" s="30" customFormat="1" ht="30" customHeight="1" x14ac:dyDescent="0.25">
      <c r="A68" s="9" t="s">
        <v>58</v>
      </c>
      <c r="B68" s="9" t="s">
        <v>26</v>
      </c>
      <c r="C68" s="9" t="s">
        <v>30</v>
      </c>
      <c r="D68" s="9" t="s">
        <v>57</v>
      </c>
      <c r="E68" s="26">
        <v>25.05</v>
      </c>
      <c r="F68" s="26">
        <f t="shared" si="7"/>
        <v>375.75</v>
      </c>
      <c r="G68" s="26"/>
      <c r="H68" s="26"/>
      <c r="I68" s="26">
        <v>189.57</v>
      </c>
      <c r="J68" s="26"/>
      <c r="K68" s="26"/>
      <c r="L68" s="13">
        <v>15</v>
      </c>
      <c r="M68" s="26">
        <f t="shared" si="8"/>
        <v>565.31999999999994</v>
      </c>
      <c r="N68" s="9"/>
    </row>
    <row r="69" spans="1:14" s="30" customFormat="1" ht="30" customHeight="1" x14ac:dyDescent="0.25">
      <c r="A69" s="9" t="s">
        <v>59</v>
      </c>
      <c r="B69" s="9" t="s">
        <v>26</v>
      </c>
      <c r="C69" s="9" t="s">
        <v>30</v>
      </c>
      <c r="D69" s="9" t="s">
        <v>57</v>
      </c>
      <c r="E69" s="26">
        <v>95.43</v>
      </c>
      <c r="F69" s="26">
        <f t="shared" si="7"/>
        <v>1431.45</v>
      </c>
      <c r="G69" s="26"/>
      <c r="H69" s="26"/>
      <c r="I69" s="26">
        <v>121.81</v>
      </c>
      <c r="J69" s="26"/>
      <c r="K69" s="26"/>
      <c r="L69" s="13">
        <v>15</v>
      </c>
      <c r="M69" s="26">
        <f t="shared" si="8"/>
        <v>1553.26</v>
      </c>
      <c r="N69" s="9"/>
    </row>
    <row r="70" spans="1:14" s="30" customFormat="1" ht="30" customHeight="1" x14ac:dyDescent="0.25">
      <c r="A70" s="9" t="s">
        <v>60</v>
      </c>
      <c r="B70" s="9" t="s">
        <v>26</v>
      </c>
      <c r="C70" s="9" t="s">
        <v>30</v>
      </c>
      <c r="D70" s="9" t="s">
        <v>57</v>
      </c>
      <c r="E70" s="26">
        <v>84.51</v>
      </c>
      <c r="F70" s="26">
        <f t="shared" si="7"/>
        <v>1267.6500000000001</v>
      </c>
      <c r="G70" s="26"/>
      <c r="H70" s="26"/>
      <c r="I70" s="26">
        <v>132.4</v>
      </c>
      <c r="J70" s="26"/>
      <c r="K70" s="26"/>
      <c r="L70" s="13">
        <v>15</v>
      </c>
      <c r="M70" s="26">
        <f>F70+G70+H70+I70-J70-K70</f>
        <v>1400.0500000000002</v>
      </c>
      <c r="N70" s="9"/>
    </row>
    <row r="71" spans="1:14" s="30" customFormat="1" ht="30" customHeight="1" x14ac:dyDescent="0.25">
      <c r="A71" s="9" t="s">
        <v>61</v>
      </c>
      <c r="B71" s="9" t="s">
        <v>26</v>
      </c>
      <c r="C71" s="9" t="s">
        <v>30</v>
      </c>
      <c r="D71" s="9" t="s">
        <v>57</v>
      </c>
      <c r="E71" s="26">
        <v>25.05</v>
      </c>
      <c r="F71" s="26">
        <f t="shared" si="7"/>
        <v>375.75</v>
      </c>
      <c r="G71" s="26"/>
      <c r="H71" s="26"/>
      <c r="I71" s="26">
        <v>189.57</v>
      </c>
      <c r="J71" s="26"/>
      <c r="K71" s="26"/>
      <c r="L71" s="13">
        <v>15</v>
      </c>
      <c r="M71" s="26">
        <f t="shared" si="8"/>
        <v>565.31999999999994</v>
      </c>
      <c r="N71" s="9"/>
    </row>
    <row r="72" spans="1:14" s="30" customFormat="1" ht="30" customHeight="1" x14ac:dyDescent="0.25">
      <c r="A72" s="9" t="s">
        <v>62</v>
      </c>
      <c r="B72" s="9" t="s">
        <v>26</v>
      </c>
      <c r="C72" s="9" t="s">
        <v>30</v>
      </c>
      <c r="D72" s="9" t="s">
        <v>57</v>
      </c>
      <c r="E72" s="26">
        <v>58.38</v>
      </c>
      <c r="F72" s="26">
        <f t="shared" si="7"/>
        <v>875.7</v>
      </c>
      <c r="G72" s="26"/>
      <c r="H72" s="26"/>
      <c r="I72" s="26">
        <v>157.47999999999999</v>
      </c>
      <c r="J72" s="26"/>
      <c r="K72" s="26"/>
      <c r="L72" s="13">
        <v>15</v>
      </c>
      <c r="M72" s="26">
        <f t="shared" si="8"/>
        <v>1033.18</v>
      </c>
      <c r="N72" s="9"/>
    </row>
    <row r="73" spans="1:14" s="30" customFormat="1" ht="30" customHeight="1" x14ac:dyDescent="0.25">
      <c r="A73" s="9" t="s">
        <v>90</v>
      </c>
      <c r="B73" s="9" t="s">
        <v>26</v>
      </c>
      <c r="C73" s="9" t="s">
        <v>30</v>
      </c>
      <c r="D73" s="9" t="s">
        <v>57</v>
      </c>
      <c r="E73" s="26">
        <v>148.37</v>
      </c>
      <c r="F73" s="26">
        <f t="shared" si="7"/>
        <v>2225.5500000000002</v>
      </c>
      <c r="G73" s="26"/>
      <c r="H73" s="26"/>
      <c r="I73" s="26">
        <v>45.14</v>
      </c>
      <c r="J73" s="26"/>
      <c r="K73" s="26"/>
      <c r="L73" s="13">
        <v>15</v>
      </c>
      <c r="M73" s="26">
        <f t="shared" si="8"/>
        <v>2270.69</v>
      </c>
      <c r="N73" s="9"/>
    </row>
    <row r="74" spans="1:14" s="30" customFormat="1" ht="30" customHeight="1" x14ac:dyDescent="0.25">
      <c r="A74" s="9" t="s">
        <v>64</v>
      </c>
      <c r="B74" s="9" t="s">
        <v>26</v>
      </c>
      <c r="C74" s="9" t="s">
        <v>30</v>
      </c>
      <c r="D74" s="9" t="s">
        <v>57</v>
      </c>
      <c r="E74" s="26">
        <v>28.76</v>
      </c>
      <c r="F74" s="26">
        <f t="shared" si="7"/>
        <v>431.40000000000003</v>
      </c>
      <c r="G74" s="26"/>
      <c r="H74" s="26"/>
      <c r="I74" s="26">
        <v>186.01</v>
      </c>
      <c r="J74" s="26"/>
      <c r="K74" s="26"/>
      <c r="L74" s="13">
        <v>15</v>
      </c>
      <c r="M74" s="26">
        <f t="shared" si="8"/>
        <v>617.41000000000008</v>
      </c>
      <c r="N74" s="9"/>
    </row>
    <row r="75" spans="1:14" s="30" customFormat="1" ht="30" customHeight="1" x14ac:dyDescent="0.25">
      <c r="A75" s="9" t="s">
        <v>65</v>
      </c>
      <c r="B75" s="9" t="s">
        <v>26</v>
      </c>
      <c r="C75" s="9" t="s">
        <v>30</v>
      </c>
      <c r="D75" s="9" t="s">
        <v>57</v>
      </c>
      <c r="E75" s="26">
        <v>21.34</v>
      </c>
      <c r="F75" s="26">
        <f t="shared" si="7"/>
        <v>320.10000000000002</v>
      </c>
      <c r="G75" s="26"/>
      <c r="H75" s="26"/>
      <c r="I75" s="26">
        <v>193.13</v>
      </c>
      <c r="J75" s="26"/>
      <c r="K75" s="26"/>
      <c r="L75" s="13">
        <v>15</v>
      </c>
      <c r="M75" s="26">
        <f t="shared" si="8"/>
        <v>513.23</v>
      </c>
      <c r="N75" s="9"/>
    </row>
    <row r="76" spans="1:14" s="30" customFormat="1" ht="30" customHeight="1" x14ac:dyDescent="0.25">
      <c r="A76" s="9" t="s">
        <v>66</v>
      </c>
      <c r="B76" s="9" t="s">
        <v>26</v>
      </c>
      <c r="C76" s="9" t="s">
        <v>30</v>
      </c>
      <c r="D76" s="9" t="s">
        <v>57</v>
      </c>
      <c r="E76" s="26">
        <v>32.47</v>
      </c>
      <c r="F76" s="26">
        <f t="shared" si="7"/>
        <v>487.04999999999995</v>
      </c>
      <c r="G76" s="26"/>
      <c r="H76" s="26"/>
      <c r="I76" s="26">
        <v>182.45</v>
      </c>
      <c r="J76" s="26"/>
      <c r="K76" s="26"/>
      <c r="L76" s="13">
        <v>15</v>
      </c>
      <c r="M76" s="26">
        <f t="shared" si="8"/>
        <v>669.5</v>
      </c>
      <c r="N76" s="9"/>
    </row>
    <row r="77" spans="1:14" s="30" customFormat="1" ht="30" customHeight="1" x14ac:dyDescent="0.25">
      <c r="A77" s="9" t="s">
        <v>67</v>
      </c>
      <c r="B77" s="9" t="s">
        <v>26</v>
      </c>
      <c r="C77" s="9" t="s">
        <v>30</v>
      </c>
      <c r="D77" s="9" t="s">
        <v>57</v>
      </c>
      <c r="E77" s="26">
        <v>39.869999999999997</v>
      </c>
      <c r="F77" s="26">
        <f t="shared" si="7"/>
        <v>598.04999999999995</v>
      </c>
      <c r="G77" s="26"/>
      <c r="H77" s="26"/>
      <c r="I77" s="26">
        <v>175.34</v>
      </c>
      <c r="J77" s="26"/>
      <c r="K77" s="26"/>
      <c r="L77" s="13">
        <v>15</v>
      </c>
      <c r="M77" s="26">
        <f t="shared" si="8"/>
        <v>773.39</v>
      </c>
      <c r="N77" s="9"/>
    </row>
    <row r="78" spans="1:14" ht="31.5" x14ac:dyDescent="0.25">
      <c r="A78" s="9" t="s">
        <v>69</v>
      </c>
      <c r="B78" s="9" t="s">
        <v>26</v>
      </c>
      <c r="C78" s="9" t="s">
        <v>30</v>
      </c>
      <c r="D78" s="9" t="s">
        <v>57</v>
      </c>
      <c r="E78" s="26">
        <v>133.36000000000001</v>
      </c>
      <c r="F78" s="26">
        <f t="shared" si="7"/>
        <v>2000.4</v>
      </c>
      <c r="G78" s="26"/>
      <c r="H78" s="26"/>
      <c r="I78" s="26">
        <v>73.48</v>
      </c>
      <c r="J78" s="26"/>
      <c r="K78" s="26"/>
      <c r="L78" s="13">
        <v>15</v>
      </c>
      <c r="M78" s="26">
        <f t="shared" si="8"/>
        <v>2073.88</v>
      </c>
      <c r="N78" s="9"/>
    </row>
    <row r="79" spans="1:14" ht="15.75" x14ac:dyDescent="0.25">
      <c r="A79" s="2"/>
      <c r="B79" s="46"/>
      <c r="C79" s="46"/>
      <c r="D79" s="46"/>
      <c r="E79" s="46"/>
      <c r="F79" s="24">
        <f>SUM(F10:F78)</f>
        <v>166942.53</v>
      </c>
      <c r="G79" s="24">
        <f>SUM(G57:G78)</f>
        <v>0</v>
      </c>
      <c r="H79" s="24">
        <f>SUM(H57:H78)</f>
        <v>0</v>
      </c>
      <c r="I79" s="24">
        <f>SUM(I57:I78)</f>
        <v>2139.79</v>
      </c>
      <c r="J79" s="24">
        <f>J67+J68+J69+J70+J71+J72+J73+J74+J75+J76+J77+J78</f>
        <v>0</v>
      </c>
      <c r="K79" s="24">
        <f>SUM(K57:K78)</f>
        <v>0</v>
      </c>
      <c r="L79" s="24"/>
      <c r="M79" s="24">
        <f>SUM(M67:M78)</f>
        <v>13068.5</v>
      </c>
      <c r="N79" s="2"/>
    </row>
    <row r="80" spans="1:14" s="30" customFormat="1" ht="15.75" x14ac:dyDescent="0.25">
      <c r="A80" s="2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2"/>
    </row>
    <row r="81" spans="1:14" ht="18.75" x14ac:dyDescent="0.25">
      <c r="A81" s="48"/>
      <c r="B81" s="48"/>
      <c r="C81" s="48"/>
      <c r="D81" s="48"/>
      <c r="E81" s="48"/>
      <c r="F81" s="48"/>
      <c r="G81" s="77"/>
      <c r="H81" s="77"/>
      <c r="I81" s="99">
        <f>I15+I32+I46+I60+I79</f>
        <v>2307.71</v>
      </c>
      <c r="J81" s="99">
        <f>J15+J32+J46+J60+J79</f>
        <v>4922.1000000000004</v>
      </c>
      <c r="K81" s="77"/>
      <c r="L81" s="77"/>
      <c r="M81" s="98" t="e">
        <f>M79+M60+M46+M32+M15</f>
        <v>#VALUE!</v>
      </c>
      <c r="N81" s="48"/>
    </row>
    <row r="82" spans="1:14" ht="15.75" x14ac:dyDescent="0.25">
      <c r="A82" s="2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2"/>
    </row>
  </sheetData>
  <mergeCells count="13">
    <mergeCell ref="J63:N63"/>
    <mergeCell ref="K34:O34"/>
    <mergeCell ref="K35:O35"/>
    <mergeCell ref="E48:M48"/>
    <mergeCell ref="J51:N51"/>
    <mergeCell ref="J52:N52"/>
    <mergeCell ref="J62:N62"/>
    <mergeCell ref="J21:N21"/>
    <mergeCell ref="E2:M2"/>
    <mergeCell ref="J5:N5"/>
    <mergeCell ref="J6:N6"/>
    <mergeCell ref="E17:M17"/>
    <mergeCell ref="J20:N20"/>
  </mergeCells>
  <printOptions horizontalCentered="1"/>
  <pageMargins left="0.70866141732283472" right="0.70866141732283472" top="0.74803149606299213" bottom="0.74803149606299213" header="0.31496062992125984" footer="0.31496062992125984"/>
  <pageSetup scale="46" fitToHeight="3" orientation="landscape" r:id="rId1"/>
  <rowBreaks count="4" manualBreakCount="4">
    <brk id="16" max="12" man="1"/>
    <brk id="32" max="12" man="1"/>
    <brk id="46" max="12" man="1"/>
    <brk id="60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8"/>
  <sheetViews>
    <sheetView view="pageBreakPreview" topLeftCell="A64" zoomScale="70" zoomScaleNormal="70" zoomScaleSheetLayoutView="70" workbookViewId="0">
      <selection activeCell="D33" sqref="D33"/>
    </sheetView>
  </sheetViews>
  <sheetFormatPr baseColWidth="10" defaultRowHeight="15" x14ac:dyDescent="0.25"/>
  <cols>
    <col min="1" max="1" width="30.5703125" style="51" customWidth="1"/>
    <col min="2" max="2" width="23.42578125" style="52" customWidth="1"/>
    <col min="3" max="3" width="14.85546875" style="52" customWidth="1"/>
    <col min="4" max="4" width="33.140625" style="52" customWidth="1"/>
    <col min="5" max="5" width="13.28515625" style="52" customWidth="1"/>
    <col min="6" max="6" width="13.7109375" style="52" customWidth="1"/>
    <col min="7" max="7" width="13.42578125" style="52" customWidth="1"/>
    <col min="8" max="8" width="9" style="52" customWidth="1"/>
    <col min="9" max="9" width="10.85546875" style="52" customWidth="1"/>
    <col min="10" max="10" width="11.28515625" style="52" customWidth="1"/>
    <col min="11" max="11" width="11.5703125" style="52" customWidth="1"/>
    <col min="12" max="12" width="12.140625" style="52" customWidth="1"/>
    <col min="13" max="13" width="14.85546875" style="52" customWidth="1"/>
    <col min="14" max="14" width="36.28515625" style="51" customWidth="1"/>
    <col min="15" max="16384" width="11.42578125" style="1"/>
  </cols>
  <sheetData>
    <row r="2" spans="1:14" ht="15.75" x14ac:dyDescent="0.25">
      <c r="B2" s="46"/>
      <c r="C2" s="46"/>
      <c r="D2" s="46"/>
      <c r="E2" s="111"/>
      <c r="F2" s="111"/>
      <c r="G2" s="111"/>
      <c r="H2" s="111"/>
      <c r="I2" s="111"/>
      <c r="J2" s="111"/>
      <c r="K2" s="111"/>
      <c r="L2" s="111"/>
      <c r="M2" s="111"/>
      <c r="N2" s="2"/>
    </row>
    <row r="3" spans="1:14" s="6" customFormat="1" ht="15.75" x14ac:dyDescent="0.25">
      <c r="A3" s="4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4"/>
    </row>
    <row r="4" spans="1:14" s="6" customFormat="1" ht="15.75" x14ac:dyDescent="0.25">
      <c r="A4" s="4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4"/>
    </row>
    <row r="5" spans="1:14" s="6" customFormat="1" ht="15.75" x14ac:dyDescent="0.25">
      <c r="A5" s="4"/>
      <c r="B5" s="100"/>
      <c r="C5" s="100"/>
      <c r="D5" s="100"/>
      <c r="E5" s="100"/>
      <c r="F5" s="100"/>
      <c r="G5" s="100"/>
      <c r="H5" s="100"/>
      <c r="I5" s="100"/>
      <c r="J5" s="108" t="s">
        <v>0</v>
      </c>
      <c r="K5" s="109"/>
      <c r="L5" s="109"/>
      <c r="M5" s="109"/>
      <c r="N5" s="110"/>
    </row>
    <row r="6" spans="1:14" s="6" customFormat="1" ht="15.75" x14ac:dyDescent="0.25">
      <c r="A6" s="4"/>
      <c r="B6" s="100"/>
      <c r="C6" s="100"/>
      <c r="D6" s="100"/>
      <c r="E6" s="100"/>
      <c r="F6" s="100"/>
      <c r="G6" s="100"/>
      <c r="H6" s="100"/>
      <c r="I6" s="100"/>
      <c r="J6" s="105" t="s">
        <v>93</v>
      </c>
      <c r="K6" s="106"/>
      <c r="L6" s="106"/>
      <c r="M6" s="106"/>
      <c r="N6" s="107"/>
    </row>
    <row r="7" spans="1:14" s="6" customFormat="1" ht="15.75" x14ac:dyDescent="0.25">
      <c r="A7" s="4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4"/>
    </row>
    <row r="8" spans="1:14" s="6" customFormat="1" ht="15.75" x14ac:dyDescent="0.25">
      <c r="A8" s="2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4"/>
    </row>
    <row r="9" spans="1:14" s="10" customFormat="1" ht="63" x14ac:dyDescent="0.25">
      <c r="A9" s="8" t="s">
        <v>2</v>
      </c>
      <c r="B9" s="8" t="s">
        <v>3</v>
      </c>
      <c r="C9" s="8" t="s">
        <v>4</v>
      </c>
      <c r="D9" s="8" t="s">
        <v>5</v>
      </c>
      <c r="E9" s="9" t="s">
        <v>6</v>
      </c>
      <c r="F9" s="9" t="s">
        <v>7</v>
      </c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</row>
    <row r="10" spans="1:14" s="15" customFormat="1" ht="30" customHeight="1" x14ac:dyDescent="0.25">
      <c r="A10" s="79" t="s">
        <v>16</v>
      </c>
      <c r="B10" s="9" t="s">
        <v>17</v>
      </c>
      <c r="C10" s="9" t="s">
        <v>18</v>
      </c>
      <c r="D10" s="9" t="s">
        <v>19</v>
      </c>
      <c r="E10" s="26">
        <v>296.24</v>
      </c>
      <c r="F10" s="26">
        <f>E10*15</f>
        <v>4443.6000000000004</v>
      </c>
      <c r="G10" s="26"/>
      <c r="H10" s="26"/>
      <c r="I10" s="26"/>
      <c r="J10" s="26">
        <v>371.56</v>
      </c>
      <c r="K10" s="26"/>
      <c r="L10" s="13">
        <v>15</v>
      </c>
      <c r="M10" s="71">
        <f>F10+G10+H10+I10-J10-K10</f>
        <v>4072.0400000000004</v>
      </c>
      <c r="N10" s="9"/>
    </row>
    <row r="11" spans="1:14" s="15" customFormat="1" ht="30" customHeight="1" x14ac:dyDescent="0.25">
      <c r="A11" s="79" t="s">
        <v>20</v>
      </c>
      <c r="B11" s="9" t="s">
        <v>17</v>
      </c>
      <c r="C11" s="9" t="s">
        <v>18</v>
      </c>
      <c r="D11" s="9" t="s">
        <v>21</v>
      </c>
      <c r="E11" s="26">
        <v>267.7</v>
      </c>
      <c r="F11" s="26">
        <f>E11*15</f>
        <v>4015.5</v>
      </c>
      <c r="G11" s="26"/>
      <c r="H11" s="26"/>
      <c r="I11" s="26"/>
      <c r="J11" s="26">
        <v>315.48</v>
      </c>
      <c r="K11" s="26"/>
      <c r="L11" s="13">
        <v>15</v>
      </c>
      <c r="M11" s="71">
        <f>F11+G11+H11+I11-J11-K11</f>
        <v>3700.02</v>
      </c>
      <c r="N11" s="9"/>
    </row>
    <row r="12" spans="1:14" s="15" customFormat="1" ht="30" customHeight="1" x14ac:dyDescent="0.25">
      <c r="A12" s="79" t="s">
        <v>22</v>
      </c>
      <c r="B12" s="9" t="s">
        <v>17</v>
      </c>
      <c r="C12" s="9" t="s">
        <v>18</v>
      </c>
      <c r="D12" s="9" t="s">
        <v>23</v>
      </c>
      <c r="E12" s="26">
        <v>214.93</v>
      </c>
      <c r="F12" s="26">
        <f>E12*15</f>
        <v>3223.9500000000003</v>
      </c>
      <c r="G12" s="26"/>
      <c r="H12" s="26"/>
      <c r="I12" s="26"/>
      <c r="J12" s="26">
        <v>36.450000000000003</v>
      </c>
      <c r="K12" s="26"/>
      <c r="L12" s="13">
        <v>15</v>
      </c>
      <c r="M12" s="71">
        <f>F12+G12+H12+I12-J12-K12</f>
        <v>3187.5000000000005</v>
      </c>
      <c r="N12" s="9"/>
    </row>
    <row r="13" spans="1:14" s="15" customFormat="1" ht="30" customHeight="1" x14ac:dyDescent="0.25">
      <c r="A13" s="79" t="s">
        <v>24</v>
      </c>
      <c r="B13" s="9" t="s">
        <v>17</v>
      </c>
      <c r="C13" s="9" t="s">
        <v>18</v>
      </c>
      <c r="D13" s="9" t="s">
        <v>23</v>
      </c>
      <c r="E13" s="26">
        <v>214.93</v>
      </c>
      <c r="F13" s="26">
        <f>E13*15</f>
        <v>3223.9500000000003</v>
      </c>
      <c r="G13" s="26"/>
      <c r="H13" s="26"/>
      <c r="I13" s="26"/>
      <c r="J13" s="26">
        <v>36.450000000000003</v>
      </c>
      <c r="K13" s="26"/>
      <c r="L13" s="13">
        <v>15</v>
      </c>
      <c r="M13" s="71">
        <f>F13+G13+H13-I13-J13-K13</f>
        <v>3187.5000000000005</v>
      </c>
      <c r="N13" s="9"/>
    </row>
    <row r="14" spans="1:14" s="15" customFormat="1" ht="30" customHeight="1" x14ac:dyDescent="0.25">
      <c r="A14" s="79" t="s">
        <v>80</v>
      </c>
      <c r="B14" s="9" t="s">
        <v>26</v>
      </c>
      <c r="C14" s="9" t="s">
        <v>18</v>
      </c>
      <c r="D14" s="9" t="s">
        <v>23</v>
      </c>
      <c r="E14" s="26">
        <v>214.93</v>
      </c>
      <c r="F14" s="26">
        <f>E14*15</f>
        <v>3223.9500000000003</v>
      </c>
      <c r="G14" s="26"/>
      <c r="H14" s="26"/>
      <c r="I14" s="26"/>
      <c r="J14" s="26">
        <v>36.450000000000003</v>
      </c>
      <c r="K14" s="26"/>
      <c r="L14" s="13">
        <v>15</v>
      </c>
      <c r="M14" s="71">
        <f>F14+G14+H14-I14-J14-K14</f>
        <v>3187.5000000000005</v>
      </c>
      <c r="N14" s="9"/>
    </row>
    <row r="15" spans="1:14" s="15" customFormat="1" ht="30" customHeight="1" x14ac:dyDescent="0.25">
      <c r="A15" s="4" t="s">
        <v>27</v>
      </c>
      <c r="B15" s="100"/>
      <c r="C15" s="100"/>
      <c r="D15" s="100"/>
      <c r="E15" s="24">
        <f>SUM(E11:E14)</f>
        <v>912.49</v>
      </c>
      <c r="F15" s="24">
        <f t="shared" ref="F15:K15" si="0">SUM(F10:F14)</f>
        <v>18130.95</v>
      </c>
      <c r="G15" s="24" t="s">
        <v>27</v>
      </c>
      <c r="H15" s="24">
        <f t="shared" si="0"/>
        <v>0</v>
      </c>
      <c r="I15" s="24">
        <f t="shared" si="0"/>
        <v>0</v>
      </c>
      <c r="J15" s="24">
        <f>SUM(J10:J14)</f>
        <v>796.3900000000001</v>
      </c>
      <c r="K15" s="24">
        <f t="shared" si="0"/>
        <v>0</v>
      </c>
      <c r="L15" s="24"/>
      <c r="M15" s="24">
        <f>SUM(M10:M14)</f>
        <v>17334.560000000001</v>
      </c>
      <c r="N15" s="4"/>
    </row>
    <row r="16" spans="1:14" ht="15.75" x14ac:dyDescent="0.25">
      <c r="A16" s="4"/>
      <c r="B16" s="100"/>
      <c r="C16" s="100"/>
      <c r="D16" s="100"/>
      <c r="E16" s="21"/>
      <c r="F16" s="21"/>
      <c r="G16" s="21"/>
      <c r="H16" s="21"/>
      <c r="I16" s="21"/>
      <c r="J16" s="21"/>
      <c r="K16" s="21"/>
      <c r="L16" s="21"/>
      <c r="M16" s="21"/>
      <c r="N16" s="4"/>
    </row>
    <row r="17" spans="1:15" ht="15.75" x14ac:dyDescent="0.25">
      <c r="A17" s="2"/>
      <c r="B17" s="46"/>
      <c r="C17" s="46"/>
      <c r="D17" s="46"/>
      <c r="E17" s="111"/>
      <c r="F17" s="111"/>
      <c r="G17" s="111"/>
      <c r="H17" s="111"/>
      <c r="I17" s="111"/>
      <c r="J17" s="111"/>
      <c r="K17" s="111"/>
      <c r="L17" s="111"/>
      <c r="M17" s="111"/>
      <c r="N17" s="2"/>
      <c r="O17" s="23"/>
    </row>
    <row r="18" spans="1:15" ht="15.75" x14ac:dyDescent="0.25">
      <c r="A18" s="4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4"/>
    </row>
    <row r="19" spans="1:15" s="6" customFormat="1" ht="15.75" x14ac:dyDescent="0.25">
      <c r="A19" s="4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4"/>
    </row>
    <row r="20" spans="1:15" s="6" customFormat="1" ht="15.75" x14ac:dyDescent="0.25">
      <c r="A20" s="4"/>
      <c r="B20" s="100"/>
      <c r="C20" s="100"/>
      <c r="D20" s="100"/>
      <c r="E20" s="100"/>
      <c r="F20" s="100"/>
      <c r="G20" s="100"/>
      <c r="H20" s="100"/>
      <c r="I20" s="100"/>
      <c r="J20" s="108" t="s">
        <v>0</v>
      </c>
      <c r="K20" s="109"/>
      <c r="L20" s="109"/>
      <c r="M20" s="109"/>
      <c r="N20" s="110"/>
    </row>
    <row r="21" spans="1:15" s="6" customFormat="1" ht="15.75" x14ac:dyDescent="0.25">
      <c r="A21" s="4"/>
      <c r="B21" s="100"/>
      <c r="C21" s="100"/>
      <c r="D21" s="100"/>
      <c r="E21" s="100"/>
      <c r="F21" s="100"/>
      <c r="G21" s="100"/>
      <c r="H21" s="100"/>
      <c r="I21" s="100"/>
      <c r="J21" s="105" t="s">
        <v>93</v>
      </c>
      <c r="K21" s="106"/>
      <c r="L21" s="106"/>
      <c r="M21" s="106"/>
      <c r="N21" s="107"/>
    </row>
    <row r="22" spans="1:15" s="6" customFormat="1" ht="15.75" x14ac:dyDescent="0.25">
      <c r="A22" s="4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4"/>
    </row>
    <row r="23" spans="1:15" s="6" customFormat="1" ht="15.75" x14ac:dyDescent="0.25">
      <c r="A23" s="4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4"/>
    </row>
    <row r="24" spans="1:15" s="6" customFormat="1" ht="15.75" x14ac:dyDescent="0.25">
      <c r="A24" s="2"/>
      <c r="B24" s="46"/>
      <c r="C24" s="46"/>
      <c r="D24" s="46"/>
      <c r="E24" s="24"/>
      <c r="F24" s="24"/>
      <c r="G24" s="24"/>
      <c r="H24" s="24"/>
      <c r="I24" s="24"/>
      <c r="J24" s="24"/>
      <c r="K24" s="24"/>
      <c r="L24" s="24"/>
      <c r="M24" s="24"/>
      <c r="N24" s="2"/>
    </row>
    <row r="25" spans="1:15" ht="63" x14ac:dyDescent="0.25">
      <c r="A25" s="8" t="s">
        <v>2</v>
      </c>
      <c r="B25" s="8" t="s">
        <v>3</v>
      </c>
      <c r="C25" s="8" t="s">
        <v>4</v>
      </c>
      <c r="D25" s="8" t="s">
        <v>5</v>
      </c>
      <c r="E25" s="9" t="s">
        <v>6</v>
      </c>
      <c r="F25" s="9" t="s">
        <v>7</v>
      </c>
      <c r="G25" s="9" t="s">
        <v>8</v>
      </c>
      <c r="H25" s="9" t="s">
        <v>9</v>
      </c>
      <c r="I25" s="9" t="s">
        <v>10</v>
      </c>
      <c r="J25" s="9" t="s">
        <v>11</v>
      </c>
      <c r="K25" s="9" t="s">
        <v>12</v>
      </c>
      <c r="L25" s="9" t="s">
        <v>13</v>
      </c>
      <c r="M25" s="9" t="s">
        <v>14</v>
      </c>
      <c r="N25" s="9" t="s">
        <v>15</v>
      </c>
    </row>
    <row r="26" spans="1:15" s="10" customFormat="1" ht="26.25" customHeight="1" x14ac:dyDescent="0.25">
      <c r="A26" s="9" t="s">
        <v>29</v>
      </c>
      <c r="B26" s="9" t="s">
        <v>17</v>
      </c>
      <c r="C26" s="9" t="s">
        <v>30</v>
      </c>
      <c r="D26" s="9" t="s">
        <v>31</v>
      </c>
      <c r="E26" s="26">
        <v>305.49</v>
      </c>
      <c r="F26" s="26">
        <f>E26*15</f>
        <v>4582.3500000000004</v>
      </c>
      <c r="G26" s="26"/>
      <c r="H26" s="26"/>
      <c r="I26" s="26"/>
      <c r="J26" s="26">
        <v>393.84</v>
      </c>
      <c r="K26" s="26"/>
      <c r="L26" s="13">
        <v>15</v>
      </c>
      <c r="M26" s="71">
        <f t="shared" ref="M26:M31" si="1">F26+G26+H26+I26-J26-K26</f>
        <v>4188.51</v>
      </c>
      <c r="N26" s="9"/>
    </row>
    <row r="27" spans="1:15" s="30" customFormat="1" ht="30" customHeight="1" x14ac:dyDescent="0.25">
      <c r="A27" s="9" t="s">
        <v>32</v>
      </c>
      <c r="B27" s="9" t="s">
        <v>17</v>
      </c>
      <c r="C27" s="9" t="s">
        <v>30</v>
      </c>
      <c r="D27" s="9" t="s">
        <v>33</v>
      </c>
      <c r="E27" s="26">
        <v>215.7</v>
      </c>
      <c r="F27" s="26">
        <f>E27*15</f>
        <v>3235.5</v>
      </c>
      <c r="G27" s="26"/>
      <c r="H27" s="26"/>
      <c r="I27" s="26"/>
      <c r="J27" s="26">
        <v>105.59</v>
      </c>
      <c r="K27" s="26"/>
      <c r="L27" s="13">
        <v>15</v>
      </c>
      <c r="M27" s="71">
        <f t="shared" si="1"/>
        <v>3129.91</v>
      </c>
      <c r="N27" s="9"/>
    </row>
    <row r="28" spans="1:15" s="30" customFormat="1" ht="30" customHeight="1" x14ac:dyDescent="0.25">
      <c r="A28" s="9" t="s">
        <v>34</v>
      </c>
      <c r="B28" s="9" t="s">
        <v>17</v>
      </c>
      <c r="C28" s="9" t="s">
        <v>30</v>
      </c>
      <c r="D28" s="9" t="s">
        <v>35</v>
      </c>
      <c r="E28" s="26">
        <v>193.1</v>
      </c>
      <c r="F28" s="26">
        <f>E28*15</f>
        <v>2896.5</v>
      </c>
      <c r="G28" s="26"/>
      <c r="H28" s="26"/>
      <c r="I28" s="26"/>
      <c r="J28" s="26">
        <v>48.48</v>
      </c>
      <c r="K28" s="26"/>
      <c r="L28" s="13">
        <v>15</v>
      </c>
      <c r="M28" s="71">
        <f t="shared" si="1"/>
        <v>2848.02</v>
      </c>
      <c r="N28" s="9"/>
    </row>
    <row r="29" spans="1:15" s="30" customFormat="1" ht="30" customHeight="1" x14ac:dyDescent="0.25">
      <c r="A29" s="32" t="s">
        <v>36</v>
      </c>
      <c r="B29" s="32" t="s">
        <v>17</v>
      </c>
      <c r="C29" s="32" t="s">
        <v>30</v>
      </c>
      <c r="D29" s="32" t="s">
        <v>33</v>
      </c>
      <c r="E29" s="33">
        <v>267.7</v>
      </c>
      <c r="F29" s="33">
        <v>4015.56</v>
      </c>
      <c r="G29" s="33"/>
      <c r="H29" s="33"/>
      <c r="I29" s="33"/>
      <c r="J29" s="33">
        <v>315.48</v>
      </c>
      <c r="K29" s="33"/>
      <c r="L29" s="72">
        <v>15</v>
      </c>
      <c r="M29" s="71">
        <f t="shared" si="1"/>
        <v>3700.08</v>
      </c>
      <c r="N29" s="32"/>
    </row>
    <row r="30" spans="1:15" s="30" customFormat="1" ht="30" customHeight="1" x14ac:dyDescent="0.25">
      <c r="A30" s="32" t="s">
        <v>37</v>
      </c>
      <c r="B30" s="32" t="s">
        <v>17</v>
      </c>
      <c r="C30" s="32" t="s">
        <v>30</v>
      </c>
      <c r="D30" s="32" t="s">
        <v>33</v>
      </c>
      <c r="E30" s="33">
        <v>215.7</v>
      </c>
      <c r="F30" s="33">
        <f>E30*15</f>
        <v>3235.5</v>
      </c>
      <c r="G30" s="33"/>
      <c r="H30" s="33"/>
      <c r="I30" s="33"/>
      <c r="J30" s="33">
        <v>105.59</v>
      </c>
      <c r="K30" s="33"/>
      <c r="L30" s="72">
        <v>15</v>
      </c>
      <c r="M30" s="71">
        <f t="shared" si="1"/>
        <v>3129.91</v>
      </c>
      <c r="N30" s="32"/>
    </row>
    <row r="31" spans="1:15" s="30" customFormat="1" ht="30" customHeight="1" x14ac:dyDescent="0.25">
      <c r="A31" s="9" t="s">
        <v>38</v>
      </c>
      <c r="B31" s="9" t="s">
        <v>17</v>
      </c>
      <c r="C31" s="9" t="s">
        <v>30</v>
      </c>
      <c r="D31" s="9" t="s">
        <v>35</v>
      </c>
      <c r="E31" s="26">
        <v>181.81</v>
      </c>
      <c r="F31" s="26">
        <f>E31*15</f>
        <v>2727.15</v>
      </c>
      <c r="G31" s="26"/>
      <c r="H31" s="26"/>
      <c r="I31" s="26"/>
      <c r="J31" s="26">
        <v>30.01</v>
      </c>
      <c r="K31" s="26"/>
      <c r="L31" s="13">
        <v>15</v>
      </c>
      <c r="M31" s="71">
        <f t="shared" si="1"/>
        <v>2697.14</v>
      </c>
      <c r="N31" s="9"/>
    </row>
    <row r="32" spans="1:15" s="30" customFormat="1" ht="30" customHeight="1" x14ac:dyDescent="0.25">
      <c r="A32" s="37"/>
      <c r="B32" s="37"/>
      <c r="C32" s="37"/>
      <c r="D32" s="37"/>
      <c r="E32" s="38"/>
      <c r="F32" s="38">
        <f t="shared" ref="F32:K32" si="2">SUM(F26:F31)</f>
        <v>20692.560000000001</v>
      </c>
      <c r="G32" s="38">
        <f t="shared" si="2"/>
        <v>0</v>
      </c>
      <c r="H32" s="38">
        <f t="shared" si="2"/>
        <v>0</v>
      </c>
      <c r="I32" s="38">
        <f t="shared" si="2"/>
        <v>0</v>
      </c>
      <c r="J32" s="38">
        <f>SUM(J26:J31)</f>
        <v>998.99</v>
      </c>
      <c r="K32" s="38">
        <f t="shared" si="2"/>
        <v>0</v>
      </c>
      <c r="L32" s="38"/>
      <c r="M32" s="38">
        <f>SUM(M26:M31)</f>
        <v>19693.57</v>
      </c>
      <c r="N32" s="37"/>
    </row>
    <row r="33" spans="1:16" s="30" customFormat="1" ht="30" customHeight="1" x14ac:dyDescent="0.25">
      <c r="A33" s="37"/>
      <c r="B33" s="37"/>
      <c r="C33" s="37"/>
      <c r="D33" s="37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6" s="30" customFormat="1" ht="30" customHeight="1" x14ac:dyDescent="0.25">
      <c r="A34" s="37"/>
      <c r="B34" s="37"/>
      <c r="C34" s="37"/>
      <c r="D34" s="37"/>
      <c r="E34" s="38"/>
      <c r="F34" s="38"/>
      <c r="G34" s="38"/>
      <c r="H34" s="38"/>
      <c r="I34" s="38"/>
      <c r="J34" s="38"/>
      <c r="K34" s="108" t="s">
        <v>0</v>
      </c>
      <c r="L34" s="109"/>
      <c r="M34" s="109"/>
      <c r="N34" s="109"/>
      <c r="O34" s="110"/>
    </row>
    <row r="35" spans="1:16" s="30" customFormat="1" ht="30" customHeight="1" x14ac:dyDescent="0.25">
      <c r="A35" s="37"/>
      <c r="B35" s="37"/>
      <c r="C35" s="37"/>
      <c r="D35" s="37"/>
      <c r="E35" s="38"/>
      <c r="F35" s="38"/>
      <c r="G35" s="38"/>
      <c r="H35" s="38"/>
      <c r="I35" s="38"/>
      <c r="K35" s="105" t="str">
        <f>J6</f>
        <v>15-28 DE FEBRERO DEL 2019</v>
      </c>
      <c r="L35" s="106"/>
      <c r="M35" s="106"/>
      <c r="N35" s="106"/>
      <c r="O35" s="107"/>
    </row>
    <row r="36" spans="1:16" s="30" customFormat="1" ht="30" customHeight="1" x14ac:dyDescent="0.25">
      <c r="A36" s="37"/>
      <c r="B36" s="37"/>
      <c r="C36" s="37"/>
      <c r="D36" s="37"/>
      <c r="E36" s="38"/>
      <c r="F36" s="38"/>
      <c r="G36" s="38"/>
      <c r="H36" s="38"/>
      <c r="I36" s="38"/>
    </row>
    <row r="37" spans="1:16" s="30" customFormat="1" ht="30" customHeight="1" x14ac:dyDescent="0.25">
      <c r="A37" s="37"/>
      <c r="B37" s="37"/>
      <c r="C37" s="37"/>
      <c r="D37" s="37"/>
      <c r="E37" s="38"/>
      <c r="F37" s="38"/>
      <c r="G37" s="38"/>
      <c r="H37" s="38"/>
      <c r="I37" s="38"/>
      <c r="J37" s="100"/>
      <c r="K37" s="100"/>
      <c r="L37" s="100"/>
      <c r="M37" s="100"/>
      <c r="N37" s="100"/>
    </row>
    <row r="38" spans="1:16" ht="63" x14ac:dyDescent="0.25">
      <c r="A38" s="8" t="s">
        <v>2</v>
      </c>
      <c r="B38" s="8" t="s">
        <v>3</v>
      </c>
      <c r="C38" s="8" t="s">
        <v>4</v>
      </c>
      <c r="D38" s="8" t="s">
        <v>5</v>
      </c>
      <c r="E38" s="9" t="s">
        <v>6</v>
      </c>
      <c r="F38" s="9" t="s">
        <v>7</v>
      </c>
      <c r="G38" s="9" t="s">
        <v>8</v>
      </c>
      <c r="H38" s="9" t="s">
        <v>9</v>
      </c>
      <c r="I38" s="9" t="s">
        <v>10</v>
      </c>
      <c r="J38" s="9" t="s">
        <v>11</v>
      </c>
      <c r="K38" s="9" t="s">
        <v>12</v>
      </c>
      <c r="L38" s="9" t="s">
        <v>13</v>
      </c>
      <c r="M38" s="9" t="s">
        <v>14</v>
      </c>
      <c r="N38" s="9" t="s">
        <v>15</v>
      </c>
    </row>
    <row r="39" spans="1:16" s="30" customFormat="1" ht="30" customHeight="1" x14ac:dyDescent="0.25">
      <c r="A39" s="32" t="s">
        <v>74</v>
      </c>
      <c r="B39" s="32" t="s">
        <v>26</v>
      </c>
      <c r="C39" s="32" t="s">
        <v>40</v>
      </c>
      <c r="D39" s="32" t="s">
        <v>41</v>
      </c>
      <c r="E39" s="33">
        <v>624.09</v>
      </c>
      <c r="F39" s="26">
        <f>E39*15</f>
        <v>9361.35</v>
      </c>
      <c r="G39" s="33"/>
      <c r="H39" s="33"/>
      <c r="I39" s="33"/>
      <c r="J39" s="33">
        <v>1361.37</v>
      </c>
      <c r="K39" s="33"/>
      <c r="L39" s="72">
        <v>15</v>
      </c>
      <c r="M39" s="73">
        <f t="shared" ref="M39:M44" si="3">F39+G39+H39+I39-J39-K39</f>
        <v>7999.9800000000005</v>
      </c>
      <c r="N39" s="32"/>
    </row>
    <row r="40" spans="1:16" s="69" customFormat="1" ht="26.25" customHeight="1" x14ac:dyDescent="0.25">
      <c r="A40" s="67" t="s">
        <v>78</v>
      </c>
      <c r="B40" s="67" t="s">
        <v>26</v>
      </c>
      <c r="C40" s="67" t="s">
        <v>40</v>
      </c>
      <c r="D40" s="67" t="s">
        <v>77</v>
      </c>
      <c r="E40" s="68">
        <v>518.13</v>
      </c>
      <c r="F40" s="26">
        <f>E40*15</f>
        <v>7771.95</v>
      </c>
      <c r="G40" s="68"/>
      <c r="H40" s="68"/>
      <c r="I40" s="68"/>
      <c r="J40" s="68">
        <v>1021.87</v>
      </c>
      <c r="K40" s="68"/>
      <c r="L40" s="74">
        <v>15</v>
      </c>
      <c r="M40" s="73">
        <f t="shared" si="3"/>
        <v>6750.08</v>
      </c>
      <c r="N40" s="67"/>
      <c r="O40" s="87"/>
      <c r="P40" s="87"/>
    </row>
    <row r="41" spans="1:16" s="30" customFormat="1" ht="30" customHeight="1" x14ac:dyDescent="0.25">
      <c r="A41" s="55" t="s">
        <v>76</v>
      </c>
      <c r="B41" s="55" t="s">
        <v>26</v>
      </c>
      <c r="C41" s="55" t="s">
        <v>40</v>
      </c>
      <c r="D41" s="56" t="s">
        <v>43</v>
      </c>
      <c r="E41" s="26">
        <v>233.44399999999999</v>
      </c>
      <c r="F41" s="26">
        <f t="shared" ref="F41:F44" si="4">E41*15</f>
        <v>3501.66</v>
      </c>
      <c r="G41" s="45"/>
      <c r="H41" s="45"/>
      <c r="I41" s="45"/>
      <c r="J41" s="45">
        <v>65.84</v>
      </c>
      <c r="K41" s="45"/>
      <c r="L41" s="75">
        <v>15</v>
      </c>
      <c r="M41" s="71">
        <f t="shared" si="3"/>
        <v>3435.8199999999997</v>
      </c>
      <c r="N41" s="55"/>
    </row>
    <row r="42" spans="1:16" s="30" customFormat="1" ht="30" customHeight="1" x14ac:dyDescent="0.25">
      <c r="A42" s="9" t="s">
        <v>44</v>
      </c>
      <c r="B42" s="9" t="s">
        <v>26</v>
      </c>
      <c r="C42" s="9" t="s">
        <v>40</v>
      </c>
      <c r="D42" s="41" t="s">
        <v>45</v>
      </c>
      <c r="E42" s="26">
        <v>275.18</v>
      </c>
      <c r="F42" s="26">
        <f>E42*15</f>
        <v>4127.7</v>
      </c>
      <c r="G42" s="26"/>
      <c r="H42" s="26"/>
      <c r="I42" s="26"/>
      <c r="J42" s="26">
        <v>327.76</v>
      </c>
      <c r="K42" s="26"/>
      <c r="L42" s="13">
        <v>15</v>
      </c>
      <c r="M42" s="71">
        <f t="shared" si="3"/>
        <v>3799.9399999999996</v>
      </c>
      <c r="N42" s="9"/>
    </row>
    <row r="43" spans="1:16" s="30" customFormat="1" ht="30" customHeight="1" x14ac:dyDescent="0.25">
      <c r="A43" s="9" t="s">
        <v>46</v>
      </c>
      <c r="B43" s="9" t="s">
        <v>26</v>
      </c>
      <c r="C43" s="9" t="s">
        <v>40</v>
      </c>
      <c r="D43" s="9" t="s">
        <v>47</v>
      </c>
      <c r="E43" s="26">
        <v>233.44399999999999</v>
      </c>
      <c r="F43" s="26">
        <f t="shared" si="4"/>
        <v>3501.66</v>
      </c>
      <c r="G43" s="26"/>
      <c r="H43" s="26"/>
      <c r="I43" s="26"/>
      <c r="J43" s="26">
        <v>65.84</v>
      </c>
      <c r="K43" s="26"/>
      <c r="L43" s="13">
        <v>15</v>
      </c>
      <c r="M43" s="71">
        <f t="shared" si="3"/>
        <v>3435.8199999999997</v>
      </c>
      <c r="N43" s="9"/>
    </row>
    <row r="44" spans="1:16" s="30" customFormat="1" ht="30" customHeight="1" x14ac:dyDescent="0.25">
      <c r="A44" s="80" t="s">
        <v>49</v>
      </c>
      <c r="B44" s="9" t="s">
        <v>26</v>
      </c>
      <c r="C44" s="44" t="s">
        <v>40</v>
      </c>
      <c r="D44" s="9" t="s">
        <v>50</v>
      </c>
      <c r="E44" s="26">
        <v>233.44399999999999</v>
      </c>
      <c r="F44" s="26">
        <f t="shared" si="4"/>
        <v>3501.66</v>
      </c>
      <c r="G44" s="26"/>
      <c r="H44" s="26"/>
      <c r="I44" s="26"/>
      <c r="J44" s="26">
        <v>65.84</v>
      </c>
      <c r="K44" s="26"/>
      <c r="L44" s="13">
        <v>15</v>
      </c>
      <c r="M44" s="71">
        <f t="shared" si="3"/>
        <v>3435.8199999999997</v>
      </c>
      <c r="N44" s="66"/>
    </row>
    <row r="45" spans="1:16" s="30" customFormat="1" ht="30" customHeight="1" x14ac:dyDescent="0.25">
      <c r="A45" s="37"/>
      <c r="B45" s="37"/>
      <c r="C45" s="37"/>
      <c r="D45" s="37"/>
      <c r="E45" s="38"/>
      <c r="F45" s="38"/>
      <c r="G45" s="38"/>
      <c r="H45" s="38"/>
      <c r="I45" s="38"/>
      <c r="J45" s="38"/>
      <c r="K45" s="38"/>
      <c r="L45" s="84"/>
      <c r="M45" s="88"/>
      <c r="N45" s="37"/>
    </row>
    <row r="46" spans="1:16" ht="15.75" x14ac:dyDescent="0.25">
      <c r="A46" s="37"/>
      <c r="B46" s="37"/>
      <c r="C46" s="37"/>
      <c r="D46" s="37"/>
      <c r="E46" s="38"/>
      <c r="F46" s="38">
        <f t="shared" ref="F46:L46" si="5">SUM(F39:F44)</f>
        <v>31765.98</v>
      </c>
      <c r="G46" s="38">
        <f t="shared" si="5"/>
        <v>0</v>
      </c>
      <c r="H46" s="38">
        <f t="shared" si="5"/>
        <v>0</v>
      </c>
      <c r="I46" s="38">
        <f t="shared" si="5"/>
        <v>0</v>
      </c>
      <c r="J46" s="38">
        <f>SUM(J39:J44)</f>
        <v>2908.5200000000004</v>
      </c>
      <c r="K46" s="38">
        <f t="shared" si="5"/>
        <v>0</v>
      </c>
      <c r="L46" s="38">
        <f t="shared" si="5"/>
        <v>90</v>
      </c>
      <c r="M46" s="38">
        <f>SUM(M39:M44)</f>
        <v>28857.46</v>
      </c>
      <c r="N46" s="37"/>
    </row>
    <row r="47" spans="1:16" ht="15.75" x14ac:dyDescent="0.25">
      <c r="A47" s="37"/>
      <c r="B47" s="46"/>
      <c r="C47" s="46"/>
      <c r="D47" s="46"/>
      <c r="E47" s="24"/>
      <c r="F47" s="24"/>
      <c r="G47" s="24"/>
      <c r="H47" s="24"/>
      <c r="I47" s="24"/>
      <c r="J47" s="24"/>
      <c r="K47" s="24"/>
      <c r="L47" s="24"/>
      <c r="M47" s="24"/>
      <c r="N47" s="2"/>
    </row>
    <row r="48" spans="1:16" s="6" customFormat="1" ht="15.75" x14ac:dyDescent="0.25">
      <c r="A48" s="2"/>
      <c r="B48" s="46"/>
      <c r="C48" s="46"/>
      <c r="D48" s="46"/>
      <c r="E48" s="111"/>
      <c r="F48" s="111"/>
      <c r="G48" s="111"/>
      <c r="H48" s="111"/>
      <c r="I48" s="111"/>
      <c r="J48" s="111"/>
      <c r="K48" s="111"/>
      <c r="L48" s="111"/>
      <c r="M48" s="111"/>
      <c r="N48" s="2"/>
    </row>
    <row r="49" spans="1:14" s="6" customFormat="1" ht="15.75" x14ac:dyDescent="0.25">
      <c r="A49" s="2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4"/>
    </row>
    <row r="50" spans="1:14" s="6" customFormat="1" ht="15.75" x14ac:dyDescent="0.25">
      <c r="A50" s="4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4"/>
    </row>
    <row r="51" spans="1:14" s="6" customFormat="1" ht="15.75" x14ac:dyDescent="0.25">
      <c r="A51" s="4"/>
      <c r="B51" s="100"/>
      <c r="C51" s="100"/>
      <c r="D51" s="100"/>
      <c r="E51" s="100"/>
      <c r="F51" s="100"/>
      <c r="G51" s="100"/>
      <c r="H51" s="100"/>
      <c r="I51" s="100"/>
      <c r="J51" s="108" t="s">
        <v>0</v>
      </c>
      <c r="K51" s="109"/>
      <c r="L51" s="109"/>
      <c r="M51" s="109"/>
      <c r="N51" s="110"/>
    </row>
    <row r="52" spans="1:14" s="6" customFormat="1" ht="15.75" x14ac:dyDescent="0.25">
      <c r="A52" s="4"/>
      <c r="B52" s="100"/>
      <c r="C52" s="100"/>
      <c r="D52" s="100"/>
      <c r="E52" s="100"/>
      <c r="F52" s="100"/>
      <c r="G52" s="100"/>
      <c r="H52" s="100"/>
      <c r="I52" s="100"/>
      <c r="J52" s="105" t="str">
        <f>J6</f>
        <v>15-28 DE FEBRERO DEL 2019</v>
      </c>
      <c r="K52" s="106"/>
      <c r="L52" s="106"/>
      <c r="M52" s="106"/>
      <c r="N52" s="107"/>
    </row>
    <row r="53" spans="1:14" ht="15.75" x14ac:dyDescent="0.25">
      <c r="A53" s="4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4"/>
    </row>
    <row r="54" spans="1:14" ht="15.75" x14ac:dyDescent="0.25">
      <c r="A54" s="4"/>
      <c r="B54" s="46"/>
      <c r="C54" s="46"/>
      <c r="D54" s="46"/>
      <c r="E54" s="24"/>
      <c r="F54" s="24"/>
      <c r="G54" s="24"/>
      <c r="H54" s="24"/>
      <c r="I54" s="24"/>
      <c r="J54" s="24"/>
      <c r="K54" s="24"/>
      <c r="L54" s="24"/>
      <c r="M54" s="24"/>
      <c r="N54" s="2"/>
    </row>
    <row r="55" spans="1:14" s="10" customFormat="1" ht="3.75" customHeight="1" x14ac:dyDescent="0.25">
      <c r="A55" s="2"/>
      <c r="B55" s="46"/>
      <c r="C55" s="46"/>
      <c r="D55" s="46"/>
      <c r="E55" s="24"/>
      <c r="F55" s="24"/>
      <c r="G55" s="24"/>
      <c r="H55" s="24"/>
      <c r="I55" s="24"/>
      <c r="J55" s="24"/>
      <c r="K55" s="24"/>
      <c r="L55" s="24"/>
      <c r="M55" s="24"/>
      <c r="N55" s="2"/>
    </row>
    <row r="56" spans="1:14" s="10" customFormat="1" ht="40.5" customHeight="1" x14ac:dyDescent="0.25">
      <c r="A56" s="8" t="s">
        <v>2</v>
      </c>
      <c r="B56" s="8" t="s">
        <v>3</v>
      </c>
      <c r="C56" s="8" t="s">
        <v>4</v>
      </c>
      <c r="D56" s="8" t="s">
        <v>5</v>
      </c>
      <c r="E56" s="9" t="s">
        <v>51</v>
      </c>
      <c r="F56" s="9" t="s">
        <v>7</v>
      </c>
      <c r="G56" s="9" t="s">
        <v>8</v>
      </c>
      <c r="H56" s="9" t="s">
        <v>9</v>
      </c>
      <c r="I56" s="9" t="s">
        <v>10</v>
      </c>
      <c r="J56" s="9" t="s">
        <v>11</v>
      </c>
      <c r="K56" s="9" t="s">
        <v>12</v>
      </c>
      <c r="L56" s="9" t="s">
        <v>13</v>
      </c>
      <c r="M56" s="9" t="s">
        <v>14</v>
      </c>
      <c r="N56" s="9" t="s">
        <v>15</v>
      </c>
    </row>
    <row r="57" spans="1:14" s="30" customFormat="1" ht="30" customHeight="1" x14ac:dyDescent="0.25">
      <c r="A57" s="9" t="s">
        <v>52</v>
      </c>
      <c r="B57" s="9" t="s">
        <v>26</v>
      </c>
      <c r="C57" s="9" t="s">
        <v>30</v>
      </c>
      <c r="D57" s="9" t="s">
        <v>33</v>
      </c>
      <c r="E57" s="26">
        <v>215.7</v>
      </c>
      <c r="F57" s="26">
        <f>E57*15</f>
        <v>3235.5</v>
      </c>
      <c r="G57" s="26"/>
      <c r="H57" s="26"/>
      <c r="I57" s="26"/>
      <c r="J57" s="26">
        <v>105.59</v>
      </c>
      <c r="K57" s="26"/>
      <c r="L57" s="13">
        <v>15</v>
      </c>
      <c r="M57" s="71">
        <f>F57+G57+H57+I57-J57-K57</f>
        <v>3129.91</v>
      </c>
      <c r="N57" s="9"/>
    </row>
    <row r="58" spans="1:14" s="30" customFormat="1" ht="30" customHeight="1" x14ac:dyDescent="0.25">
      <c r="A58" s="9" t="s">
        <v>53</v>
      </c>
      <c r="B58" s="9" t="s">
        <v>26</v>
      </c>
      <c r="C58" s="9" t="s">
        <v>40</v>
      </c>
      <c r="D58" s="9" t="s">
        <v>54</v>
      </c>
      <c r="E58" s="26">
        <f>714/15</f>
        <v>47.6</v>
      </c>
      <c r="F58" s="26">
        <f>E58*15</f>
        <v>714</v>
      </c>
      <c r="G58" s="26"/>
      <c r="H58" s="26"/>
      <c r="I58" s="26">
        <v>167.92</v>
      </c>
      <c r="J58" s="26"/>
      <c r="K58" s="26"/>
      <c r="L58" s="13">
        <v>15</v>
      </c>
      <c r="M58" s="71">
        <f>F58+G58+H58+I58-J58-K58</f>
        <v>881.92</v>
      </c>
      <c r="N58" s="9"/>
    </row>
    <row r="59" spans="1:14" s="30" customFormat="1" ht="30" customHeight="1" x14ac:dyDescent="0.25">
      <c r="A59" s="9" t="s">
        <v>55</v>
      </c>
      <c r="B59" s="9" t="s">
        <v>26</v>
      </c>
      <c r="C59" s="9" t="s">
        <v>30</v>
      </c>
      <c r="D59" s="9" t="s">
        <v>33</v>
      </c>
      <c r="E59" s="26">
        <v>220</v>
      </c>
      <c r="F59" s="26">
        <f>E59*15</f>
        <v>3300</v>
      </c>
      <c r="G59" s="26"/>
      <c r="H59" s="26"/>
      <c r="I59" s="26"/>
      <c r="J59" s="26">
        <v>112.61</v>
      </c>
      <c r="K59" s="26"/>
      <c r="L59" s="13">
        <v>15</v>
      </c>
      <c r="M59" s="71">
        <f>F59+G59+H59+I59-J59-K59</f>
        <v>3187.39</v>
      </c>
      <c r="N59" s="45"/>
    </row>
    <row r="60" spans="1:14" s="30" customFormat="1" ht="30" customHeight="1" x14ac:dyDescent="0.25">
      <c r="A60" s="37"/>
      <c r="B60" s="37"/>
      <c r="C60" s="37"/>
      <c r="D60" s="37"/>
      <c r="E60" s="38"/>
      <c r="F60" s="38">
        <f>SUM(F57:F59)</f>
        <v>7249.5</v>
      </c>
      <c r="G60" s="38">
        <f t="shared" ref="G60:L60" si="6">SUM(G57:G59)</f>
        <v>0</v>
      </c>
      <c r="H60" s="38">
        <f t="shared" si="6"/>
        <v>0</v>
      </c>
      <c r="I60" s="38">
        <f t="shared" si="6"/>
        <v>167.92</v>
      </c>
      <c r="J60" s="38">
        <f>SUM(J57:J59)</f>
        <v>218.2</v>
      </c>
      <c r="K60" s="38">
        <f t="shared" si="6"/>
        <v>0</v>
      </c>
      <c r="L60" s="38">
        <f t="shared" si="6"/>
        <v>45</v>
      </c>
      <c r="M60" s="38">
        <f>SUM(M57:M59)</f>
        <v>7199.2199999999993</v>
      </c>
      <c r="N60" s="37"/>
    </row>
    <row r="61" spans="1:14" s="30" customFormat="1" ht="30" customHeight="1" x14ac:dyDescent="0.25">
      <c r="A61" s="37"/>
      <c r="B61" s="37"/>
      <c r="C61" s="37"/>
      <c r="D61" s="37"/>
      <c r="E61" s="38"/>
      <c r="F61" s="38"/>
      <c r="G61" s="38"/>
      <c r="H61" s="38"/>
      <c r="I61" s="38"/>
      <c r="J61" s="38"/>
      <c r="K61" s="38"/>
      <c r="L61" s="38"/>
      <c r="M61" s="38"/>
      <c r="N61" s="37"/>
    </row>
    <row r="62" spans="1:14" s="30" customFormat="1" ht="30" customHeight="1" x14ac:dyDescent="0.25">
      <c r="A62" s="37"/>
      <c r="B62" s="37"/>
      <c r="C62" s="37"/>
      <c r="D62" s="37"/>
      <c r="E62" s="38"/>
      <c r="F62" s="38"/>
      <c r="G62" s="38"/>
      <c r="H62" s="38"/>
      <c r="I62" s="38"/>
      <c r="J62" s="108" t="s">
        <v>0</v>
      </c>
      <c r="K62" s="109"/>
      <c r="L62" s="109"/>
      <c r="M62" s="109"/>
      <c r="N62" s="110"/>
    </row>
    <row r="63" spans="1:14" s="30" customFormat="1" ht="30" customHeight="1" x14ac:dyDescent="0.25">
      <c r="A63" s="37"/>
      <c r="B63" s="37"/>
      <c r="C63" s="37"/>
      <c r="D63" s="37"/>
      <c r="E63" s="38"/>
      <c r="F63" s="38"/>
      <c r="G63" s="38"/>
      <c r="H63" s="38"/>
      <c r="I63" s="38"/>
      <c r="J63" s="105" t="str">
        <f>J6</f>
        <v>15-28 DE FEBRERO DEL 2019</v>
      </c>
      <c r="K63" s="106"/>
      <c r="L63" s="106"/>
      <c r="M63" s="106"/>
      <c r="N63" s="107"/>
    </row>
    <row r="64" spans="1:14" s="30" customFormat="1" ht="30" customHeight="1" x14ac:dyDescent="0.25">
      <c r="A64" s="37"/>
      <c r="B64" s="37"/>
      <c r="C64" s="37"/>
      <c r="D64" s="37"/>
      <c r="E64" s="38"/>
      <c r="F64" s="38"/>
      <c r="G64" s="38"/>
      <c r="H64" s="38"/>
      <c r="I64" s="38"/>
    </row>
    <row r="65" spans="1:14" s="30" customFormat="1" ht="30" customHeight="1" x14ac:dyDescent="0.25">
      <c r="A65" s="37"/>
      <c r="B65" s="37"/>
      <c r="C65" s="37"/>
      <c r="D65" s="37"/>
      <c r="E65" s="38"/>
      <c r="F65" s="38"/>
      <c r="G65" s="38"/>
      <c r="H65" s="38"/>
      <c r="I65" s="38"/>
    </row>
    <row r="66" spans="1:14" s="10" customFormat="1" ht="40.5" customHeight="1" x14ac:dyDescent="0.25">
      <c r="A66" s="8" t="s">
        <v>2</v>
      </c>
      <c r="B66" s="8" t="s">
        <v>3</v>
      </c>
      <c r="C66" s="8" t="s">
        <v>4</v>
      </c>
      <c r="D66" s="8" t="s">
        <v>5</v>
      </c>
      <c r="E66" s="9" t="s">
        <v>51</v>
      </c>
      <c r="F66" s="9" t="s">
        <v>7</v>
      </c>
      <c r="G66" s="9" t="s">
        <v>8</v>
      </c>
      <c r="H66" s="9" t="s">
        <v>9</v>
      </c>
      <c r="I66" s="9" t="s">
        <v>10</v>
      </c>
      <c r="J66" s="9" t="s">
        <v>11</v>
      </c>
      <c r="K66" s="9" t="s">
        <v>12</v>
      </c>
      <c r="L66" s="9" t="s">
        <v>13</v>
      </c>
      <c r="M66" s="9" t="s">
        <v>14</v>
      </c>
      <c r="N66" s="9" t="s">
        <v>15</v>
      </c>
    </row>
    <row r="67" spans="1:14" s="30" customFormat="1" ht="30" customHeight="1" x14ac:dyDescent="0.25">
      <c r="A67" s="9" t="s">
        <v>59</v>
      </c>
      <c r="B67" s="9" t="s">
        <v>26</v>
      </c>
      <c r="C67" s="9" t="s">
        <v>30</v>
      </c>
      <c r="D67" s="9" t="s">
        <v>57</v>
      </c>
      <c r="E67" s="26">
        <v>95.43</v>
      </c>
      <c r="F67" s="26">
        <f t="shared" ref="F67:F74" si="7">E67*15</f>
        <v>1431.45</v>
      </c>
      <c r="G67" s="26"/>
      <c r="H67" s="26"/>
      <c r="I67" s="26">
        <v>121.81</v>
      </c>
      <c r="J67" s="26"/>
      <c r="K67" s="26"/>
      <c r="L67" s="13">
        <v>15</v>
      </c>
      <c r="M67" s="26">
        <f t="shared" ref="M67:M74" si="8">F67+G67+H67+I67-J67-K67</f>
        <v>1553.26</v>
      </c>
      <c r="N67" s="9"/>
    </row>
    <row r="68" spans="1:14" s="30" customFormat="1" ht="30" customHeight="1" x14ac:dyDescent="0.25">
      <c r="A68" s="9" t="s">
        <v>60</v>
      </c>
      <c r="B68" s="9" t="s">
        <v>26</v>
      </c>
      <c r="C68" s="9" t="s">
        <v>30</v>
      </c>
      <c r="D68" s="9" t="s">
        <v>57</v>
      </c>
      <c r="E68" s="26">
        <v>84.51</v>
      </c>
      <c r="F68" s="26">
        <f t="shared" si="7"/>
        <v>1267.6500000000001</v>
      </c>
      <c r="G68" s="26"/>
      <c r="H68" s="26"/>
      <c r="I68" s="26">
        <v>132.4</v>
      </c>
      <c r="J68" s="26"/>
      <c r="K68" s="26"/>
      <c r="L68" s="13">
        <v>15</v>
      </c>
      <c r="M68" s="26">
        <f>F68+G68+H68+I68-J68-K68</f>
        <v>1400.0500000000002</v>
      </c>
      <c r="N68" s="9"/>
    </row>
    <row r="69" spans="1:14" s="30" customFormat="1" ht="30" customHeight="1" x14ac:dyDescent="0.25">
      <c r="A69" s="9" t="s">
        <v>61</v>
      </c>
      <c r="B69" s="9" t="s">
        <v>26</v>
      </c>
      <c r="C69" s="9" t="s">
        <v>30</v>
      </c>
      <c r="D69" s="9" t="s">
        <v>57</v>
      </c>
      <c r="E69" s="26">
        <v>25.05</v>
      </c>
      <c r="F69" s="26">
        <f t="shared" si="7"/>
        <v>375.75</v>
      </c>
      <c r="G69" s="26"/>
      <c r="H69" s="26"/>
      <c r="I69" s="26">
        <v>189.57</v>
      </c>
      <c r="J69" s="26"/>
      <c r="K69" s="26"/>
      <c r="L69" s="13">
        <v>15</v>
      </c>
      <c r="M69" s="26">
        <f t="shared" si="8"/>
        <v>565.31999999999994</v>
      </c>
      <c r="N69" s="9"/>
    </row>
    <row r="70" spans="1:14" s="30" customFormat="1" ht="30" customHeight="1" x14ac:dyDescent="0.25">
      <c r="A70" s="9" t="s">
        <v>62</v>
      </c>
      <c r="B70" s="9" t="s">
        <v>26</v>
      </c>
      <c r="C70" s="9" t="s">
        <v>30</v>
      </c>
      <c r="D70" s="9" t="s">
        <v>57</v>
      </c>
      <c r="E70" s="26">
        <v>58.38</v>
      </c>
      <c r="F70" s="26">
        <f t="shared" si="7"/>
        <v>875.7</v>
      </c>
      <c r="G70" s="26"/>
      <c r="H70" s="26"/>
      <c r="I70" s="26">
        <v>157.47999999999999</v>
      </c>
      <c r="J70" s="26"/>
      <c r="K70" s="26"/>
      <c r="L70" s="13">
        <v>15</v>
      </c>
      <c r="M70" s="26">
        <f t="shared" si="8"/>
        <v>1033.18</v>
      </c>
      <c r="N70" s="9"/>
    </row>
    <row r="71" spans="1:14" s="30" customFormat="1" ht="30" customHeight="1" x14ac:dyDescent="0.25">
      <c r="A71" s="9" t="s">
        <v>90</v>
      </c>
      <c r="B71" s="9" t="s">
        <v>26</v>
      </c>
      <c r="C71" s="9" t="s">
        <v>30</v>
      </c>
      <c r="D71" s="9" t="s">
        <v>57</v>
      </c>
      <c r="E71" s="26">
        <v>148.37</v>
      </c>
      <c r="F71" s="26">
        <f t="shared" si="7"/>
        <v>2225.5500000000002</v>
      </c>
      <c r="G71" s="26"/>
      <c r="H71" s="26"/>
      <c r="I71" s="26">
        <v>45.14</v>
      </c>
      <c r="J71" s="26"/>
      <c r="K71" s="26"/>
      <c r="L71" s="13">
        <v>15</v>
      </c>
      <c r="M71" s="26">
        <f t="shared" si="8"/>
        <v>2270.69</v>
      </c>
      <c r="N71" s="9"/>
    </row>
    <row r="72" spans="1:14" s="30" customFormat="1" ht="30" customHeight="1" x14ac:dyDescent="0.25">
      <c r="A72" s="9" t="s">
        <v>66</v>
      </c>
      <c r="B72" s="9" t="s">
        <v>26</v>
      </c>
      <c r="C72" s="9" t="s">
        <v>30</v>
      </c>
      <c r="D72" s="9" t="s">
        <v>57</v>
      </c>
      <c r="E72" s="26">
        <v>32.47</v>
      </c>
      <c r="F72" s="26">
        <f t="shared" si="7"/>
        <v>487.04999999999995</v>
      </c>
      <c r="G72" s="26"/>
      <c r="H72" s="26"/>
      <c r="I72" s="26">
        <v>182.45</v>
      </c>
      <c r="J72" s="26"/>
      <c r="K72" s="26"/>
      <c r="L72" s="13">
        <v>15</v>
      </c>
      <c r="M72" s="26">
        <f t="shared" si="8"/>
        <v>669.5</v>
      </c>
      <c r="N72" s="9"/>
    </row>
    <row r="73" spans="1:14" s="30" customFormat="1" ht="30" customHeight="1" x14ac:dyDescent="0.25">
      <c r="A73" s="9" t="s">
        <v>67</v>
      </c>
      <c r="B73" s="9" t="s">
        <v>26</v>
      </c>
      <c r="C73" s="9" t="s">
        <v>30</v>
      </c>
      <c r="D73" s="9" t="s">
        <v>57</v>
      </c>
      <c r="E73" s="26">
        <v>39.869999999999997</v>
      </c>
      <c r="F73" s="26">
        <f t="shared" si="7"/>
        <v>598.04999999999995</v>
      </c>
      <c r="G73" s="26"/>
      <c r="H73" s="26"/>
      <c r="I73" s="26">
        <v>175.34</v>
      </c>
      <c r="J73" s="26"/>
      <c r="K73" s="26"/>
      <c r="L73" s="13">
        <v>15</v>
      </c>
      <c r="M73" s="26">
        <f t="shared" si="8"/>
        <v>773.39</v>
      </c>
      <c r="N73" s="9"/>
    </row>
    <row r="74" spans="1:14" ht="31.5" x14ac:dyDescent="0.25">
      <c r="A74" s="9" t="s">
        <v>69</v>
      </c>
      <c r="B74" s="9" t="s">
        <v>26</v>
      </c>
      <c r="C74" s="9" t="s">
        <v>30</v>
      </c>
      <c r="D74" s="9" t="s">
        <v>57</v>
      </c>
      <c r="E74" s="26">
        <v>133.36000000000001</v>
      </c>
      <c r="F74" s="26">
        <f t="shared" si="7"/>
        <v>2000.4</v>
      </c>
      <c r="G74" s="26"/>
      <c r="H74" s="26"/>
      <c r="I74" s="26">
        <v>73.48</v>
      </c>
      <c r="J74" s="26"/>
      <c r="K74" s="26"/>
      <c r="L74" s="13">
        <v>15</v>
      </c>
      <c r="M74" s="26">
        <f t="shared" si="8"/>
        <v>2073.88</v>
      </c>
      <c r="N74" s="9"/>
    </row>
    <row r="75" spans="1:14" ht="15.75" x14ac:dyDescent="0.25">
      <c r="A75" s="2"/>
      <c r="B75" s="46"/>
      <c r="C75" s="46"/>
      <c r="D75" s="46"/>
      <c r="E75" s="46"/>
      <c r="F75" s="24">
        <f>SUM(F10:F74)</f>
        <v>164939.57999999999</v>
      </c>
      <c r="G75" s="24">
        <f>SUM(G57:G74)</f>
        <v>0</v>
      </c>
      <c r="H75" s="24">
        <f>SUM(H57:H74)</f>
        <v>0</v>
      </c>
      <c r="I75" s="24">
        <f>SUM(I57:I74)</f>
        <v>1413.5099999999998</v>
      </c>
      <c r="J75" s="24" t="e">
        <f>#REF!+#REF!+J67+J68+J69+J70+J71+#REF!+#REF!+J72+J73+J74</f>
        <v>#REF!</v>
      </c>
      <c r="K75" s="24">
        <f>SUM(K57:K74)</f>
        <v>0</v>
      </c>
      <c r="L75" s="24"/>
      <c r="M75" s="24">
        <f>SUM(M67:M74)</f>
        <v>10339.27</v>
      </c>
      <c r="N75" s="2"/>
    </row>
    <row r="76" spans="1:14" s="30" customFormat="1" ht="15.75" x14ac:dyDescent="0.25">
      <c r="A76" s="2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2"/>
    </row>
    <row r="77" spans="1:14" ht="18.75" x14ac:dyDescent="0.25">
      <c r="A77" s="48"/>
      <c r="B77" s="48"/>
      <c r="C77" s="48"/>
      <c r="D77" s="48"/>
      <c r="E77" s="48"/>
      <c r="F77" s="48"/>
      <c r="G77" s="77"/>
      <c r="H77" s="77"/>
      <c r="I77" s="99">
        <f>I15+I32+I46+I60+I75</f>
        <v>1581.4299999999998</v>
      </c>
      <c r="J77" s="99">
        <f>J15+J32+J46+J60</f>
        <v>4922.1000000000004</v>
      </c>
      <c r="K77" s="77"/>
      <c r="L77" s="77"/>
      <c r="M77" s="98">
        <f>M75+M60+M46+M32+M15</f>
        <v>83424.079999999987</v>
      </c>
      <c r="N77" s="48"/>
    </row>
    <row r="78" spans="1:14" ht="15.75" x14ac:dyDescent="0.25">
      <c r="A78" s="2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2"/>
    </row>
  </sheetData>
  <mergeCells count="13">
    <mergeCell ref="J21:N21"/>
    <mergeCell ref="E2:M2"/>
    <mergeCell ref="J5:N5"/>
    <mergeCell ref="J6:N6"/>
    <mergeCell ref="E17:M17"/>
    <mergeCell ref="J20:N20"/>
    <mergeCell ref="J63:N63"/>
    <mergeCell ref="K34:O34"/>
    <mergeCell ref="K35:O35"/>
    <mergeCell ref="E48:M48"/>
    <mergeCell ref="J51:N51"/>
    <mergeCell ref="J52:N52"/>
    <mergeCell ref="J62:N62"/>
  </mergeCells>
  <printOptions horizontalCentered="1"/>
  <pageMargins left="0.70866141732283472" right="0.70866141732283472" top="0.74803149606299213" bottom="0.74803149606299213" header="0.31496062992125984" footer="0.31496062992125984"/>
  <pageSetup scale="46" fitToHeight="3" orientation="landscape" r:id="rId1"/>
  <rowBreaks count="4" manualBreakCount="4">
    <brk id="16" max="12" man="1"/>
    <brk id="32" max="12" man="1"/>
    <brk id="46" max="12" man="1"/>
    <brk id="60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8"/>
  <sheetViews>
    <sheetView view="pageBreakPreview" topLeftCell="A64" zoomScale="70" zoomScaleNormal="70" zoomScaleSheetLayoutView="70" workbookViewId="0">
      <selection activeCell="E32" sqref="E32"/>
    </sheetView>
  </sheetViews>
  <sheetFormatPr baseColWidth="10" defaultRowHeight="15" x14ac:dyDescent="0.25"/>
  <cols>
    <col min="1" max="1" width="30.5703125" style="51" customWidth="1"/>
    <col min="2" max="2" width="23.42578125" style="52" customWidth="1"/>
    <col min="3" max="3" width="14.85546875" style="52" customWidth="1"/>
    <col min="4" max="4" width="33.140625" style="52" customWidth="1"/>
    <col min="5" max="5" width="13.28515625" style="52" customWidth="1"/>
    <col min="6" max="6" width="13.7109375" style="52" customWidth="1"/>
    <col min="7" max="7" width="9.7109375" style="52" customWidth="1"/>
    <col min="8" max="8" width="13" style="52" customWidth="1"/>
    <col min="9" max="9" width="10.85546875" style="52" customWidth="1"/>
    <col min="10" max="10" width="11.28515625" style="52" customWidth="1"/>
    <col min="11" max="11" width="11.5703125" style="52" customWidth="1"/>
    <col min="12" max="12" width="12.140625" style="52" customWidth="1"/>
    <col min="13" max="13" width="14.85546875" style="52" customWidth="1"/>
    <col min="14" max="14" width="36.28515625" style="51" customWidth="1"/>
    <col min="15" max="16384" width="11.42578125" style="1"/>
  </cols>
  <sheetData>
    <row r="2" spans="1:14" ht="15.75" x14ac:dyDescent="0.25">
      <c r="B2" s="46"/>
      <c r="C2" s="46"/>
      <c r="D2" s="46"/>
      <c r="E2" s="111"/>
      <c r="F2" s="111"/>
      <c r="G2" s="111"/>
      <c r="H2" s="111"/>
      <c r="I2" s="111"/>
      <c r="J2" s="111"/>
      <c r="K2" s="111"/>
      <c r="L2" s="111"/>
      <c r="M2" s="111"/>
      <c r="N2" s="2"/>
    </row>
    <row r="3" spans="1:14" s="6" customFormat="1" ht="15.75" x14ac:dyDescent="0.25">
      <c r="A3" s="4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4"/>
    </row>
    <row r="4" spans="1:14" s="6" customFormat="1" ht="15.75" x14ac:dyDescent="0.25">
      <c r="A4" s="4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4"/>
    </row>
    <row r="5" spans="1:14" s="6" customFormat="1" ht="15.75" x14ac:dyDescent="0.25">
      <c r="A5" s="4"/>
      <c r="B5" s="101"/>
      <c r="C5" s="101"/>
      <c r="D5" s="101"/>
      <c r="E5" s="101"/>
      <c r="F5" s="101"/>
      <c r="G5" s="101"/>
      <c r="H5" s="101"/>
      <c r="I5" s="101"/>
      <c r="J5" s="108" t="s">
        <v>0</v>
      </c>
      <c r="K5" s="109"/>
      <c r="L5" s="109"/>
      <c r="M5" s="109"/>
      <c r="N5" s="110"/>
    </row>
    <row r="6" spans="1:14" s="6" customFormat="1" ht="15.75" x14ac:dyDescent="0.25">
      <c r="A6" s="4"/>
      <c r="B6" s="101"/>
      <c r="C6" s="101"/>
      <c r="D6" s="101"/>
      <c r="E6" s="101"/>
      <c r="F6" s="101"/>
      <c r="G6" s="101"/>
      <c r="H6" s="101"/>
      <c r="I6" s="101"/>
      <c r="J6" s="105" t="s">
        <v>94</v>
      </c>
      <c r="K6" s="106"/>
      <c r="L6" s="106"/>
      <c r="M6" s="106"/>
      <c r="N6" s="107"/>
    </row>
    <row r="7" spans="1:14" s="6" customFormat="1" ht="15.75" x14ac:dyDescent="0.25">
      <c r="A7" s="4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4"/>
    </row>
    <row r="8" spans="1:14" s="6" customFormat="1" ht="15.75" x14ac:dyDescent="0.25">
      <c r="A8" s="2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4"/>
    </row>
    <row r="9" spans="1:14" s="10" customFormat="1" ht="63" x14ac:dyDescent="0.25">
      <c r="A9" s="8" t="s">
        <v>2</v>
      </c>
      <c r="B9" s="8" t="s">
        <v>3</v>
      </c>
      <c r="C9" s="8" t="s">
        <v>4</v>
      </c>
      <c r="D9" s="8" t="s">
        <v>5</v>
      </c>
      <c r="E9" s="9" t="s">
        <v>6</v>
      </c>
      <c r="F9" s="9" t="s">
        <v>7</v>
      </c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</row>
    <row r="10" spans="1:14" s="15" customFormat="1" ht="30" customHeight="1" x14ac:dyDescent="0.25">
      <c r="A10" s="79" t="s">
        <v>16</v>
      </c>
      <c r="B10" s="9" t="s">
        <v>17</v>
      </c>
      <c r="C10" s="9" t="s">
        <v>18</v>
      </c>
      <c r="D10" s="9" t="s">
        <v>19</v>
      </c>
      <c r="E10" s="26">
        <v>296.24700000000001</v>
      </c>
      <c r="F10" s="26">
        <f>E10*15</f>
        <v>4443.7049999999999</v>
      </c>
      <c r="G10" s="26"/>
      <c r="H10" s="26">
        <v>1000</v>
      </c>
      <c r="I10" s="26"/>
      <c r="J10" s="26">
        <v>371.66</v>
      </c>
      <c r="K10" s="26"/>
      <c r="L10" s="13">
        <v>15</v>
      </c>
      <c r="M10" s="71">
        <f>F10+G10+H10+I10-J10-K10</f>
        <v>5072.0450000000001</v>
      </c>
      <c r="N10" s="9"/>
    </row>
    <row r="11" spans="1:14" s="15" customFormat="1" ht="30" customHeight="1" x14ac:dyDescent="0.25">
      <c r="A11" s="79" t="s">
        <v>20</v>
      </c>
      <c r="B11" s="9" t="s">
        <v>17</v>
      </c>
      <c r="C11" s="9" t="s">
        <v>18</v>
      </c>
      <c r="D11" s="9" t="s">
        <v>21</v>
      </c>
      <c r="E11" s="26">
        <v>267.70999999999998</v>
      </c>
      <c r="F11" s="26">
        <f>E11*15</f>
        <v>4015.6499999999996</v>
      </c>
      <c r="G11" s="26"/>
      <c r="H11" s="26"/>
      <c r="I11" s="26"/>
      <c r="J11" s="26">
        <v>315.57</v>
      </c>
      <c r="K11" s="26"/>
      <c r="L11" s="13">
        <v>15</v>
      </c>
      <c r="M11" s="71">
        <f>F11+G11+H11+I11-J11-K11</f>
        <v>3700.0799999999995</v>
      </c>
      <c r="N11" s="9"/>
    </row>
    <row r="12" spans="1:14" s="15" customFormat="1" ht="30" customHeight="1" x14ac:dyDescent="0.25">
      <c r="A12" s="79" t="s">
        <v>22</v>
      </c>
      <c r="B12" s="9" t="s">
        <v>17</v>
      </c>
      <c r="C12" s="9" t="s">
        <v>18</v>
      </c>
      <c r="D12" s="9" t="s">
        <v>23</v>
      </c>
      <c r="E12" s="26">
        <v>229.37</v>
      </c>
      <c r="F12" s="26">
        <f>E12*15</f>
        <v>3440.55</v>
      </c>
      <c r="G12" s="26"/>
      <c r="H12" s="26"/>
      <c r="I12" s="26"/>
      <c r="J12" s="26">
        <v>253.05</v>
      </c>
      <c r="K12" s="26"/>
      <c r="L12" s="13">
        <v>15</v>
      </c>
      <c r="M12" s="71">
        <f>F12+G12+H12+I12-J12-K12</f>
        <v>3187.5</v>
      </c>
      <c r="N12" s="9"/>
    </row>
    <row r="13" spans="1:14" s="15" customFormat="1" ht="30" customHeight="1" x14ac:dyDescent="0.25">
      <c r="A13" s="79" t="s">
        <v>24</v>
      </c>
      <c r="B13" s="9" t="s">
        <v>17</v>
      </c>
      <c r="C13" s="9" t="s">
        <v>18</v>
      </c>
      <c r="D13" s="9" t="s">
        <v>23</v>
      </c>
      <c r="E13" s="26">
        <v>229.37</v>
      </c>
      <c r="F13" s="26">
        <f t="shared" ref="F13:F14" si="0">E13*15</f>
        <v>3440.55</v>
      </c>
      <c r="G13" s="26"/>
      <c r="H13" s="26"/>
      <c r="I13" s="26"/>
      <c r="J13" s="26">
        <v>253.05</v>
      </c>
      <c r="K13" s="26"/>
      <c r="L13" s="13">
        <v>15</v>
      </c>
      <c r="M13" s="71">
        <f>F13+G13+H13-I13-J13-K13</f>
        <v>3187.5</v>
      </c>
      <c r="N13" s="9"/>
    </row>
    <row r="14" spans="1:14" s="15" customFormat="1" ht="30" customHeight="1" x14ac:dyDescent="0.25">
      <c r="A14" s="79" t="s">
        <v>80</v>
      </c>
      <c r="B14" s="9" t="s">
        <v>26</v>
      </c>
      <c r="C14" s="9" t="s">
        <v>18</v>
      </c>
      <c r="D14" s="9" t="s">
        <v>23</v>
      </c>
      <c r="E14" s="26">
        <v>229.37</v>
      </c>
      <c r="F14" s="26">
        <f t="shared" si="0"/>
        <v>3440.55</v>
      </c>
      <c r="G14" s="26"/>
      <c r="H14" s="26"/>
      <c r="I14" s="26"/>
      <c r="J14" s="26">
        <v>253.05</v>
      </c>
      <c r="K14" s="26"/>
      <c r="L14" s="13">
        <v>15</v>
      </c>
      <c r="M14" s="71">
        <f>F14+G14+H14-I14-J14-K14</f>
        <v>3187.5</v>
      </c>
      <c r="N14" s="9"/>
    </row>
    <row r="15" spans="1:14" s="15" customFormat="1" ht="30" customHeight="1" x14ac:dyDescent="0.25">
      <c r="A15" s="4" t="s">
        <v>27</v>
      </c>
      <c r="B15" s="101"/>
      <c r="C15" s="101"/>
      <c r="D15" s="101"/>
      <c r="E15" s="24">
        <f>SUM(E11:E14)</f>
        <v>955.82</v>
      </c>
      <c r="F15" s="24">
        <f t="shared" ref="F15:K15" si="1">SUM(F10:F14)</f>
        <v>18781.004999999997</v>
      </c>
      <c r="G15" s="24" t="s">
        <v>27</v>
      </c>
      <c r="H15" s="24">
        <f t="shared" si="1"/>
        <v>1000</v>
      </c>
      <c r="I15" s="24">
        <f t="shared" si="1"/>
        <v>0</v>
      </c>
      <c r="J15" s="24">
        <f>SUM(J10:J14)</f>
        <v>1446.3799999999999</v>
      </c>
      <c r="K15" s="24">
        <f t="shared" si="1"/>
        <v>0</v>
      </c>
      <c r="L15" s="24"/>
      <c r="M15" s="24">
        <f>SUM(M10:M14)</f>
        <v>18334.625</v>
      </c>
      <c r="N15" s="4"/>
    </row>
    <row r="16" spans="1:14" ht="15.75" x14ac:dyDescent="0.25">
      <c r="A16" s="4"/>
      <c r="B16" s="101"/>
      <c r="C16" s="101"/>
      <c r="D16" s="101"/>
      <c r="E16" s="21"/>
      <c r="F16" s="21"/>
      <c r="G16" s="21"/>
      <c r="H16" s="21"/>
      <c r="I16" s="21"/>
      <c r="J16" s="21"/>
      <c r="K16" s="21"/>
      <c r="L16" s="21"/>
      <c r="M16" s="21"/>
      <c r="N16" s="4"/>
    </row>
    <row r="17" spans="1:15" ht="15.75" x14ac:dyDescent="0.25">
      <c r="A17" s="2"/>
      <c r="B17" s="46"/>
      <c r="C17" s="46"/>
      <c r="D17" s="46"/>
      <c r="E17" s="111"/>
      <c r="F17" s="111"/>
      <c r="G17" s="111"/>
      <c r="H17" s="111"/>
      <c r="I17" s="111"/>
      <c r="J17" s="111"/>
      <c r="K17" s="111"/>
      <c r="L17" s="111"/>
      <c r="M17" s="111"/>
      <c r="N17" s="2"/>
      <c r="O17" s="23"/>
    </row>
    <row r="18" spans="1:15" ht="15.75" x14ac:dyDescent="0.25">
      <c r="A18" s="4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4"/>
    </row>
    <row r="19" spans="1:15" s="6" customFormat="1" ht="15.75" x14ac:dyDescent="0.25">
      <c r="A19" s="4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4"/>
    </row>
    <row r="20" spans="1:15" s="6" customFormat="1" ht="15.75" x14ac:dyDescent="0.25">
      <c r="A20" s="4"/>
      <c r="B20" s="101"/>
      <c r="C20" s="101"/>
      <c r="D20" s="101"/>
      <c r="E20" s="101"/>
      <c r="F20" s="101"/>
      <c r="G20" s="101"/>
      <c r="H20" s="101"/>
      <c r="I20" s="101"/>
      <c r="J20" s="108" t="s">
        <v>0</v>
      </c>
      <c r="K20" s="109"/>
      <c r="L20" s="109"/>
      <c r="M20" s="109"/>
      <c r="N20" s="110"/>
    </row>
    <row r="21" spans="1:15" s="6" customFormat="1" ht="15.75" x14ac:dyDescent="0.25">
      <c r="A21" s="4"/>
      <c r="B21" s="101"/>
      <c r="C21" s="101"/>
      <c r="D21" s="101"/>
      <c r="E21" s="101"/>
      <c r="F21" s="101"/>
      <c r="G21" s="101"/>
      <c r="H21" s="101"/>
      <c r="I21" s="101"/>
      <c r="J21" s="105" t="str">
        <f t="shared" ref="J21" si="2">$J$6</f>
        <v>1-15 MARZO DEL 2019</v>
      </c>
      <c r="K21" s="106"/>
      <c r="L21" s="106"/>
      <c r="M21" s="106"/>
      <c r="N21" s="107"/>
    </row>
    <row r="22" spans="1:15" s="6" customFormat="1" ht="15.75" x14ac:dyDescent="0.25">
      <c r="A22" s="4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4"/>
    </row>
    <row r="23" spans="1:15" s="6" customFormat="1" ht="15.75" x14ac:dyDescent="0.25">
      <c r="A23" s="4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4"/>
    </row>
    <row r="24" spans="1:15" s="6" customFormat="1" ht="15.75" x14ac:dyDescent="0.25">
      <c r="A24" s="2"/>
      <c r="B24" s="46"/>
      <c r="C24" s="46"/>
      <c r="D24" s="46"/>
      <c r="E24" s="24"/>
      <c r="F24" s="24"/>
      <c r="G24" s="24"/>
      <c r="H24" s="24"/>
      <c r="I24" s="24"/>
      <c r="J24" s="24"/>
      <c r="K24" s="24"/>
      <c r="L24" s="24"/>
      <c r="M24" s="24"/>
      <c r="N24" s="2"/>
    </row>
    <row r="25" spans="1:15" ht="63" x14ac:dyDescent="0.25">
      <c r="A25" s="8" t="s">
        <v>2</v>
      </c>
      <c r="B25" s="8" t="s">
        <v>3</v>
      </c>
      <c r="C25" s="8" t="s">
        <v>4</v>
      </c>
      <c r="D25" s="8" t="s">
        <v>5</v>
      </c>
      <c r="E25" s="9" t="s">
        <v>6</v>
      </c>
      <c r="F25" s="9" t="s">
        <v>7</v>
      </c>
      <c r="G25" s="9" t="s">
        <v>8</v>
      </c>
      <c r="H25" s="9" t="s">
        <v>9</v>
      </c>
      <c r="I25" s="9" t="s">
        <v>10</v>
      </c>
      <c r="J25" s="9" t="s">
        <v>11</v>
      </c>
      <c r="K25" s="9" t="s">
        <v>12</v>
      </c>
      <c r="L25" s="9" t="s">
        <v>13</v>
      </c>
      <c r="M25" s="9" t="s">
        <v>14</v>
      </c>
      <c r="N25" s="9" t="s">
        <v>15</v>
      </c>
    </row>
    <row r="26" spans="1:15" s="10" customFormat="1" ht="26.25" customHeight="1" x14ac:dyDescent="0.25">
      <c r="A26" s="9" t="s">
        <v>29</v>
      </c>
      <c r="B26" s="9" t="s">
        <v>17</v>
      </c>
      <c r="C26" s="9" t="s">
        <v>30</v>
      </c>
      <c r="D26" s="9" t="s">
        <v>31</v>
      </c>
      <c r="E26" s="26">
        <v>305.49</v>
      </c>
      <c r="F26" s="26">
        <f t="shared" ref="F26:F31" si="3">E26*15</f>
        <v>4582.3500000000004</v>
      </c>
      <c r="G26" s="26"/>
      <c r="H26" s="26"/>
      <c r="I26" s="26"/>
      <c r="J26" s="26">
        <v>393.84</v>
      </c>
      <c r="K26" s="26"/>
      <c r="L26" s="13">
        <v>15</v>
      </c>
      <c r="M26" s="71">
        <f t="shared" ref="M26:M30" si="4">F26+G26+H26+I26-J26-K26</f>
        <v>4188.51</v>
      </c>
      <c r="N26" s="9"/>
    </row>
    <row r="27" spans="1:15" s="30" customFormat="1" ht="30" customHeight="1" x14ac:dyDescent="0.25">
      <c r="A27" s="9" t="s">
        <v>32</v>
      </c>
      <c r="B27" s="9" t="s">
        <v>17</v>
      </c>
      <c r="C27" s="9" t="s">
        <v>30</v>
      </c>
      <c r="D27" s="9" t="s">
        <v>33</v>
      </c>
      <c r="E27" s="26">
        <v>225.05799999999999</v>
      </c>
      <c r="F27" s="26">
        <f t="shared" si="3"/>
        <v>3375.87</v>
      </c>
      <c r="G27" s="26"/>
      <c r="H27" s="26"/>
      <c r="I27" s="26"/>
      <c r="J27" s="26">
        <v>245.96</v>
      </c>
      <c r="K27" s="26"/>
      <c r="L27" s="13">
        <v>15</v>
      </c>
      <c r="M27" s="71">
        <f t="shared" si="4"/>
        <v>3129.91</v>
      </c>
      <c r="N27" s="9"/>
    </row>
    <row r="28" spans="1:15" s="30" customFormat="1" ht="30" customHeight="1" x14ac:dyDescent="0.25">
      <c r="A28" s="9" t="s">
        <v>34</v>
      </c>
      <c r="B28" s="9" t="s">
        <v>17</v>
      </c>
      <c r="C28" s="9" t="s">
        <v>30</v>
      </c>
      <c r="D28" s="9" t="s">
        <v>35</v>
      </c>
      <c r="E28" s="26">
        <v>203.97</v>
      </c>
      <c r="F28" s="26">
        <f t="shared" si="3"/>
        <v>3059.55</v>
      </c>
      <c r="G28" s="26"/>
      <c r="H28" s="26"/>
      <c r="I28" s="26"/>
      <c r="J28" s="26">
        <v>211.55</v>
      </c>
      <c r="K28" s="26"/>
      <c r="L28" s="13">
        <v>15</v>
      </c>
      <c r="M28" s="71">
        <f t="shared" si="4"/>
        <v>2848</v>
      </c>
      <c r="N28" s="9"/>
    </row>
    <row r="29" spans="1:15" s="30" customFormat="1" ht="30" customHeight="1" x14ac:dyDescent="0.25">
      <c r="A29" s="32" t="s">
        <v>36</v>
      </c>
      <c r="B29" s="32" t="s">
        <v>17</v>
      </c>
      <c r="C29" s="32" t="s">
        <v>30</v>
      </c>
      <c r="D29" s="32" t="s">
        <v>33</v>
      </c>
      <c r="E29" s="33">
        <v>267.70999999999998</v>
      </c>
      <c r="F29" s="33">
        <f t="shared" si="3"/>
        <v>4015.6499999999996</v>
      </c>
      <c r="G29" s="33"/>
      <c r="H29" s="33"/>
      <c r="I29" s="33"/>
      <c r="J29" s="33">
        <v>315.57</v>
      </c>
      <c r="K29" s="33"/>
      <c r="L29" s="72">
        <v>15</v>
      </c>
      <c r="M29" s="71">
        <f>F29+G29+H29+I29-J29-K29</f>
        <v>3700.0799999999995</v>
      </c>
      <c r="N29" s="32"/>
    </row>
    <row r="30" spans="1:15" s="30" customFormat="1" ht="30" customHeight="1" x14ac:dyDescent="0.25">
      <c r="A30" s="32" t="s">
        <v>37</v>
      </c>
      <c r="B30" s="32" t="s">
        <v>17</v>
      </c>
      <c r="C30" s="32" t="s">
        <v>30</v>
      </c>
      <c r="D30" s="32" t="s">
        <v>33</v>
      </c>
      <c r="E30" s="33">
        <v>215.7</v>
      </c>
      <c r="F30" s="33">
        <f t="shared" si="3"/>
        <v>3235.5</v>
      </c>
      <c r="G30" s="33"/>
      <c r="H30" s="33"/>
      <c r="I30" s="33"/>
      <c r="J30" s="33">
        <v>105.59</v>
      </c>
      <c r="K30" s="33"/>
      <c r="L30" s="72">
        <v>15</v>
      </c>
      <c r="M30" s="71">
        <f t="shared" si="4"/>
        <v>3129.91</v>
      </c>
      <c r="N30" s="32"/>
    </row>
    <row r="31" spans="1:15" s="30" customFormat="1" ht="30" customHeight="1" x14ac:dyDescent="0.25">
      <c r="A31" s="9" t="s">
        <v>38</v>
      </c>
      <c r="B31" s="9" t="s">
        <v>17</v>
      </c>
      <c r="C31" s="9" t="s">
        <v>30</v>
      </c>
      <c r="D31" s="9" t="s">
        <v>35</v>
      </c>
      <c r="E31" s="26">
        <v>192.685</v>
      </c>
      <c r="F31" s="26">
        <f t="shared" si="3"/>
        <v>2890.2750000000001</v>
      </c>
      <c r="G31" s="26"/>
      <c r="H31" s="26"/>
      <c r="I31" s="26"/>
      <c r="J31" s="26">
        <v>193.14</v>
      </c>
      <c r="K31" s="26"/>
      <c r="L31" s="13">
        <v>15</v>
      </c>
      <c r="M31" s="71">
        <f>F31+G31+H31+I31-J31-K31</f>
        <v>2697.1350000000002</v>
      </c>
      <c r="N31" s="9"/>
    </row>
    <row r="32" spans="1:15" s="30" customFormat="1" ht="30" customHeight="1" x14ac:dyDescent="0.25">
      <c r="A32" s="37"/>
      <c r="B32" s="37"/>
      <c r="C32" s="37"/>
      <c r="D32" s="37"/>
      <c r="E32" s="38"/>
      <c r="F32" s="38">
        <f t="shared" ref="F32:K32" si="5">SUM(F26:F31)</f>
        <v>21159.195</v>
      </c>
      <c r="G32" s="38">
        <f t="shared" si="5"/>
        <v>0</v>
      </c>
      <c r="H32" s="38">
        <f t="shared" si="5"/>
        <v>0</v>
      </c>
      <c r="I32" s="38">
        <f t="shared" si="5"/>
        <v>0</v>
      </c>
      <c r="J32" s="38">
        <f>SUM(J26:J31)</f>
        <v>1465.6499999999996</v>
      </c>
      <c r="K32" s="38">
        <f t="shared" si="5"/>
        <v>0</v>
      </c>
      <c r="L32" s="38"/>
      <c r="M32" s="38">
        <f>SUM(M26:M31)</f>
        <v>19693.544999999998</v>
      </c>
      <c r="N32" s="37"/>
    </row>
    <row r="33" spans="1:16" s="30" customFormat="1" ht="30" customHeight="1" x14ac:dyDescent="0.25">
      <c r="A33" s="37"/>
      <c r="B33" s="37"/>
      <c r="C33" s="37"/>
      <c r="D33" s="37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6" s="30" customFormat="1" ht="30" customHeight="1" x14ac:dyDescent="0.25">
      <c r="A34" s="37"/>
      <c r="B34" s="37"/>
      <c r="C34" s="37"/>
      <c r="D34" s="37"/>
      <c r="E34" s="38"/>
      <c r="F34" s="38"/>
      <c r="G34" s="38"/>
      <c r="H34" s="38"/>
      <c r="I34" s="38"/>
      <c r="J34" s="38"/>
      <c r="K34" s="108" t="s">
        <v>0</v>
      </c>
      <c r="L34" s="109"/>
      <c r="M34" s="109"/>
      <c r="N34" s="109"/>
      <c r="O34" s="110"/>
    </row>
    <row r="35" spans="1:16" s="30" customFormat="1" ht="30" customHeight="1" x14ac:dyDescent="0.25">
      <c r="A35" s="37"/>
      <c r="B35" s="37"/>
      <c r="C35" s="37"/>
      <c r="D35" s="37"/>
      <c r="E35" s="38"/>
      <c r="F35" s="38"/>
      <c r="G35" s="38"/>
      <c r="H35" s="38"/>
      <c r="I35" s="38"/>
      <c r="K35" s="105" t="str">
        <f>J6</f>
        <v>1-15 MARZO DEL 2019</v>
      </c>
      <c r="L35" s="106"/>
      <c r="M35" s="106"/>
      <c r="N35" s="106"/>
      <c r="O35" s="107"/>
    </row>
    <row r="36" spans="1:16" s="30" customFormat="1" ht="30" customHeight="1" x14ac:dyDescent="0.25">
      <c r="A36" s="37"/>
      <c r="B36" s="37"/>
      <c r="C36" s="37"/>
      <c r="D36" s="37"/>
      <c r="E36" s="38"/>
      <c r="F36" s="38"/>
      <c r="G36" s="38"/>
      <c r="H36" s="38"/>
      <c r="I36" s="38"/>
    </row>
    <row r="37" spans="1:16" s="30" customFormat="1" ht="30" customHeight="1" x14ac:dyDescent="0.25">
      <c r="A37" s="37"/>
      <c r="B37" s="37"/>
      <c r="C37" s="37"/>
      <c r="D37" s="37"/>
      <c r="E37" s="38"/>
      <c r="F37" s="38"/>
      <c r="G37" s="38"/>
      <c r="H37" s="38"/>
      <c r="I37" s="38"/>
      <c r="J37" s="101"/>
      <c r="K37" s="101"/>
      <c r="L37" s="101"/>
      <c r="M37" s="101"/>
      <c r="N37" s="101"/>
    </row>
    <row r="38" spans="1:16" ht="63" x14ac:dyDescent="0.25">
      <c r="A38" s="8" t="s">
        <v>2</v>
      </c>
      <c r="B38" s="8" t="s">
        <v>3</v>
      </c>
      <c r="C38" s="8" t="s">
        <v>4</v>
      </c>
      <c r="D38" s="8" t="s">
        <v>5</v>
      </c>
      <c r="E38" s="9" t="s">
        <v>6</v>
      </c>
      <c r="F38" s="9" t="s">
        <v>7</v>
      </c>
      <c r="G38" s="9" t="s">
        <v>8</v>
      </c>
      <c r="H38" s="9" t="s">
        <v>9</v>
      </c>
      <c r="I38" s="9" t="s">
        <v>10</v>
      </c>
      <c r="J38" s="9" t="s">
        <v>11</v>
      </c>
      <c r="K38" s="9" t="s">
        <v>12</v>
      </c>
      <c r="L38" s="9" t="s">
        <v>13</v>
      </c>
      <c r="M38" s="9" t="s">
        <v>14</v>
      </c>
      <c r="N38" s="9" t="s">
        <v>15</v>
      </c>
    </row>
    <row r="39" spans="1:16" s="30" customFormat="1" ht="30" customHeight="1" x14ac:dyDescent="0.25">
      <c r="A39" s="32" t="s">
        <v>74</v>
      </c>
      <c r="B39" s="32" t="s">
        <v>26</v>
      </c>
      <c r="C39" s="32" t="s">
        <v>40</v>
      </c>
      <c r="D39" s="32" t="s">
        <v>41</v>
      </c>
      <c r="E39" s="33">
        <v>624.09</v>
      </c>
      <c r="F39" s="26">
        <f>E39*15</f>
        <v>9361.35</v>
      </c>
      <c r="G39" s="33"/>
      <c r="H39" s="33"/>
      <c r="I39" s="33"/>
      <c r="J39" s="33">
        <v>1361.37</v>
      </c>
      <c r="K39" s="33"/>
      <c r="L39" s="72">
        <v>15</v>
      </c>
      <c r="M39" s="73">
        <f t="shared" ref="M39:M44" si="6">F39+G39+H39+I39-J39-K39</f>
        <v>7999.9800000000005</v>
      </c>
      <c r="N39" s="32"/>
    </row>
    <row r="40" spans="1:16" s="69" customFormat="1" ht="26.25" customHeight="1" x14ac:dyDescent="0.25">
      <c r="A40" s="67" t="s">
        <v>78</v>
      </c>
      <c r="B40" s="67" t="s">
        <v>26</v>
      </c>
      <c r="C40" s="67" t="s">
        <v>40</v>
      </c>
      <c r="D40" s="67" t="s">
        <v>77</v>
      </c>
      <c r="E40" s="68">
        <v>518.13</v>
      </c>
      <c r="F40" s="26">
        <f>E40*15</f>
        <v>7771.95</v>
      </c>
      <c r="G40" s="68"/>
      <c r="H40" s="68"/>
      <c r="I40" s="68"/>
      <c r="J40" s="68">
        <v>1021.87</v>
      </c>
      <c r="K40" s="68"/>
      <c r="L40" s="74">
        <v>15</v>
      </c>
      <c r="M40" s="73">
        <f t="shared" si="6"/>
        <v>6750.08</v>
      </c>
      <c r="N40" s="67"/>
      <c r="O40" s="87"/>
      <c r="P40" s="87"/>
    </row>
    <row r="41" spans="1:16" s="30" customFormat="1" ht="30" customHeight="1" x14ac:dyDescent="0.25">
      <c r="A41" s="55" t="s">
        <v>76</v>
      </c>
      <c r="B41" s="55" t="s">
        <v>26</v>
      </c>
      <c r="C41" s="55" t="s">
        <v>40</v>
      </c>
      <c r="D41" s="56" t="s">
        <v>43</v>
      </c>
      <c r="E41" s="26">
        <v>246.36410000000001</v>
      </c>
      <c r="F41" s="26">
        <f>E41*15</f>
        <v>3695.4615000000003</v>
      </c>
      <c r="G41" s="45"/>
      <c r="H41" s="45"/>
      <c r="I41" s="45"/>
      <c r="J41" s="45">
        <v>259.64</v>
      </c>
      <c r="K41" s="45"/>
      <c r="L41" s="75">
        <v>15</v>
      </c>
      <c r="M41" s="71">
        <f>F41+G41+H41+I41-J41-K41</f>
        <v>3435.8215000000005</v>
      </c>
      <c r="N41" s="55"/>
    </row>
    <row r="42" spans="1:16" s="30" customFormat="1" ht="30" customHeight="1" x14ac:dyDescent="0.25">
      <c r="A42" s="9" t="s">
        <v>44</v>
      </c>
      <c r="B42" s="9" t="s">
        <v>26</v>
      </c>
      <c r="C42" s="9" t="s">
        <v>40</v>
      </c>
      <c r="D42" s="41" t="s">
        <v>45</v>
      </c>
      <c r="E42" s="26">
        <v>275.18</v>
      </c>
      <c r="F42" s="26">
        <f>E42*15</f>
        <v>4127.7</v>
      </c>
      <c r="G42" s="26"/>
      <c r="H42" s="26"/>
      <c r="I42" s="26"/>
      <c r="J42" s="26">
        <v>327.76</v>
      </c>
      <c r="K42" s="26"/>
      <c r="L42" s="13">
        <v>15</v>
      </c>
      <c r="M42" s="71">
        <f t="shared" si="6"/>
        <v>3799.9399999999996</v>
      </c>
      <c r="N42" s="9"/>
    </row>
    <row r="43" spans="1:16" s="30" customFormat="1" ht="30" customHeight="1" x14ac:dyDescent="0.25">
      <c r="A43" s="9" t="s">
        <v>46</v>
      </c>
      <c r="B43" s="9" t="s">
        <v>26</v>
      </c>
      <c r="C43" s="9" t="s">
        <v>40</v>
      </c>
      <c r="D43" s="9" t="s">
        <v>47</v>
      </c>
      <c r="E43" s="103">
        <v>246.36410000000001</v>
      </c>
      <c r="F43" s="26">
        <f t="shared" ref="F43:F44" si="7">E43*15</f>
        <v>3695.4615000000003</v>
      </c>
      <c r="G43" s="26"/>
      <c r="H43" s="26"/>
      <c r="I43" s="26"/>
      <c r="J43" s="26">
        <v>259.64</v>
      </c>
      <c r="K43" s="26"/>
      <c r="L43" s="13">
        <v>15</v>
      </c>
      <c r="M43" s="71">
        <f t="shared" si="6"/>
        <v>3435.8215000000005</v>
      </c>
      <c r="N43" s="9"/>
    </row>
    <row r="44" spans="1:16" s="30" customFormat="1" ht="30" customHeight="1" x14ac:dyDescent="0.25">
      <c r="A44" s="80" t="s">
        <v>49</v>
      </c>
      <c r="B44" s="9" t="s">
        <v>26</v>
      </c>
      <c r="C44" s="44" t="s">
        <v>40</v>
      </c>
      <c r="D44" s="9" t="s">
        <v>50</v>
      </c>
      <c r="E44" s="26">
        <v>246.36410000000001</v>
      </c>
      <c r="F44" s="26">
        <f t="shared" si="7"/>
        <v>3695.4615000000003</v>
      </c>
      <c r="G44" s="26"/>
      <c r="H44" s="26"/>
      <c r="I44" s="26"/>
      <c r="J44" s="26">
        <v>259.64</v>
      </c>
      <c r="K44" s="26"/>
      <c r="L44" s="13">
        <v>15</v>
      </c>
      <c r="M44" s="71">
        <f t="shared" si="6"/>
        <v>3435.8215000000005</v>
      </c>
      <c r="N44" s="66"/>
    </row>
    <row r="45" spans="1:16" s="30" customFormat="1" ht="30" customHeight="1" x14ac:dyDescent="0.25">
      <c r="A45" s="37"/>
      <c r="B45" s="37"/>
      <c r="C45" s="37"/>
      <c r="D45" s="37"/>
      <c r="E45" s="38"/>
      <c r="F45" s="38"/>
      <c r="G45" s="38"/>
      <c r="H45" s="38"/>
      <c r="I45" s="38"/>
      <c r="J45" s="38"/>
      <c r="K45" s="38"/>
      <c r="L45" s="84"/>
      <c r="M45" s="88"/>
      <c r="N45" s="37"/>
    </row>
    <row r="46" spans="1:16" ht="15.75" x14ac:dyDescent="0.25">
      <c r="A46" s="37"/>
      <c r="B46" s="37"/>
      <c r="C46" s="37"/>
      <c r="D46" s="37"/>
      <c r="E46" s="38"/>
      <c r="F46" s="38">
        <f t="shared" ref="F46:L46" si="8">SUM(F39:F44)</f>
        <v>32347.384500000004</v>
      </c>
      <c r="G46" s="38">
        <f t="shared" si="8"/>
        <v>0</v>
      </c>
      <c r="H46" s="38">
        <f t="shared" si="8"/>
        <v>0</v>
      </c>
      <c r="I46" s="38">
        <f t="shared" si="8"/>
        <v>0</v>
      </c>
      <c r="J46" s="38">
        <f>SUM(J39:J44)</f>
        <v>3489.9199999999992</v>
      </c>
      <c r="K46" s="38">
        <f t="shared" si="8"/>
        <v>0</v>
      </c>
      <c r="L46" s="38">
        <f t="shared" si="8"/>
        <v>90</v>
      </c>
      <c r="M46" s="38">
        <f>SUM(M39:M44)</f>
        <v>28857.464500000006</v>
      </c>
      <c r="N46" s="37"/>
    </row>
    <row r="47" spans="1:16" ht="15.75" x14ac:dyDescent="0.25">
      <c r="A47" s="37"/>
      <c r="B47" s="46"/>
      <c r="C47" s="46"/>
      <c r="D47" s="46"/>
      <c r="E47" s="24"/>
      <c r="F47" s="24"/>
      <c r="G47" s="24"/>
      <c r="H47" s="24"/>
      <c r="I47" s="24"/>
      <c r="J47" s="24"/>
      <c r="K47" s="24"/>
      <c r="L47" s="24"/>
      <c r="M47" s="24"/>
      <c r="N47" s="2"/>
    </row>
    <row r="48" spans="1:16" s="6" customFormat="1" ht="15.75" x14ac:dyDescent="0.25">
      <c r="A48" s="2"/>
      <c r="B48" s="46"/>
      <c r="C48" s="46"/>
      <c r="D48" s="46"/>
      <c r="E48" s="111"/>
      <c r="F48" s="111"/>
      <c r="G48" s="111"/>
      <c r="H48" s="111"/>
      <c r="I48" s="111"/>
      <c r="J48" s="111"/>
      <c r="K48" s="111"/>
      <c r="L48" s="111"/>
      <c r="M48" s="111"/>
      <c r="N48" s="2"/>
    </row>
    <row r="49" spans="1:14" s="6" customFormat="1" ht="15.75" x14ac:dyDescent="0.25">
      <c r="A49" s="2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4"/>
    </row>
    <row r="50" spans="1:14" s="6" customFormat="1" ht="15.75" x14ac:dyDescent="0.25">
      <c r="A50" s="4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4"/>
    </row>
    <row r="51" spans="1:14" s="6" customFormat="1" ht="15.75" x14ac:dyDescent="0.25">
      <c r="A51" s="4"/>
      <c r="B51" s="101"/>
      <c r="C51" s="101"/>
      <c r="D51" s="101"/>
      <c r="E51" s="101"/>
      <c r="F51" s="101"/>
      <c r="G51" s="101"/>
      <c r="H51" s="101"/>
      <c r="I51" s="101"/>
      <c r="J51" s="108" t="s">
        <v>0</v>
      </c>
      <c r="K51" s="109"/>
      <c r="L51" s="109"/>
      <c r="M51" s="109"/>
      <c r="N51" s="110"/>
    </row>
    <row r="52" spans="1:14" s="6" customFormat="1" ht="15.75" x14ac:dyDescent="0.25">
      <c r="A52" s="4"/>
      <c r="B52" s="101"/>
      <c r="C52" s="101"/>
      <c r="D52" s="101"/>
      <c r="E52" s="101"/>
      <c r="F52" s="101"/>
      <c r="G52" s="101"/>
      <c r="H52" s="101"/>
      <c r="I52" s="101"/>
      <c r="J52" s="105" t="str">
        <f>J6</f>
        <v>1-15 MARZO DEL 2019</v>
      </c>
      <c r="K52" s="106"/>
      <c r="L52" s="106"/>
      <c r="M52" s="106"/>
      <c r="N52" s="107"/>
    </row>
    <row r="53" spans="1:14" ht="15.75" x14ac:dyDescent="0.25">
      <c r="A53" s="4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4"/>
    </row>
    <row r="54" spans="1:14" ht="15.75" x14ac:dyDescent="0.25">
      <c r="A54" s="4"/>
      <c r="B54" s="46"/>
      <c r="C54" s="46"/>
      <c r="D54" s="46"/>
      <c r="E54" s="24"/>
      <c r="F54" s="24"/>
      <c r="G54" s="24"/>
      <c r="H54" s="24"/>
      <c r="I54" s="24"/>
      <c r="J54" s="24"/>
      <c r="K54" s="24"/>
      <c r="L54" s="24"/>
      <c r="M54" s="24"/>
      <c r="N54" s="2"/>
    </row>
    <row r="55" spans="1:14" s="10" customFormat="1" ht="3.75" customHeight="1" x14ac:dyDescent="0.25">
      <c r="A55" s="2"/>
      <c r="B55" s="46"/>
      <c r="C55" s="46"/>
      <c r="D55" s="46"/>
      <c r="E55" s="24"/>
      <c r="F55" s="24"/>
      <c r="G55" s="24"/>
      <c r="H55" s="24"/>
      <c r="I55" s="24"/>
      <c r="J55" s="24"/>
      <c r="K55" s="24"/>
      <c r="L55" s="24"/>
      <c r="M55" s="24"/>
      <c r="N55" s="2"/>
    </row>
    <row r="56" spans="1:14" s="10" customFormat="1" ht="40.5" customHeight="1" x14ac:dyDescent="0.25">
      <c r="A56" s="8" t="s">
        <v>2</v>
      </c>
      <c r="B56" s="8" t="s">
        <v>3</v>
      </c>
      <c r="C56" s="8" t="s">
        <v>4</v>
      </c>
      <c r="D56" s="8" t="s">
        <v>5</v>
      </c>
      <c r="E56" s="9" t="s">
        <v>51</v>
      </c>
      <c r="F56" s="9" t="s">
        <v>7</v>
      </c>
      <c r="G56" s="9" t="s">
        <v>8</v>
      </c>
      <c r="H56" s="9" t="s">
        <v>9</v>
      </c>
      <c r="I56" s="9" t="s">
        <v>10</v>
      </c>
      <c r="J56" s="9" t="s">
        <v>11</v>
      </c>
      <c r="K56" s="9" t="s">
        <v>12</v>
      </c>
      <c r="L56" s="9" t="s">
        <v>13</v>
      </c>
      <c r="M56" s="9" t="s">
        <v>14</v>
      </c>
      <c r="N56" s="9" t="s">
        <v>15</v>
      </c>
    </row>
    <row r="57" spans="1:14" s="30" customFormat="1" ht="30" customHeight="1" x14ac:dyDescent="0.25">
      <c r="A57" s="9" t="s">
        <v>52</v>
      </c>
      <c r="B57" s="9" t="s">
        <v>26</v>
      </c>
      <c r="C57" s="9" t="s">
        <v>30</v>
      </c>
      <c r="D57" s="9" t="s">
        <v>33</v>
      </c>
      <c r="E57" s="26">
        <v>215.7</v>
      </c>
      <c r="F57" s="26">
        <f>E57*15</f>
        <v>3235.5</v>
      </c>
      <c r="G57" s="26"/>
      <c r="H57" s="26"/>
      <c r="I57" s="26"/>
      <c r="J57" s="33">
        <v>105.59</v>
      </c>
      <c r="K57" s="26"/>
      <c r="L57" s="13">
        <v>15</v>
      </c>
      <c r="M57" s="71">
        <f>F57+G57+H57+I57-J57-K57</f>
        <v>3129.91</v>
      </c>
      <c r="N57" s="9"/>
    </row>
    <row r="58" spans="1:14" s="30" customFormat="1" ht="30" customHeight="1" x14ac:dyDescent="0.25">
      <c r="A58" s="9" t="s">
        <v>53</v>
      </c>
      <c r="B58" s="9" t="s">
        <v>26</v>
      </c>
      <c r="C58" s="9" t="s">
        <v>40</v>
      </c>
      <c r="D58" s="9" t="s">
        <v>54</v>
      </c>
      <c r="E58" s="26">
        <v>47.61</v>
      </c>
      <c r="F58" s="26">
        <f>E58*15</f>
        <v>714.15</v>
      </c>
      <c r="G58" s="26"/>
      <c r="H58" s="26"/>
      <c r="I58" s="26">
        <v>167.77</v>
      </c>
      <c r="J58" s="26"/>
      <c r="K58" s="26"/>
      <c r="L58" s="13">
        <v>15</v>
      </c>
      <c r="M58" s="71">
        <f>F58+G58+H58+I58-J58-K58</f>
        <v>881.92</v>
      </c>
      <c r="N58" s="9"/>
    </row>
    <row r="59" spans="1:14" s="30" customFormat="1" ht="30" customHeight="1" x14ac:dyDescent="0.25">
      <c r="A59" s="9" t="s">
        <v>55</v>
      </c>
      <c r="B59" s="9" t="s">
        <v>26</v>
      </c>
      <c r="C59" s="9" t="s">
        <v>30</v>
      </c>
      <c r="D59" s="9" t="s">
        <v>33</v>
      </c>
      <c r="E59" s="26">
        <v>228.34</v>
      </c>
      <c r="F59" s="26">
        <f>E59*15</f>
        <v>3425.1</v>
      </c>
      <c r="G59" s="26"/>
      <c r="H59" s="26"/>
      <c r="I59" s="26"/>
      <c r="J59" s="26">
        <v>237.71</v>
      </c>
      <c r="K59" s="26"/>
      <c r="L59" s="13">
        <v>15</v>
      </c>
      <c r="M59" s="71">
        <f>F59+G59+H59+I59-J59-K59</f>
        <v>3187.39</v>
      </c>
      <c r="N59" s="45"/>
    </row>
    <row r="60" spans="1:14" s="30" customFormat="1" ht="30" customHeight="1" x14ac:dyDescent="0.25">
      <c r="A60" s="37"/>
      <c r="B60" s="37"/>
      <c r="C60" s="37"/>
      <c r="D60" s="37"/>
      <c r="E60" s="38"/>
      <c r="F60" s="38">
        <f>SUM(F57:F59)</f>
        <v>7374.75</v>
      </c>
      <c r="G60" s="38">
        <f t="shared" ref="G60:L60" si="9">SUM(G57:G59)</f>
        <v>0</v>
      </c>
      <c r="H60" s="38">
        <f t="shared" si="9"/>
        <v>0</v>
      </c>
      <c r="I60" s="38">
        <f t="shared" si="9"/>
        <v>167.77</v>
      </c>
      <c r="J60" s="38">
        <f>SUM(J57:J59)</f>
        <v>343.3</v>
      </c>
      <c r="K60" s="38">
        <f t="shared" si="9"/>
        <v>0</v>
      </c>
      <c r="L60" s="38">
        <f t="shared" si="9"/>
        <v>45</v>
      </c>
      <c r="M60" s="38">
        <f>SUM(M57:M59)</f>
        <v>7199.2199999999993</v>
      </c>
      <c r="N60" s="37"/>
    </row>
    <row r="61" spans="1:14" s="30" customFormat="1" ht="30" customHeight="1" x14ac:dyDescent="0.25">
      <c r="A61" s="37"/>
      <c r="B61" s="37"/>
      <c r="C61" s="37"/>
      <c r="D61" s="37"/>
      <c r="E61" s="38"/>
      <c r="F61" s="38"/>
      <c r="G61" s="38"/>
      <c r="H61" s="38"/>
      <c r="I61" s="38"/>
      <c r="J61" s="38"/>
      <c r="K61" s="38"/>
      <c r="L61" s="38"/>
      <c r="M61" s="38"/>
      <c r="N61" s="37"/>
    </row>
    <row r="62" spans="1:14" s="30" customFormat="1" ht="30" customHeight="1" x14ac:dyDescent="0.25">
      <c r="A62" s="37"/>
      <c r="B62" s="37"/>
      <c r="C62" s="37"/>
      <c r="D62" s="37"/>
      <c r="E62" s="38"/>
      <c r="F62" s="38"/>
      <c r="G62" s="38"/>
      <c r="H62" s="38"/>
      <c r="I62" s="38"/>
      <c r="J62" s="108" t="s">
        <v>0</v>
      </c>
      <c r="K62" s="109"/>
      <c r="L62" s="109"/>
      <c r="M62" s="109"/>
      <c r="N62" s="110"/>
    </row>
    <row r="63" spans="1:14" s="30" customFormat="1" ht="30" customHeight="1" x14ac:dyDescent="0.25">
      <c r="A63" s="37"/>
      <c r="B63" s="37"/>
      <c r="C63" s="37"/>
      <c r="D63" s="37"/>
      <c r="E63" s="38"/>
      <c r="F63" s="38"/>
      <c r="G63" s="38"/>
      <c r="H63" s="38"/>
      <c r="I63" s="38"/>
      <c r="J63" s="105" t="str">
        <f>J6</f>
        <v>1-15 MARZO DEL 2019</v>
      </c>
      <c r="K63" s="106"/>
      <c r="L63" s="106"/>
      <c r="M63" s="106"/>
      <c r="N63" s="107"/>
    </row>
    <row r="64" spans="1:14" s="30" customFormat="1" ht="30" customHeight="1" x14ac:dyDescent="0.25">
      <c r="A64" s="37"/>
      <c r="B64" s="37"/>
      <c r="C64" s="37"/>
      <c r="D64" s="37"/>
      <c r="E64" s="38"/>
      <c r="F64" s="38"/>
      <c r="G64" s="38"/>
      <c r="H64" s="38"/>
      <c r="I64" s="38"/>
    </row>
    <row r="65" spans="1:14" s="30" customFormat="1" ht="30" customHeight="1" x14ac:dyDescent="0.25">
      <c r="A65" s="37"/>
      <c r="B65" s="37"/>
      <c r="C65" s="37"/>
      <c r="D65" s="37"/>
      <c r="E65" s="38"/>
      <c r="F65" s="38"/>
      <c r="G65" s="38"/>
      <c r="H65" s="38"/>
      <c r="I65" s="38"/>
    </row>
    <row r="66" spans="1:14" s="10" customFormat="1" ht="40.5" customHeight="1" x14ac:dyDescent="0.25">
      <c r="A66" s="8" t="s">
        <v>2</v>
      </c>
      <c r="B66" s="8" t="s">
        <v>3</v>
      </c>
      <c r="C66" s="8" t="s">
        <v>4</v>
      </c>
      <c r="D66" s="8" t="s">
        <v>5</v>
      </c>
      <c r="E66" s="9" t="s">
        <v>51</v>
      </c>
      <c r="F66" s="9" t="s">
        <v>7</v>
      </c>
      <c r="G66" s="9" t="s">
        <v>8</v>
      </c>
      <c r="H66" s="9" t="s">
        <v>9</v>
      </c>
      <c r="I66" s="9" t="s">
        <v>10</v>
      </c>
      <c r="J66" s="9" t="s">
        <v>11</v>
      </c>
      <c r="K66" s="9" t="s">
        <v>12</v>
      </c>
      <c r="L66" s="9" t="s">
        <v>13</v>
      </c>
      <c r="M66" s="9" t="s">
        <v>14</v>
      </c>
      <c r="N66" s="9" t="s">
        <v>15</v>
      </c>
    </row>
    <row r="67" spans="1:14" s="30" customFormat="1" ht="30" customHeight="1" x14ac:dyDescent="0.25">
      <c r="A67" s="9" t="s">
        <v>59</v>
      </c>
      <c r="B67" s="9" t="s">
        <v>26</v>
      </c>
      <c r="C67" s="9" t="s">
        <v>30</v>
      </c>
      <c r="D67" s="9" t="s">
        <v>57</v>
      </c>
      <c r="E67" s="26">
        <v>95.423000000000002</v>
      </c>
      <c r="F67" s="26">
        <f t="shared" ref="F67:F74" si="10">E67*15</f>
        <v>1431.345</v>
      </c>
      <c r="G67" s="26"/>
      <c r="H67" s="26"/>
      <c r="I67" s="26">
        <v>121.91</v>
      </c>
      <c r="J67" s="26"/>
      <c r="K67" s="26"/>
      <c r="L67" s="13">
        <v>15</v>
      </c>
      <c r="M67" s="26">
        <f t="shared" ref="M67:M74" si="11">F67+G67+H67+I67-J67-K67</f>
        <v>1553.2550000000001</v>
      </c>
      <c r="N67" s="9"/>
    </row>
    <row r="68" spans="1:14" s="30" customFormat="1" ht="30" customHeight="1" x14ac:dyDescent="0.25">
      <c r="A68" s="9" t="s">
        <v>60</v>
      </c>
      <c r="B68" s="9" t="s">
        <v>26</v>
      </c>
      <c r="C68" s="9" t="s">
        <v>30</v>
      </c>
      <c r="D68" s="9" t="s">
        <v>57</v>
      </c>
      <c r="E68" s="26">
        <v>84.51</v>
      </c>
      <c r="F68" s="26">
        <f t="shared" si="10"/>
        <v>1267.6500000000001</v>
      </c>
      <c r="G68" s="26"/>
      <c r="H68" s="26"/>
      <c r="I68" s="26">
        <v>132.4</v>
      </c>
      <c r="J68" s="26"/>
      <c r="K68" s="26"/>
      <c r="L68" s="13">
        <v>15</v>
      </c>
      <c r="M68" s="26">
        <f>F68+G68+H68+I68-J68-K68</f>
        <v>1400.0500000000002</v>
      </c>
      <c r="N68" s="9"/>
    </row>
    <row r="69" spans="1:14" s="30" customFormat="1" ht="30" customHeight="1" x14ac:dyDescent="0.25">
      <c r="A69" s="9" t="s">
        <v>61</v>
      </c>
      <c r="B69" s="9" t="s">
        <v>26</v>
      </c>
      <c r="C69" s="9" t="s">
        <v>30</v>
      </c>
      <c r="D69" s="9" t="s">
        <v>57</v>
      </c>
      <c r="E69" s="26">
        <v>25.056000000000001</v>
      </c>
      <c r="F69" s="26">
        <f t="shared" si="10"/>
        <v>375.84000000000003</v>
      </c>
      <c r="G69" s="26"/>
      <c r="H69" s="26"/>
      <c r="I69" s="26">
        <v>189.47</v>
      </c>
      <c r="J69" s="26"/>
      <c r="K69" s="26"/>
      <c r="L69" s="13">
        <v>15</v>
      </c>
      <c r="M69" s="26">
        <f t="shared" si="11"/>
        <v>565.31000000000006</v>
      </c>
      <c r="N69" s="9"/>
    </row>
    <row r="70" spans="1:14" s="30" customFormat="1" ht="30" customHeight="1" x14ac:dyDescent="0.25">
      <c r="A70" s="9" t="s">
        <v>62</v>
      </c>
      <c r="B70" s="9" t="s">
        <v>26</v>
      </c>
      <c r="C70" s="9" t="s">
        <v>30</v>
      </c>
      <c r="D70" s="9" t="s">
        <v>57</v>
      </c>
      <c r="E70" s="26">
        <v>58.38</v>
      </c>
      <c r="F70" s="26">
        <f t="shared" si="10"/>
        <v>875.7</v>
      </c>
      <c r="G70" s="26"/>
      <c r="H70" s="26"/>
      <c r="I70" s="26">
        <v>157.47999999999999</v>
      </c>
      <c r="J70" s="26"/>
      <c r="K70" s="26"/>
      <c r="L70" s="13">
        <v>15</v>
      </c>
      <c r="M70" s="26">
        <f t="shared" si="11"/>
        <v>1033.18</v>
      </c>
      <c r="N70" s="9"/>
    </row>
    <row r="71" spans="1:14" s="30" customFormat="1" ht="30" customHeight="1" x14ac:dyDescent="0.25">
      <c r="A71" s="9" t="s">
        <v>90</v>
      </c>
      <c r="B71" s="9" t="s">
        <v>26</v>
      </c>
      <c r="C71" s="9" t="s">
        <v>30</v>
      </c>
      <c r="D71" s="9" t="s">
        <v>57</v>
      </c>
      <c r="E71" s="26">
        <v>146.52199999999999</v>
      </c>
      <c r="F71" s="26">
        <f t="shared" si="10"/>
        <v>2197.83</v>
      </c>
      <c r="G71" s="26"/>
      <c r="H71" s="26"/>
      <c r="I71" s="26">
        <v>72.86</v>
      </c>
      <c r="J71" s="26"/>
      <c r="K71" s="26"/>
      <c r="L71" s="13">
        <v>15</v>
      </c>
      <c r="M71" s="26">
        <f t="shared" si="11"/>
        <v>2270.69</v>
      </c>
      <c r="N71" s="9"/>
    </row>
    <row r="72" spans="1:14" s="30" customFormat="1" ht="30" customHeight="1" x14ac:dyDescent="0.25">
      <c r="A72" s="9" t="s">
        <v>66</v>
      </c>
      <c r="B72" s="9" t="s">
        <v>26</v>
      </c>
      <c r="C72" s="9" t="s">
        <v>30</v>
      </c>
      <c r="D72" s="9" t="s">
        <v>57</v>
      </c>
      <c r="E72" s="26">
        <v>32.47</v>
      </c>
      <c r="F72" s="26">
        <f t="shared" si="10"/>
        <v>487.04999999999995</v>
      </c>
      <c r="G72" s="26"/>
      <c r="H72" s="26"/>
      <c r="I72" s="26">
        <v>182.45</v>
      </c>
      <c r="J72" s="26"/>
      <c r="K72" s="26"/>
      <c r="L72" s="13">
        <v>15</v>
      </c>
      <c r="M72" s="26">
        <f t="shared" si="11"/>
        <v>669.5</v>
      </c>
      <c r="N72" s="9"/>
    </row>
    <row r="73" spans="1:14" s="30" customFormat="1" ht="30" customHeight="1" x14ac:dyDescent="0.25">
      <c r="A73" s="9" t="s">
        <v>67</v>
      </c>
      <c r="B73" s="9" t="s">
        <v>26</v>
      </c>
      <c r="C73" s="9" t="s">
        <v>30</v>
      </c>
      <c r="D73" s="9" t="s">
        <v>57</v>
      </c>
      <c r="E73" s="26">
        <v>39.875999999999998</v>
      </c>
      <c r="F73" s="26">
        <f>E73*15</f>
        <v>598.14</v>
      </c>
      <c r="G73" s="26"/>
      <c r="H73" s="26"/>
      <c r="I73" s="26">
        <v>175.24</v>
      </c>
      <c r="J73" s="26"/>
      <c r="K73" s="26"/>
      <c r="L73" s="13">
        <v>15</v>
      </c>
      <c r="M73" s="26">
        <f>F73+G73+H73+I73-J73-K73</f>
        <v>773.38</v>
      </c>
      <c r="N73" s="9"/>
    </row>
    <row r="74" spans="1:14" ht="31.5" x14ac:dyDescent="0.25">
      <c r="A74" s="9" t="s">
        <v>69</v>
      </c>
      <c r="B74" s="9" t="s">
        <v>26</v>
      </c>
      <c r="C74" s="9" t="s">
        <v>30</v>
      </c>
      <c r="D74" s="9" t="s">
        <v>57</v>
      </c>
      <c r="E74" s="26">
        <v>132.5</v>
      </c>
      <c r="F74" s="26">
        <f t="shared" si="10"/>
        <v>1987.5</v>
      </c>
      <c r="G74" s="26"/>
      <c r="H74" s="26"/>
      <c r="I74" s="26">
        <v>86.33</v>
      </c>
      <c r="J74" s="26"/>
      <c r="K74" s="26"/>
      <c r="L74" s="13">
        <v>15</v>
      </c>
      <c r="M74" s="26">
        <f t="shared" si="11"/>
        <v>2073.83</v>
      </c>
      <c r="N74" s="9"/>
    </row>
    <row r="75" spans="1:14" ht="15.75" x14ac:dyDescent="0.25">
      <c r="A75" s="2"/>
      <c r="B75" s="46"/>
      <c r="C75" s="46"/>
      <c r="D75" s="46"/>
      <c r="E75" s="46"/>
      <c r="F75" s="24">
        <f>SUM(F10:F74)</f>
        <v>168545.72400000002</v>
      </c>
      <c r="G75" s="24">
        <f>SUM(G57:G74)</f>
        <v>0</v>
      </c>
      <c r="H75" s="24">
        <f>SUM(H57:H74)</f>
        <v>0</v>
      </c>
      <c r="I75" s="24">
        <f>SUM(I57:I74)</f>
        <v>1453.68</v>
      </c>
      <c r="J75" s="24">
        <f>J67+J69+J70+J71+J72+J73+J74</f>
        <v>0</v>
      </c>
      <c r="K75" s="24">
        <f>SUM(K57:K74)</f>
        <v>0</v>
      </c>
      <c r="L75" s="24"/>
      <c r="M75" s="24">
        <f>SUM(M67:M74)</f>
        <v>10339.195</v>
      </c>
      <c r="N75" s="2"/>
    </row>
    <row r="76" spans="1:14" s="30" customFormat="1" ht="15.75" x14ac:dyDescent="0.25">
      <c r="A76" s="2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2"/>
    </row>
    <row r="77" spans="1:14" ht="18.75" x14ac:dyDescent="0.25">
      <c r="A77" s="48"/>
      <c r="B77" s="48"/>
      <c r="C77" s="48"/>
      <c r="D77" s="48"/>
      <c r="E77" s="48"/>
      <c r="F77" s="48"/>
      <c r="G77" s="77"/>
      <c r="H77" s="77"/>
      <c r="I77" s="99">
        <f>I15+I32+I46+I60+I75</f>
        <v>1621.45</v>
      </c>
      <c r="J77" s="99">
        <f>J15+J32+J46+J60</f>
        <v>6745.2499999999991</v>
      </c>
      <c r="K77" s="77"/>
      <c r="L77" s="77"/>
      <c r="M77" s="98">
        <f>M75+M60+M46+M32+M15</f>
        <v>84424.049500000008</v>
      </c>
      <c r="N77" s="48"/>
    </row>
    <row r="78" spans="1:14" ht="15.75" x14ac:dyDescent="0.25">
      <c r="A78" s="2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2"/>
    </row>
  </sheetData>
  <mergeCells count="13">
    <mergeCell ref="J21:N21"/>
    <mergeCell ref="E2:M2"/>
    <mergeCell ref="J5:N5"/>
    <mergeCell ref="J6:N6"/>
    <mergeCell ref="E17:M17"/>
    <mergeCell ref="J20:N20"/>
    <mergeCell ref="J63:N63"/>
    <mergeCell ref="K34:O34"/>
    <mergeCell ref="K35:O35"/>
    <mergeCell ref="E48:M48"/>
    <mergeCell ref="J51:N51"/>
    <mergeCell ref="J52:N52"/>
    <mergeCell ref="J62:N62"/>
  </mergeCells>
  <printOptions horizontalCentered="1"/>
  <pageMargins left="0.70866141732283472" right="0.70866141732283472" top="0.74803149606299213" bottom="0.74803149606299213" header="0.31496062992125984" footer="0.31496062992125984"/>
  <pageSetup scale="46" fitToHeight="3" orientation="landscape" horizontalDpi="4294967293" verticalDpi="4294967293" r:id="rId1"/>
  <rowBreaks count="4" manualBreakCount="4">
    <brk id="16" max="12" man="1"/>
    <brk id="32" max="12" man="1"/>
    <brk id="46" max="12" man="1"/>
    <brk id="60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8"/>
  <sheetViews>
    <sheetView view="pageBreakPreview" zoomScale="70" zoomScaleNormal="70" zoomScaleSheetLayoutView="70" workbookViewId="0">
      <selection activeCell="H15" sqref="H15"/>
    </sheetView>
  </sheetViews>
  <sheetFormatPr baseColWidth="10" defaultRowHeight="15" x14ac:dyDescent="0.25"/>
  <cols>
    <col min="1" max="1" width="30.5703125" style="51" customWidth="1"/>
    <col min="2" max="2" width="23.42578125" style="52" customWidth="1"/>
    <col min="3" max="3" width="14.85546875" style="52" customWidth="1"/>
    <col min="4" max="4" width="33.140625" style="52" customWidth="1"/>
    <col min="5" max="5" width="13.28515625" style="52" customWidth="1"/>
    <col min="6" max="6" width="13.7109375" style="52" customWidth="1"/>
    <col min="7" max="7" width="9.7109375" style="52" customWidth="1"/>
    <col min="8" max="8" width="13" style="52" customWidth="1"/>
    <col min="9" max="9" width="10.85546875" style="52" customWidth="1"/>
    <col min="10" max="10" width="11.28515625" style="52" customWidth="1"/>
    <col min="11" max="11" width="11.5703125" style="52" customWidth="1"/>
    <col min="12" max="12" width="12.140625" style="52" customWidth="1"/>
    <col min="13" max="13" width="14.85546875" style="52" customWidth="1"/>
    <col min="14" max="14" width="36.28515625" style="51" customWidth="1"/>
    <col min="15" max="16384" width="11.42578125" style="1"/>
  </cols>
  <sheetData>
    <row r="2" spans="1:14" ht="15.75" x14ac:dyDescent="0.25">
      <c r="B2" s="46"/>
      <c r="C2" s="46"/>
      <c r="D2" s="46"/>
      <c r="E2" s="111"/>
      <c r="F2" s="111"/>
      <c r="G2" s="111"/>
      <c r="H2" s="111"/>
      <c r="I2" s="111"/>
      <c r="J2" s="111"/>
      <c r="K2" s="111"/>
      <c r="L2" s="111"/>
      <c r="M2" s="111"/>
      <c r="N2" s="2"/>
    </row>
    <row r="3" spans="1:14" s="6" customFormat="1" ht="15.75" x14ac:dyDescent="0.25">
      <c r="A3" s="4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4"/>
    </row>
    <row r="4" spans="1:14" s="6" customFormat="1" ht="15.75" x14ac:dyDescent="0.25">
      <c r="A4" s="4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4"/>
    </row>
    <row r="5" spans="1:14" s="6" customFormat="1" ht="15.75" x14ac:dyDescent="0.25">
      <c r="A5" s="4"/>
      <c r="B5" s="102"/>
      <c r="C5" s="102"/>
      <c r="D5" s="102"/>
      <c r="E5" s="102"/>
      <c r="F5" s="102"/>
      <c r="G5" s="102"/>
      <c r="H5" s="102"/>
      <c r="I5" s="102"/>
      <c r="J5" s="108" t="s">
        <v>0</v>
      </c>
      <c r="K5" s="109"/>
      <c r="L5" s="109"/>
      <c r="M5" s="109"/>
      <c r="N5" s="110"/>
    </row>
    <row r="6" spans="1:14" s="6" customFormat="1" ht="15.75" x14ac:dyDescent="0.25">
      <c r="A6" s="4"/>
      <c r="B6" s="102"/>
      <c r="C6" s="102"/>
      <c r="D6" s="102"/>
      <c r="E6" s="102"/>
      <c r="F6" s="102"/>
      <c r="G6" s="102"/>
      <c r="H6" s="102"/>
      <c r="I6" s="102"/>
      <c r="J6" s="105" t="s">
        <v>95</v>
      </c>
      <c r="K6" s="106"/>
      <c r="L6" s="106"/>
      <c r="M6" s="106"/>
      <c r="N6" s="107"/>
    </row>
    <row r="7" spans="1:14" s="6" customFormat="1" ht="15.75" x14ac:dyDescent="0.25">
      <c r="A7" s="4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4"/>
    </row>
    <row r="8" spans="1:14" s="6" customFormat="1" ht="15.75" x14ac:dyDescent="0.25">
      <c r="A8" s="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4"/>
    </row>
    <row r="9" spans="1:14" s="10" customFormat="1" ht="63" x14ac:dyDescent="0.25">
      <c r="A9" s="8" t="s">
        <v>2</v>
      </c>
      <c r="B9" s="8" t="s">
        <v>3</v>
      </c>
      <c r="C9" s="8" t="s">
        <v>4</v>
      </c>
      <c r="D9" s="8" t="s">
        <v>5</v>
      </c>
      <c r="E9" s="9" t="s">
        <v>6</v>
      </c>
      <c r="F9" s="9" t="s">
        <v>7</v>
      </c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</row>
    <row r="10" spans="1:14" s="15" customFormat="1" ht="30" customHeight="1" x14ac:dyDescent="0.25">
      <c r="A10" s="79" t="s">
        <v>16</v>
      </c>
      <c r="B10" s="9" t="s">
        <v>17</v>
      </c>
      <c r="C10" s="9" t="s">
        <v>18</v>
      </c>
      <c r="D10" s="9" t="s">
        <v>19</v>
      </c>
      <c r="E10" s="26">
        <v>296.24700000000001</v>
      </c>
      <c r="F10" s="26">
        <f>E10*15</f>
        <v>4443.7049999999999</v>
      </c>
      <c r="G10" s="26"/>
      <c r="H10" s="26">
        <v>500</v>
      </c>
      <c r="I10" s="26"/>
      <c r="J10" s="26">
        <v>371.66</v>
      </c>
      <c r="K10" s="26"/>
      <c r="L10" s="13">
        <v>15</v>
      </c>
      <c r="M10" s="71">
        <f>F10+G10+H10+I10-J10-K10</f>
        <v>4572.0450000000001</v>
      </c>
      <c r="N10" s="9"/>
    </row>
    <row r="11" spans="1:14" s="15" customFormat="1" ht="30" customHeight="1" x14ac:dyDescent="0.25">
      <c r="A11" s="79" t="s">
        <v>20</v>
      </c>
      <c r="B11" s="9" t="s">
        <v>17</v>
      </c>
      <c r="C11" s="9" t="s">
        <v>18</v>
      </c>
      <c r="D11" s="9" t="s">
        <v>21</v>
      </c>
      <c r="E11" s="26">
        <v>267.70999999999998</v>
      </c>
      <c r="F11" s="26">
        <f>E11*15</f>
        <v>4015.6499999999996</v>
      </c>
      <c r="G11" s="26"/>
      <c r="H11" s="26"/>
      <c r="I11" s="26"/>
      <c r="J11" s="26">
        <v>315.57</v>
      </c>
      <c r="K11" s="26"/>
      <c r="L11" s="13">
        <v>15</v>
      </c>
      <c r="M11" s="71">
        <f>F11+G11+H11+I11-J11-K11</f>
        <v>3700.0799999999995</v>
      </c>
      <c r="N11" s="9"/>
    </row>
    <row r="12" spans="1:14" s="15" customFormat="1" ht="30" customHeight="1" x14ac:dyDescent="0.25">
      <c r="A12" s="79" t="s">
        <v>22</v>
      </c>
      <c r="B12" s="9" t="s">
        <v>17</v>
      </c>
      <c r="C12" s="9" t="s">
        <v>18</v>
      </c>
      <c r="D12" s="9" t="s">
        <v>23</v>
      </c>
      <c r="E12" s="26">
        <v>229.37</v>
      </c>
      <c r="F12" s="26">
        <f>E12*15</f>
        <v>3440.55</v>
      </c>
      <c r="G12" s="26"/>
      <c r="H12" s="26"/>
      <c r="I12" s="26"/>
      <c r="J12" s="26">
        <v>253.05</v>
      </c>
      <c r="K12" s="26"/>
      <c r="L12" s="13">
        <v>15</v>
      </c>
      <c r="M12" s="71">
        <f>F12+G12+H12+I12-J12-K12</f>
        <v>3187.5</v>
      </c>
      <c r="N12" s="9"/>
    </row>
    <row r="13" spans="1:14" s="15" customFormat="1" ht="30" customHeight="1" x14ac:dyDescent="0.25">
      <c r="A13" s="79" t="s">
        <v>24</v>
      </c>
      <c r="B13" s="9" t="s">
        <v>17</v>
      </c>
      <c r="C13" s="9" t="s">
        <v>18</v>
      </c>
      <c r="D13" s="9" t="s">
        <v>23</v>
      </c>
      <c r="E13" s="26">
        <v>229.37</v>
      </c>
      <c r="F13" s="26">
        <f t="shared" ref="F13:F14" si="0">E13*15</f>
        <v>3440.55</v>
      </c>
      <c r="G13" s="26"/>
      <c r="H13" s="26"/>
      <c r="I13" s="26"/>
      <c r="J13" s="26">
        <v>253.05</v>
      </c>
      <c r="K13" s="26"/>
      <c r="L13" s="13">
        <v>15</v>
      </c>
      <c r="M13" s="71">
        <f>F13+G13+H13-I13-J13-K13</f>
        <v>3187.5</v>
      </c>
      <c r="N13" s="9"/>
    </row>
    <row r="14" spans="1:14" s="15" customFormat="1" ht="30" customHeight="1" x14ac:dyDescent="0.25">
      <c r="A14" s="79" t="s">
        <v>80</v>
      </c>
      <c r="B14" s="9" t="s">
        <v>26</v>
      </c>
      <c r="C14" s="9" t="s">
        <v>18</v>
      </c>
      <c r="D14" s="9" t="s">
        <v>23</v>
      </c>
      <c r="E14" s="26">
        <v>229.37</v>
      </c>
      <c r="F14" s="26">
        <f t="shared" si="0"/>
        <v>3440.55</v>
      </c>
      <c r="G14" s="26"/>
      <c r="H14" s="26">
        <v>458.74</v>
      </c>
      <c r="I14" s="26"/>
      <c r="J14" s="26">
        <v>253.05</v>
      </c>
      <c r="K14" s="26"/>
      <c r="L14" s="13">
        <v>15</v>
      </c>
      <c r="M14" s="71">
        <f>F14+G14+H14-I14-J14-K14</f>
        <v>3646.24</v>
      </c>
      <c r="N14" s="9"/>
    </row>
    <row r="15" spans="1:14" s="15" customFormat="1" ht="30" customHeight="1" x14ac:dyDescent="0.25">
      <c r="A15" s="4" t="s">
        <v>27</v>
      </c>
      <c r="B15" s="102"/>
      <c r="C15" s="102"/>
      <c r="D15" s="102"/>
      <c r="E15" s="24">
        <f>SUM(E11:E14)</f>
        <v>955.82</v>
      </c>
      <c r="F15" s="24">
        <f t="shared" ref="F15:K15" si="1">SUM(F10:F14)</f>
        <v>18781.004999999997</v>
      </c>
      <c r="G15" s="24" t="s">
        <v>27</v>
      </c>
      <c r="H15" s="24">
        <f t="shared" si="1"/>
        <v>958.74</v>
      </c>
      <c r="I15" s="24">
        <f t="shared" si="1"/>
        <v>0</v>
      </c>
      <c r="J15" s="24">
        <f>SUM(J10:J14)</f>
        <v>1446.3799999999999</v>
      </c>
      <c r="K15" s="24">
        <f t="shared" si="1"/>
        <v>0</v>
      </c>
      <c r="L15" s="24"/>
      <c r="M15" s="24">
        <f>SUM(M10:M14)</f>
        <v>18293.364999999998</v>
      </c>
      <c r="N15" s="4"/>
    </row>
    <row r="16" spans="1:14" ht="15.75" x14ac:dyDescent="0.25">
      <c r="A16" s="4"/>
      <c r="B16" s="102"/>
      <c r="C16" s="102"/>
      <c r="D16" s="102"/>
      <c r="E16" s="21"/>
      <c r="F16" s="21"/>
      <c r="G16" s="21"/>
      <c r="H16" s="21"/>
      <c r="I16" s="21"/>
      <c r="J16" s="21"/>
      <c r="K16" s="21"/>
      <c r="L16" s="21"/>
      <c r="M16" s="21"/>
      <c r="N16" s="4"/>
    </row>
    <row r="17" spans="1:15" ht="15.75" x14ac:dyDescent="0.25">
      <c r="A17" s="2"/>
      <c r="B17" s="46"/>
      <c r="C17" s="46"/>
      <c r="D17" s="46"/>
      <c r="E17" s="111"/>
      <c r="F17" s="111"/>
      <c r="G17" s="111"/>
      <c r="H17" s="111"/>
      <c r="I17" s="111"/>
      <c r="J17" s="111"/>
      <c r="K17" s="111"/>
      <c r="L17" s="111"/>
      <c r="M17" s="111"/>
      <c r="N17" s="2"/>
      <c r="O17" s="23"/>
    </row>
    <row r="18" spans="1:15" ht="15.75" x14ac:dyDescent="0.25">
      <c r="A18" s="4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4"/>
    </row>
    <row r="19" spans="1:15" s="6" customFormat="1" ht="15.75" x14ac:dyDescent="0.25">
      <c r="A19" s="4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4"/>
    </row>
    <row r="20" spans="1:15" s="6" customFormat="1" ht="15.75" x14ac:dyDescent="0.25">
      <c r="A20" s="4"/>
      <c r="B20" s="102"/>
      <c r="C20" s="102"/>
      <c r="D20" s="102"/>
      <c r="E20" s="102"/>
      <c r="F20" s="102"/>
      <c r="G20" s="102"/>
      <c r="H20" s="102"/>
      <c r="I20" s="102"/>
      <c r="J20" s="108" t="s">
        <v>0</v>
      </c>
      <c r="K20" s="109"/>
      <c r="L20" s="109"/>
      <c r="M20" s="109"/>
      <c r="N20" s="110"/>
    </row>
    <row r="21" spans="1:15" s="6" customFormat="1" ht="15.75" x14ac:dyDescent="0.25">
      <c r="A21" s="4"/>
      <c r="B21" s="102"/>
      <c r="C21" s="102"/>
      <c r="D21" s="102"/>
      <c r="E21" s="102"/>
      <c r="F21" s="102"/>
      <c r="G21" s="102"/>
      <c r="H21" s="102"/>
      <c r="I21" s="102"/>
      <c r="J21" s="105" t="s">
        <v>95</v>
      </c>
      <c r="K21" s="106"/>
      <c r="L21" s="106"/>
      <c r="M21" s="106"/>
      <c r="N21" s="107"/>
    </row>
    <row r="22" spans="1:15" s="6" customFormat="1" ht="15.75" x14ac:dyDescent="0.25">
      <c r="A22" s="4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4"/>
    </row>
    <row r="23" spans="1:15" s="6" customFormat="1" ht="15.75" x14ac:dyDescent="0.25">
      <c r="A23" s="4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4"/>
    </row>
    <row r="24" spans="1:15" s="6" customFormat="1" ht="15.75" x14ac:dyDescent="0.25">
      <c r="A24" s="2"/>
      <c r="B24" s="46"/>
      <c r="C24" s="46"/>
      <c r="D24" s="46"/>
      <c r="E24" s="24"/>
      <c r="F24" s="24"/>
      <c r="G24" s="24"/>
      <c r="H24" s="24"/>
      <c r="I24" s="24"/>
      <c r="J24" s="24"/>
      <c r="K24" s="24"/>
      <c r="L24" s="24"/>
      <c r="M24" s="24"/>
      <c r="N24" s="2"/>
    </row>
    <row r="25" spans="1:15" ht="63" x14ac:dyDescent="0.25">
      <c r="A25" s="8" t="s">
        <v>2</v>
      </c>
      <c r="B25" s="8" t="s">
        <v>3</v>
      </c>
      <c r="C25" s="8" t="s">
        <v>4</v>
      </c>
      <c r="D25" s="8" t="s">
        <v>5</v>
      </c>
      <c r="E25" s="9" t="s">
        <v>6</v>
      </c>
      <c r="F25" s="9" t="s">
        <v>7</v>
      </c>
      <c r="G25" s="9" t="s">
        <v>8</v>
      </c>
      <c r="H25" s="9" t="s">
        <v>9</v>
      </c>
      <c r="I25" s="9" t="s">
        <v>10</v>
      </c>
      <c r="J25" s="9" t="s">
        <v>11</v>
      </c>
      <c r="K25" s="9" t="s">
        <v>12</v>
      </c>
      <c r="L25" s="9" t="s">
        <v>13</v>
      </c>
      <c r="M25" s="9" t="s">
        <v>14</v>
      </c>
      <c r="N25" s="9" t="s">
        <v>15</v>
      </c>
    </row>
    <row r="26" spans="1:15" s="10" customFormat="1" ht="26.25" customHeight="1" x14ac:dyDescent="0.25">
      <c r="A26" s="9" t="s">
        <v>29</v>
      </c>
      <c r="B26" s="9" t="s">
        <v>17</v>
      </c>
      <c r="C26" s="9" t="s">
        <v>30</v>
      </c>
      <c r="D26" s="9" t="s">
        <v>31</v>
      </c>
      <c r="E26" s="26">
        <v>305.49</v>
      </c>
      <c r="F26" s="26">
        <f t="shared" ref="F26:F31" si="2">E26*15</f>
        <v>4582.3500000000004</v>
      </c>
      <c r="G26" s="26"/>
      <c r="H26" s="26"/>
      <c r="I26" s="26"/>
      <c r="J26" s="26">
        <v>393.84</v>
      </c>
      <c r="K26" s="26"/>
      <c r="L26" s="13">
        <v>15</v>
      </c>
      <c r="M26" s="71">
        <f t="shared" ref="M26:M30" si="3">F26+G26+H26+I26-J26-K26</f>
        <v>4188.51</v>
      </c>
      <c r="N26" s="9"/>
    </row>
    <row r="27" spans="1:15" s="30" customFormat="1" ht="30" customHeight="1" x14ac:dyDescent="0.25">
      <c r="A27" s="9" t="s">
        <v>32</v>
      </c>
      <c r="B27" s="9" t="s">
        <v>17</v>
      </c>
      <c r="C27" s="9" t="s">
        <v>30</v>
      </c>
      <c r="D27" s="9" t="s">
        <v>33</v>
      </c>
      <c r="E27" s="26">
        <v>225.05799999999999</v>
      </c>
      <c r="F27" s="26">
        <f t="shared" si="2"/>
        <v>3375.87</v>
      </c>
      <c r="G27" s="26"/>
      <c r="H27" s="26"/>
      <c r="I27" s="26"/>
      <c r="J27" s="26">
        <v>245.96</v>
      </c>
      <c r="K27" s="26"/>
      <c r="L27" s="13">
        <v>15</v>
      </c>
      <c r="M27" s="71">
        <f t="shared" si="3"/>
        <v>3129.91</v>
      </c>
      <c r="N27" s="9"/>
    </row>
    <row r="28" spans="1:15" s="30" customFormat="1" ht="30" customHeight="1" x14ac:dyDescent="0.25">
      <c r="A28" s="9" t="s">
        <v>34</v>
      </c>
      <c r="B28" s="9" t="s">
        <v>17</v>
      </c>
      <c r="C28" s="9" t="s">
        <v>30</v>
      </c>
      <c r="D28" s="9" t="s">
        <v>35</v>
      </c>
      <c r="E28" s="26">
        <v>203.97</v>
      </c>
      <c r="F28" s="26">
        <f t="shared" si="2"/>
        <v>3059.55</v>
      </c>
      <c r="G28" s="26"/>
      <c r="H28" s="26">
        <v>407.94</v>
      </c>
      <c r="I28" s="26"/>
      <c r="J28" s="26">
        <v>211.55</v>
      </c>
      <c r="K28" s="26"/>
      <c r="L28" s="13">
        <v>15</v>
      </c>
      <c r="M28" s="71">
        <f t="shared" si="3"/>
        <v>3255.94</v>
      </c>
      <c r="N28" s="9"/>
    </row>
    <row r="29" spans="1:15" s="30" customFormat="1" ht="30" customHeight="1" x14ac:dyDescent="0.25">
      <c r="A29" s="32" t="s">
        <v>36</v>
      </c>
      <c r="B29" s="32" t="s">
        <v>17</v>
      </c>
      <c r="C29" s="32" t="s">
        <v>30</v>
      </c>
      <c r="D29" s="32" t="s">
        <v>33</v>
      </c>
      <c r="E29" s="33">
        <v>267.70999999999998</v>
      </c>
      <c r="F29" s="33">
        <f t="shared" si="2"/>
        <v>4015.6499999999996</v>
      </c>
      <c r="G29" s="33"/>
      <c r="H29" s="33"/>
      <c r="I29" s="33"/>
      <c r="J29" s="33">
        <v>315.57</v>
      </c>
      <c r="K29" s="33"/>
      <c r="L29" s="72">
        <v>15</v>
      </c>
      <c r="M29" s="71">
        <f>F29+G29+H29+I29-J29-K29</f>
        <v>3700.0799999999995</v>
      </c>
      <c r="N29" s="32"/>
    </row>
    <row r="30" spans="1:15" s="30" customFormat="1" ht="30" customHeight="1" x14ac:dyDescent="0.25">
      <c r="A30" s="32" t="s">
        <v>37</v>
      </c>
      <c r="B30" s="32" t="s">
        <v>17</v>
      </c>
      <c r="C30" s="32" t="s">
        <v>30</v>
      </c>
      <c r="D30" s="32" t="s">
        <v>33</v>
      </c>
      <c r="E30" s="33">
        <v>215.7</v>
      </c>
      <c r="F30" s="33">
        <f t="shared" si="2"/>
        <v>3235.5</v>
      </c>
      <c r="G30" s="33"/>
      <c r="H30" s="33"/>
      <c r="I30" s="33"/>
      <c r="J30" s="33">
        <v>105.59</v>
      </c>
      <c r="K30" s="33"/>
      <c r="L30" s="72">
        <v>15</v>
      </c>
      <c r="M30" s="71">
        <f t="shared" si="3"/>
        <v>3129.91</v>
      </c>
      <c r="N30" s="32"/>
    </row>
    <row r="31" spans="1:15" s="30" customFormat="1" ht="30" customHeight="1" x14ac:dyDescent="0.25">
      <c r="A31" s="9" t="s">
        <v>38</v>
      </c>
      <c r="B31" s="9" t="s">
        <v>17</v>
      </c>
      <c r="C31" s="9" t="s">
        <v>30</v>
      </c>
      <c r="D31" s="9" t="s">
        <v>35</v>
      </c>
      <c r="E31" s="26">
        <v>192.685</v>
      </c>
      <c r="F31" s="26">
        <f t="shared" si="2"/>
        <v>2890.2750000000001</v>
      </c>
      <c r="G31" s="26"/>
      <c r="H31" s="26"/>
      <c r="I31" s="26"/>
      <c r="J31" s="26">
        <v>193.14</v>
      </c>
      <c r="K31" s="26"/>
      <c r="L31" s="13">
        <v>15</v>
      </c>
      <c r="M31" s="71">
        <f>F31+G31+H31+I31-J31-K31</f>
        <v>2697.1350000000002</v>
      </c>
      <c r="N31" s="9"/>
    </row>
    <row r="32" spans="1:15" s="30" customFormat="1" ht="30" customHeight="1" x14ac:dyDescent="0.25">
      <c r="A32" s="37"/>
      <c r="B32" s="37"/>
      <c r="C32" s="37"/>
      <c r="D32" s="37"/>
      <c r="E32" s="38"/>
      <c r="F32" s="38">
        <f t="shared" ref="F32:K32" si="4">SUM(F26:F31)</f>
        <v>21159.195</v>
      </c>
      <c r="G32" s="38">
        <f t="shared" si="4"/>
        <v>0</v>
      </c>
      <c r="H32" s="38">
        <f t="shared" si="4"/>
        <v>407.94</v>
      </c>
      <c r="I32" s="38">
        <f t="shared" si="4"/>
        <v>0</v>
      </c>
      <c r="J32" s="38">
        <f>SUM(J26:J31)</f>
        <v>1465.6499999999996</v>
      </c>
      <c r="K32" s="38">
        <f t="shared" si="4"/>
        <v>0</v>
      </c>
      <c r="L32" s="38"/>
      <c r="M32" s="38">
        <f>SUM(M26:M31)</f>
        <v>20101.485000000001</v>
      </c>
      <c r="N32" s="37"/>
    </row>
    <row r="33" spans="1:16" s="30" customFormat="1" ht="30" customHeight="1" x14ac:dyDescent="0.25">
      <c r="A33" s="37"/>
      <c r="B33" s="37"/>
      <c r="C33" s="37"/>
      <c r="D33" s="37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6" s="30" customFormat="1" ht="30" customHeight="1" x14ac:dyDescent="0.25">
      <c r="A34" s="37"/>
      <c r="B34" s="37"/>
      <c r="C34" s="37"/>
      <c r="D34" s="37"/>
      <c r="E34" s="38"/>
      <c r="F34" s="38"/>
      <c r="G34" s="38"/>
      <c r="H34" s="38"/>
      <c r="I34" s="38"/>
      <c r="J34" s="38"/>
      <c r="K34" s="108" t="s">
        <v>0</v>
      </c>
      <c r="L34" s="109"/>
      <c r="M34" s="109"/>
      <c r="N34" s="109"/>
      <c r="O34" s="110"/>
    </row>
    <row r="35" spans="1:16" s="30" customFormat="1" ht="30" customHeight="1" x14ac:dyDescent="0.25">
      <c r="A35" s="37"/>
      <c r="B35" s="37"/>
      <c r="C35" s="37"/>
      <c r="D35" s="37"/>
      <c r="E35" s="38"/>
      <c r="F35" s="38"/>
      <c r="G35" s="38"/>
      <c r="H35" s="38"/>
      <c r="I35" s="38"/>
      <c r="K35" s="105" t="str">
        <f>J6</f>
        <v>15-30 MARZO DEL 2019</v>
      </c>
      <c r="L35" s="106"/>
      <c r="M35" s="106"/>
      <c r="N35" s="106"/>
      <c r="O35" s="107"/>
    </row>
    <row r="36" spans="1:16" s="30" customFormat="1" ht="30" customHeight="1" x14ac:dyDescent="0.25">
      <c r="A36" s="37"/>
      <c r="B36" s="37"/>
      <c r="C36" s="37"/>
      <c r="D36" s="37"/>
      <c r="E36" s="38"/>
      <c r="F36" s="38"/>
      <c r="G36" s="38"/>
      <c r="H36" s="38"/>
      <c r="I36" s="38"/>
    </row>
    <row r="37" spans="1:16" s="30" customFormat="1" ht="30" customHeight="1" x14ac:dyDescent="0.25">
      <c r="A37" s="37"/>
      <c r="B37" s="37"/>
      <c r="C37" s="37"/>
      <c r="D37" s="37"/>
      <c r="E37" s="38"/>
      <c r="F37" s="38"/>
      <c r="G37" s="38"/>
      <c r="H37" s="38"/>
      <c r="I37" s="38"/>
      <c r="J37" s="102"/>
      <c r="K37" s="102"/>
      <c r="L37" s="102"/>
      <c r="M37" s="102"/>
      <c r="N37" s="102"/>
    </row>
    <row r="38" spans="1:16" ht="63" x14ac:dyDescent="0.25">
      <c r="A38" s="8" t="s">
        <v>2</v>
      </c>
      <c r="B38" s="8" t="s">
        <v>3</v>
      </c>
      <c r="C38" s="8" t="s">
        <v>4</v>
      </c>
      <c r="D38" s="8" t="s">
        <v>5</v>
      </c>
      <c r="E38" s="9" t="s">
        <v>6</v>
      </c>
      <c r="F38" s="9" t="s">
        <v>7</v>
      </c>
      <c r="G38" s="9" t="s">
        <v>8</v>
      </c>
      <c r="H38" s="9" t="s">
        <v>9</v>
      </c>
      <c r="I38" s="9" t="s">
        <v>10</v>
      </c>
      <c r="J38" s="9" t="s">
        <v>11</v>
      </c>
      <c r="K38" s="9" t="s">
        <v>12</v>
      </c>
      <c r="L38" s="9" t="s">
        <v>13</v>
      </c>
      <c r="M38" s="9" t="s">
        <v>14</v>
      </c>
      <c r="N38" s="9" t="s">
        <v>15</v>
      </c>
    </row>
    <row r="39" spans="1:16" s="30" customFormat="1" ht="30" customHeight="1" x14ac:dyDescent="0.25">
      <c r="A39" s="32" t="s">
        <v>74</v>
      </c>
      <c r="B39" s="32" t="s">
        <v>26</v>
      </c>
      <c r="C39" s="32" t="s">
        <v>40</v>
      </c>
      <c r="D39" s="32" t="s">
        <v>41</v>
      </c>
      <c r="E39" s="33">
        <v>624.09</v>
      </c>
      <c r="F39" s="26">
        <f>E39*15</f>
        <v>9361.35</v>
      </c>
      <c r="G39" s="33"/>
      <c r="H39" s="33"/>
      <c r="I39" s="33"/>
      <c r="J39" s="33">
        <v>1361.37</v>
      </c>
      <c r="K39" s="33"/>
      <c r="L39" s="72">
        <v>15</v>
      </c>
      <c r="M39" s="73">
        <f t="shared" ref="M39:M44" si="5">F39+G39+H39+I39-J39-K39</f>
        <v>7999.9800000000005</v>
      </c>
      <c r="N39" s="32"/>
    </row>
    <row r="40" spans="1:16" s="69" customFormat="1" ht="26.25" customHeight="1" x14ac:dyDescent="0.25">
      <c r="A40" s="67" t="s">
        <v>78</v>
      </c>
      <c r="B40" s="67" t="s">
        <v>26</v>
      </c>
      <c r="C40" s="67" t="s">
        <v>40</v>
      </c>
      <c r="D40" s="67" t="s">
        <v>77</v>
      </c>
      <c r="E40" s="68">
        <v>518.13</v>
      </c>
      <c r="F40" s="26">
        <f>E40*15</f>
        <v>7771.95</v>
      </c>
      <c r="G40" s="68"/>
      <c r="H40" s="68"/>
      <c r="I40" s="68"/>
      <c r="J40" s="68">
        <v>1021.87</v>
      </c>
      <c r="K40" s="68"/>
      <c r="L40" s="74">
        <v>15</v>
      </c>
      <c r="M40" s="73">
        <f t="shared" si="5"/>
        <v>6750.08</v>
      </c>
      <c r="N40" s="67"/>
      <c r="O40" s="87"/>
      <c r="P40" s="87"/>
    </row>
    <row r="41" spans="1:16" s="30" customFormat="1" ht="30" customHeight="1" x14ac:dyDescent="0.25">
      <c r="A41" s="55" t="s">
        <v>76</v>
      </c>
      <c r="B41" s="55" t="s">
        <v>26</v>
      </c>
      <c r="C41" s="55" t="s">
        <v>40</v>
      </c>
      <c r="D41" s="56" t="s">
        <v>43</v>
      </c>
      <c r="E41" s="26">
        <v>246.36410000000001</v>
      </c>
      <c r="F41" s="26">
        <f>E41*15</f>
        <v>3695.4615000000003</v>
      </c>
      <c r="G41" s="45"/>
      <c r="H41" s="45"/>
      <c r="I41" s="45"/>
      <c r="J41" s="45">
        <v>259.64</v>
      </c>
      <c r="K41" s="45"/>
      <c r="L41" s="75">
        <v>15</v>
      </c>
      <c r="M41" s="71">
        <f>F41+G41+H41+I41-J41-K41</f>
        <v>3435.8215000000005</v>
      </c>
      <c r="N41" s="55"/>
    </row>
    <row r="42" spans="1:16" s="30" customFormat="1" ht="30" customHeight="1" x14ac:dyDescent="0.25">
      <c r="A42" s="9" t="s">
        <v>44</v>
      </c>
      <c r="B42" s="9" t="s">
        <v>26</v>
      </c>
      <c r="C42" s="9" t="s">
        <v>40</v>
      </c>
      <c r="D42" s="41" t="s">
        <v>45</v>
      </c>
      <c r="E42" s="26">
        <v>275.18</v>
      </c>
      <c r="F42" s="26">
        <f>E42*15</f>
        <v>4127.7</v>
      </c>
      <c r="G42" s="26"/>
      <c r="H42" s="26"/>
      <c r="I42" s="26"/>
      <c r="J42" s="26">
        <v>327.76</v>
      </c>
      <c r="K42" s="26"/>
      <c r="L42" s="13">
        <v>15</v>
      </c>
      <c r="M42" s="71">
        <f t="shared" si="5"/>
        <v>3799.9399999999996</v>
      </c>
      <c r="N42" s="9"/>
    </row>
    <row r="43" spans="1:16" s="30" customFormat="1" ht="30" customHeight="1" x14ac:dyDescent="0.25">
      <c r="A43" s="9" t="s">
        <v>46</v>
      </c>
      <c r="B43" s="9" t="s">
        <v>26</v>
      </c>
      <c r="C43" s="9" t="s">
        <v>40</v>
      </c>
      <c r="D43" s="9" t="s">
        <v>47</v>
      </c>
      <c r="E43" s="103">
        <v>246.36410000000001</v>
      </c>
      <c r="F43" s="26">
        <f t="shared" ref="F43:F44" si="6">E43*15</f>
        <v>3695.4615000000003</v>
      </c>
      <c r="G43" s="26"/>
      <c r="H43" s="26"/>
      <c r="I43" s="26"/>
      <c r="J43" s="26">
        <v>259.64</v>
      </c>
      <c r="K43" s="26"/>
      <c r="L43" s="13">
        <v>15</v>
      </c>
      <c r="M43" s="71">
        <f t="shared" si="5"/>
        <v>3435.8215000000005</v>
      </c>
      <c r="N43" s="9"/>
    </row>
    <row r="44" spans="1:16" s="30" customFormat="1" ht="30" customHeight="1" x14ac:dyDescent="0.25">
      <c r="A44" s="80" t="s">
        <v>49</v>
      </c>
      <c r="B44" s="9" t="s">
        <v>26</v>
      </c>
      <c r="C44" s="44" t="s">
        <v>40</v>
      </c>
      <c r="D44" s="9" t="s">
        <v>50</v>
      </c>
      <c r="E44" s="26">
        <v>246.36410000000001</v>
      </c>
      <c r="F44" s="26">
        <f t="shared" si="6"/>
        <v>3695.4615000000003</v>
      </c>
      <c r="G44" s="26"/>
      <c r="H44" s="26"/>
      <c r="I44" s="26"/>
      <c r="J44" s="26">
        <v>259.64</v>
      </c>
      <c r="K44" s="26"/>
      <c r="L44" s="13">
        <v>15</v>
      </c>
      <c r="M44" s="71">
        <f t="shared" si="5"/>
        <v>3435.8215000000005</v>
      </c>
      <c r="N44" s="66"/>
    </row>
    <row r="45" spans="1:16" s="30" customFormat="1" ht="30" customHeight="1" x14ac:dyDescent="0.25">
      <c r="A45" s="37"/>
      <c r="B45" s="37"/>
      <c r="C45" s="37"/>
      <c r="D45" s="37"/>
      <c r="E45" s="38"/>
      <c r="F45" s="38"/>
      <c r="G45" s="38"/>
      <c r="H45" s="38"/>
      <c r="I45" s="38"/>
      <c r="J45" s="38"/>
      <c r="K45" s="38"/>
      <c r="L45" s="84"/>
      <c r="M45" s="88"/>
      <c r="N45" s="37"/>
    </row>
    <row r="46" spans="1:16" ht="15.75" x14ac:dyDescent="0.25">
      <c r="A46" s="37"/>
      <c r="B46" s="37"/>
      <c r="C46" s="37"/>
      <c r="D46" s="37"/>
      <c r="E46" s="38"/>
      <c r="F46" s="38">
        <f t="shared" ref="F46:L46" si="7">SUM(F39:F44)</f>
        <v>32347.384500000004</v>
      </c>
      <c r="G46" s="38">
        <f t="shared" si="7"/>
        <v>0</v>
      </c>
      <c r="H46" s="38">
        <f t="shared" si="7"/>
        <v>0</v>
      </c>
      <c r="I46" s="38">
        <f t="shared" si="7"/>
        <v>0</v>
      </c>
      <c r="J46" s="38">
        <f>SUM(J39:J44)</f>
        <v>3489.9199999999992</v>
      </c>
      <c r="K46" s="38">
        <f t="shared" si="7"/>
        <v>0</v>
      </c>
      <c r="L46" s="38">
        <f t="shared" si="7"/>
        <v>90</v>
      </c>
      <c r="M46" s="38">
        <f>SUM(M39:M44)</f>
        <v>28857.464500000006</v>
      </c>
      <c r="N46" s="37"/>
    </row>
    <row r="47" spans="1:16" ht="15.75" x14ac:dyDescent="0.25">
      <c r="A47" s="37"/>
      <c r="B47" s="46"/>
      <c r="C47" s="46"/>
      <c r="D47" s="46"/>
      <c r="E47" s="24"/>
      <c r="F47" s="24"/>
      <c r="G47" s="24"/>
      <c r="H47" s="24"/>
      <c r="I47" s="24"/>
      <c r="J47" s="24"/>
      <c r="K47" s="24"/>
      <c r="L47" s="24"/>
      <c r="M47" s="24"/>
      <c r="N47" s="2"/>
    </row>
    <row r="48" spans="1:16" s="6" customFormat="1" ht="15.75" x14ac:dyDescent="0.25">
      <c r="A48" s="2"/>
      <c r="B48" s="46"/>
      <c r="C48" s="46"/>
      <c r="D48" s="46"/>
      <c r="E48" s="111"/>
      <c r="F48" s="111"/>
      <c r="G48" s="111"/>
      <c r="H48" s="111"/>
      <c r="I48" s="111"/>
      <c r="J48" s="111"/>
      <c r="K48" s="111"/>
      <c r="L48" s="111"/>
      <c r="M48" s="111"/>
      <c r="N48" s="2"/>
    </row>
    <row r="49" spans="1:14" s="6" customFormat="1" ht="15.75" x14ac:dyDescent="0.25">
      <c r="A49" s="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4"/>
    </row>
    <row r="50" spans="1:14" s="6" customFormat="1" ht="15.75" x14ac:dyDescent="0.25">
      <c r="A50" s="4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4"/>
    </row>
    <row r="51" spans="1:14" s="6" customFormat="1" ht="15.75" x14ac:dyDescent="0.25">
      <c r="A51" s="4"/>
      <c r="B51" s="102"/>
      <c r="C51" s="102"/>
      <c r="D51" s="102"/>
      <c r="E51" s="102"/>
      <c r="F51" s="102"/>
      <c r="G51" s="102"/>
      <c r="H51" s="102"/>
      <c r="I51" s="102"/>
      <c r="J51" s="108" t="s">
        <v>0</v>
      </c>
      <c r="K51" s="109"/>
      <c r="L51" s="109"/>
      <c r="M51" s="109"/>
      <c r="N51" s="110"/>
    </row>
    <row r="52" spans="1:14" s="6" customFormat="1" ht="15.75" x14ac:dyDescent="0.25">
      <c r="A52" s="4"/>
      <c r="B52" s="102"/>
      <c r="C52" s="102"/>
      <c r="D52" s="102"/>
      <c r="E52" s="102"/>
      <c r="F52" s="102"/>
      <c r="G52" s="102"/>
      <c r="H52" s="102"/>
      <c r="I52" s="102"/>
      <c r="J52" s="105" t="str">
        <f>J6</f>
        <v>15-30 MARZO DEL 2019</v>
      </c>
      <c r="K52" s="106"/>
      <c r="L52" s="106"/>
      <c r="M52" s="106"/>
      <c r="N52" s="107"/>
    </row>
    <row r="53" spans="1:14" ht="15.75" x14ac:dyDescent="0.25">
      <c r="A53" s="4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4"/>
    </row>
    <row r="54" spans="1:14" ht="15.75" x14ac:dyDescent="0.25">
      <c r="A54" s="4"/>
      <c r="B54" s="46"/>
      <c r="C54" s="46"/>
      <c r="D54" s="46"/>
      <c r="E54" s="24"/>
      <c r="F54" s="24"/>
      <c r="G54" s="24"/>
      <c r="H54" s="24"/>
      <c r="I54" s="24"/>
      <c r="J54" s="24"/>
      <c r="K54" s="24"/>
      <c r="L54" s="24"/>
      <c r="M54" s="24"/>
      <c r="N54" s="2"/>
    </row>
    <row r="55" spans="1:14" s="10" customFormat="1" ht="3.75" customHeight="1" x14ac:dyDescent="0.25">
      <c r="A55" s="2"/>
      <c r="B55" s="46"/>
      <c r="C55" s="46"/>
      <c r="D55" s="46"/>
      <c r="E55" s="24"/>
      <c r="F55" s="24"/>
      <c r="G55" s="24"/>
      <c r="H55" s="24"/>
      <c r="I55" s="24"/>
      <c r="J55" s="24"/>
      <c r="K55" s="24"/>
      <c r="L55" s="24"/>
      <c r="M55" s="24"/>
      <c r="N55" s="2"/>
    </row>
    <row r="56" spans="1:14" s="10" customFormat="1" ht="40.5" customHeight="1" x14ac:dyDescent="0.25">
      <c r="A56" s="8" t="s">
        <v>2</v>
      </c>
      <c r="B56" s="8" t="s">
        <v>3</v>
      </c>
      <c r="C56" s="8" t="s">
        <v>4</v>
      </c>
      <c r="D56" s="8" t="s">
        <v>5</v>
      </c>
      <c r="E56" s="9" t="s">
        <v>51</v>
      </c>
      <c r="F56" s="9" t="s">
        <v>7</v>
      </c>
      <c r="G56" s="9" t="s">
        <v>8</v>
      </c>
      <c r="H56" s="9" t="s">
        <v>9</v>
      </c>
      <c r="I56" s="9" t="s">
        <v>10</v>
      </c>
      <c r="J56" s="9" t="s">
        <v>11</v>
      </c>
      <c r="K56" s="9" t="s">
        <v>12</v>
      </c>
      <c r="L56" s="9" t="s">
        <v>13</v>
      </c>
      <c r="M56" s="9" t="s">
        <v>14</v>
      </c>
      <c r="N56" s="9" t="s">
        <v>15</v>
      </c>
    </row>
    <row r="57" spans="1:14" s="30" customFormat="1" ht="30" customHeight="1" x14ac:dyDescent="0.25">
      <c r="A57" s="9" t="s">
        <v>52</v>
      </c>
      <c r="B57" s="9" t="s">
        <v>26</v>
      </c>
      <c r="C57" s="9" t="s">
        <v>30</v>
      </c>
      <c r="D57" s="9" t="s">
        <v>33</v>
      </c>
      <c r="E57" s="26">
        <v>215.7</v>
      </c>
      <c r="F57" s="26">
        <f>E57*15</f>
        <v>3235.5</v>
      </c>
      <c r="G57" s="26"/>
      <c r="H57" s="26"/>
      <c r="I57" s="26"/>
      <c r="J57" s="33">
        <v>105.59</v>
      </c>
      <c r="K57" s="26"/>
      <c r="L57" s="13">
        <v>15</v>
      </c>
      <c r="M57" s="71">
        <f>F57+G57+H57+I57-J57-K57</f>
        <v>3129.91</v>
      </c>
      <c r="N57" s="9"/>
    </row>
    <row r="58" spans="1:14" s="30" customFormat="1" ht="30" customHeight="1" x14ac:dyDescent="0.25">
      <c r="A58" s="9" t="s">
        <v>53</v>
      </c>
      <c r="B58" s="9" t="s">
        <v>26</v>
      </c>
      <c r="C58" s="9" t="s">
        <v>40</v>
      </c>
      <c r="D58" s="9" t="s">
        <v>54</v>
      </c>
      <c r="E58" s="26">
        <v>47.61</v>
      </c>
      <c r="F58" s="26">
        <f>E58*15</f>
        <v>714.15</v>
      </c>
      <c r="G58" s="26"/>
      <c r="H58" s="26"/>
      <c r="I58" s="26">
        <v>167.77</v>
      </c>
      <c r="J58" s="26"/>
      <c r="K58" s="26"/>
      <c r="L58" s="13">
        <v>15</v>
      </c>
      <c r="M58" s="71">
        <f>F58+G58+H58+I58-J58-K58</f>
        <v>881.92</v>
      </c>
      <c r="N58" s="9"/>
    </row>
    <row r="59" spans="1:14" s="30" customFormat="1" ht="30" customHeight="1" x14ac:dyDescent="0.25">
      <c r="A59" s="9" t="s">
        <v>55</v>
      </c>
      <c r="B59" s="9" t="s">
        <v>26</v>
      </c>
      <c r="C59" s="9" t="s">
        <v>30</v>
      </c>
      <c r="D59" s="9" t="s">
        <v>33</v>
      </c>
      <c r="E59" s="26">
        <v>228.34</v>
      </c>
      <c r="F59" s="26">
        <f>E59*15</f>
        <v>3425.1</v>
      </c>
      <c r="G59" s="26"/>
      <c r="H59" s="26"/>
      <c r="I59" s="26"/>
      <c r="J59" s="26">
        <v>237.71</v>
      </c>
      <c r="K59" s="26"/>
      <c r="L59" s="13">
        <v>15</v>
      </c>
      <c r="M59" s="71">
        <f>F59+G59+H59+I59-J59-K59</f>
        <v>3187.39</v>
      </c>
      <c r="N59" s="45"/>
    </row>
    <row r="60" spans="1:14" s="30" customFormat="1" ht="30" customHeight="1" x14ac:dyDescent="0.25">
      <c r="A60" s="37"/>
      <c r="B60" s="37"/>
      <c r="C60" s="37"/>
      <c r="D60" s="37"/>
      <c r="E60" s="38"/>
      <c r="F60" s="38">
        <f>SUM(F57:F59)</f>
        <v>7374.75</v>
      </c>
      <c r="G60" s="38">
        <f t="shared" ref="G60:L60" si="8">SUM(G57:G59)</f>
        <v>0</v>
      </c>
      <c r="H60" s="38">
        <f t="shared" si="8"/>
        <v>0</v>
      </c>
      <c r="I60" s="38">
        <f>SUM(I57:I59)</f>
        <v>167.77</v>
      </c>
      <c r="J60" s="38">
        <f>SUM(J57:J59)</f>
        <v>343.3</v>
      </c>
      <c r="K60" s="38">
        <f t="shared" si="8"/>
        <v>0</v>
      </c>
      <c r="L60" s="38">
        <f t="shared" si="8"/>
        <v>45</v>
      </c>
      <c r="M60" s="38">
        <f>SUM(M57:M59)</f>
        <v>7199.2199999999993</v>
      </c>
      <c r="N60" s="37"/>
    </row>
    <row r="61" spans="1:14" s="30" customFormat="1" ht="30" customHeight="1" x14ac:dyDescent="0.25">
      <c r="A61" s="37"/>
      <c r="B61" s="37"/>
      <c r="C61" s="37"/>
      <c r="D61" s="37"/>
      <c r="E61" s="38"/>
      <c r="F61" s="38"/>
      <c r="G61" s="38"/>
      <c r="H61" s="38"/>
      <c r="I61" s="38"/>
      <c r="J61" s="38"/>
      <c r="K61" s="38"/>
      <c r="L61" s="38"/>
      <c r="M61" s="38"/>
      <c r="N61" s="37"/>
    </row>
    <row r="62" spans="1:14" s="30" customFormat="1" ht="30" customHeight="1" x14ac:dyDescent="0.25">
      <c r="A62" s="37"/>
      <c r="B62" s="37"/>
      <c r="C62" s="37"/>
      <c r="D62" s="37"/>
      <c r="E62" s="38"/>
      <c r="F62" s="38"/>
      <c r="G62" s="38"/>
      <c r="H62" s="38"/>
      <c r="I62" s="38"/>
      <c r="J62" s="108" t="s">
        <v>0</v>
      </c>
      <c r="K62" s="109"/>
      <c r="L62" s="109"/>
      <c r="M62" s="109"/>
      <c r="N62" s="110"/>
    </row>
    <row r="63" spans="1:14" s="30" customFormat="1" ht="30" customHeight="1" x14ac:dyDescent="0.25">
      <c r="A63" s="37"/>
      <c r="B63" s="37"/>
      <c r="C63" s="37"/>
      <c r="D63" s="37"/>
      <c r="E63" s="38"/>
      <c r="F63" s="38"/>
      <c r="G63" s="38"/>
      <c r="H63" s="38"/>
      <c r="I63" s="38"/>
      <c r="J63" s="105" t="str">
        <f>J6</f>
        <v>15-30 MARZO DEL 2019</v>
      </c>
      <c r="K63" s="106"/>
      <c r="L63" s="106"/>
      <c r="M63" s="106"/>
      <c r="N63" s="107"/>
    </row>
    <row r="64" spans="1:14" s="30" customFormat="1" ht="30" customHeight="1" x14ac:dyDescent="0.25">
      <c r="A64" s="37"/>
      <c r="B64" s="37"/>
      <c r="C64" s="37"/>
      <c r="D64" s="37"/>
      <c r="E64" s="38"/>
      <c r="F64" s="38"/>
      <c r="G64" s="38"/>
      <c r="H64" s="38"/>
      <c r="I64" s="38"/>
    </row>
    <row r="65" spans="1:14" s="30" customFormat="1" ht="30" customHeight="1" x14ac:dyDescent="0.25">
      <c r="A65" s="37"/>
      <c r="B65" s="37"/>
      <c r="C65" s="37"/>
      <c r="D65" s="37"/>
      <c r="E65" s="38"/>
      <c r="F65" s="38"/>
      <c r="G65" s="38"/>
      <c r="H65" s="38"/>
      <c r="I65" s="38"/>
    </row>
    <row r="66" spans="1:14" s="10" customFormat="1" ht="40.5" customHeight="1" x14ac:dyDescent="0.25">
      <c r="A66" s="8" t="s">
        <v>2</v>
      </c>
      <c r="B66" s="8" t="s">
        <v>3</v>
      </c>
      <c r="C66" s="8" t="s">
        <v>4</v>
      </c>
      <c r="D66" s="8" t="s">
        <v>5</v>
      </c>
      <c r="E66" s="9" t="s">
        <v>51</v>
      </c>
      <c r="F66" s="9" t="s">
        <v>7</v>
      </c>
      <c r="G66" s="9" t="s">
        <v>8</v>
      </c>
      <c r="H66" s="9" t="s">
        <v>9</v>
      </c>
      <c r="I66" s="9" t="s">
        <v>10</v>
      </c>
      <c r="J66" s="9" t="s">
        <v>11</v>
      </c>
      <c r="K66" s="9" t="s">
        <v>12</v>
      </c>
      <c r="L66" s="9" t="s">
        <v>13</v>
      </c>
      <c r="M66" s="9" t="s">
        <v>14</v>
      </c>
      <c r="N66" s="9" t="s">
        <v>15</v>
      </c>
    </row>
    <row r="67" spans="1:14" s="30" customFormat="1" ht="30" customHeight="1" x14ac:dyDescent="0.25">
      <c r="A67" s="9" t="s">
        <v>59</v>
      </c>
      <c r="B67" s="9" t="s">
        <v>26</v>
      </c>
      <c r="C67" s="9" t="s">
        <v>30</v>
      </c>
      <c r="D67" s="9" t="s">
        <v>57</v>
      </c>
      <c r="E67" s="26">
        <v>95.423000000000002</v>
      </c>
      <c r="F67" s="26">
        <f>E67*15</f>
        <v>1431.345</v>
      </c>
      <c r="G67" s="26"/>
      <c r="H67" s="26"/>
      <c r="I67" s="26">
        <v>121.91</v>
      </c>
      <c r="J67" s="26"/>
      <c r="K67" s="26"/>
      <c r="L67" s="13">
        <v>15</v>
      </c>
      <c r="M67" s="26">
        <f t="shared" ref="M67:M74" si="9">F67+G67+H67+I67-J67-K67</f>
        <v>1553.2550000000001</v>
      </c>
      <c r="N67" s="9"/>
    </row>
    <row r="68" spans="1:14" s="30" customFormat="1" ht="30" customHeight="1" x14ac:dyDescent="0.25">
      <c r="A68" s="9" t="s">
        <v>60</v>
      </c>
      <c r="B68" s="9" t="s">
        <v>26</v>
      </c>
      <c r="C68" s="9" t="s">
        <v>30</v>
      </c>
      <c r="D68" s="9" t="s">
        <v>57</v>
      </c>
      <c r="E68" s="26">
        <v>84.51</v>
      </c>
      <c r="F68" s="26">
        <f t="shared" ref="F68:F74" si="10">E68*15</f>
        <v>1267.6500000000001</v>
      </c>
      <c r="G68" s="26"/>
      <c r="H68" s="26"/>
      <c r="I68" s="26">
        <v>132.4</v>
      </c>
      <c r="J68" s="26"/>
      <c r="K68" s="26"/>
      <c r="L68" s="13">
        <v>15</v>
      </c>
      <c r="M68" s="26">
        <f>F68+G68+H68+I68-J68-K68</f>
        <v>1400.0500000000002</v>
      </c>
      <c r="N68" s="9"/>
    </row>
    <row r="69" spans="1:14" s="30" customFormat="1" ht="30" customHeight="1" x14ac:dyDescent="0.25">
      <c r="A69" s="9" t="s">
        <v>61</v>
      </c>
      <c r="B69" s="9" t="s">
        <v>26</v>
      </c>
      <c r="C69" s="9" t="s">
        <v>30</v>
      </c>
      <c r="D69" s="9" t="s">
        <v>57</v>
      </c>
      <c r="E69" s="26">
        <v>25.056000000000001</v>
      </c>
      <c r="F69" s="26">
        <f t="shared" si="10"/>
        <v>375.84000000000003</v>
      </c>
      <c r="G69" s="26"/>
      <c r="H69" s="26"/>
      <c r="I69" s="26">
        <v>189.47</v>
      </c>
      <c r="J69" s="26"/>
      <c r="K69" s="26"/>
      <c r="L69" s="13">
        <v>15</v>
      </c>
      <c r="M69" s="26">
        <f t="shared" si="9"/>
        <v>565.31000000000006</v>
      </c>
      <c r="N69" s="9"/>
    </row>
    <row r="70" spans="1:14" s="30" customFormat="1" ht="30" customHeight="1" x14ac:dyDescent="0.25">
      <c r="A70" s="9" t="s">
        <v>62</v>
      </c>
      <c r="B70" s="9" t="s">
        <v>26</v>
      </c>
      <c r="C70" s="9" t="s">
        <v>30</v>
      </c>
      <c r="D70" s="9" t="s">
        <v>57</v>
      </c>
      <c r="E70" s="26">
        <v>58.38</v>
      </c>
      <c r="F70" s="26">
        <f t="shared" si="10"/>
        <v>875.7</v>
      </c>
      <c r="G70" s="26"/>
      <c r="H70" s="26"/>
      <c r="I70" s="26">
        <v>157.47999999999999</v>
      </c>
      <c r="J70" s="26"/>
      <c r="K70" s="26"/>
      <c r="L70" s="13">
        <v>15</v>
      </c>
      <c r="M70" s="26">
        <f t="shared" si="9"/>
        <v>1033.18</v>
      </c>
      <c r="N70" s="9"/>
    </row>
    <row r="71" spans="1:14" s="30" customFormat="1" ht="30" customHeight="1" x14ac:dyDescent="0.25">
      <c r="A71" s="9" t="s">
        <v>90</v>
      </c>
      <c r="B71" s="9" t="s">
        <v>26</v>
      </c>
      <c r="C71" s="9" t="s">
        <v>30</v>
      </c>
      <c r="D71" s="9" t="s">
        <v>57</v>
      </c>
      <c r="E71" s="26">
        <v>146.52199999999999</v>
      </c>
      <c r="F71" s="26">
        <f t="shared" si="10"/>
        <v>2197.83</v>
      </c>
      <c r="G71" s="26"/>
      <c r="H71" s="26"/>
      <c r="I71" s="26">
        <v>72.86</v>
      </c>
      <c r="J71" s="26"/>
      <c r="K71" s="26"/>
      <c r="L71" s="13">
        <v>15</v>
      </c>
      <c r="M71" s="26">
        <f t="shared" si="9"/>
        <v>2270.69</v>
      </c>
      <c r="N71" s="9"/>
    </row>
    <row r="72" spans="1:14" s="30" customFormat="1" ht="30" customHeight="1" x14ac:dyDescent="0.25">
      <c r="A72" s="9" t="s">
        <v>66</v>
      </c>
      <c r="B72" s="9" t="s">
        <v>26</v>
      </c>
      <c r="C72" s="9" t="s">
        <v>30</v>
      </c>
      <c r="D72" s="9" t="s">
        <v>57</v>
      </c>
      <c r="E72" s="26">
        <v>32.47</v>
      </c>
      <c r="F72" s="26">
        <f t="shared" si="10"/>
        <v>487.04999999999995</v>
      </c>
      <c r="G72" s="26"/>
      <c r="H72" s="26"/>
      <c r="I72" s="26">
        <v>182.45</v>
      </c>
      <c r="J72" s="26"/>
      <c r="K72" s="26"/>
      <c r="L72" s="13">
        <v>15</v>
      </c>
      <c r="M72" s="26">
        <f t="shared" si="9"/>
        <v>669.5</v>
      </c>
      <c r="N72" s="9"/>
    </row>
    <row r="73" spans="1:14" s="30" customFormat="1" ht="30" customHeight="1" x14ac:dyDescent="0.25">
      <c r="A73" s="9" t="s">
        <v>67</v>
      </c>
      <c r="B73" s="9" t="s">
        <v>26</v>
      </c>
      <c r="C73" s="9" t="s">
        <v>30</v>
      </c>
      <c r="D73" s="9" t="s">
        <v>57</v>
      </c>
      <c r="E73" s="26">
        <v>39.875999999999998</v>
      </c>
      <c r="F73" s="26">
        <f>E73*15</f>
        <v>598.14</v>
      </c>
      <c r="G73" s="26"/>
      <c r="H73" s="26"/>
      <c r="I73" s="26">
        <v>175.24</v>
      </c>
      <c r="J73" s="26"/>
      <c r="K73" s="26"/>
      <c r="L73" s="13">
        <v>15</v>
      </c>
      <c r="M73" s="26">
        <f>F73+G73+H73+I73-J73-K73</f>
        <v>773.38</v>
      </c>
      <c r="N73" s="9"/>
    </row>
    <row r="74" spans="1:14" ht="31.5" x14ac:dyDescent="0.25">
      <c r="A74" s="9" t="s">
        <v>69</v>
      </c>
      <c r="B74" s="9" t="s">
        <v>26</v>
      </c>
      <c r="C74" s="9" t="s">
        <v>30</v>
      </c>
      <c r="D74" s="9" t="s">
        <v>57</v>
      </c>
      <c r="E74" s="26">
        <v>132.5</v>
      </c>
      <c r="F74" s="26">
        <f t="shared" si="10"/>
        <v>1987.5</v>
      </c>
      <c r="G74" s="26"/>
      <c r="H74" s="26"/>
      <c r="I74" s="26">
        <v>86.33</v>
      </c>
      <c r="J74" s="26"/>
      <c r="K74" s="26"/>
      <c r="L74" s="13">
        <v>15</v>
      </c>
      <c r="M74" s="26">
        <f t="shared" si="9"/>
        <v>2073.83</v>
      </c>
      <c r="N74" s="9"/>
    </row>
    <row r="75" spans="1:14" ht="15.75" x14ac:dyDescent="0.25">
      <c r="A75" s="2"/>
      <c r="B75" s="46"/>
      <c r="C75" s="46"/>
      <c r="D75" s="46"/>
      <c r="E75" s="46"/>
      <c r="F75" s="104">
        <f>F67+F68+F69+F70+F71+F72+F73+F74</f>
        <v>9221.0550000000003</v>
      </c>
      <c r="G75" s="24">
        <f>SUM(G57:G74)</f>
        <v>0</v>
      </c>
      <c r="H75" s="24">
        <f>SUM(H57:H74)</f>
        <v>0</v>
      </c>
      <c r="I75" s="24">
        <f>SUM(I67:I74)</f>
        <v>1118.1399999999999</v>
      </c>
      <c r="J75" s="24">
        <f>J67+J68+J69+J70+J71+J72+J73+J74</f>
        <v>0</v>
      </c>
      <c r="K75" s="24">
        <f>SUM(K57:K74)</f>
        <v>0</v>
      </c>
      <c r="L75" s="24"/>
      <c r="M75" s="24">
        <f>SUM(M67:M74)</f>
        <v>10339.195</v>
      </c>
      <c r="N75" s="2"/>
    </row>
    <row r="76" spans="1:14" s="30" customFormat="1" ht="15.75" x14ac:dyDescent="0.25">
      <c r="A76" s="2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2"/>
    </row>
    <row r="77" spans="1:14" ht="18.75" x14ac:dyDescent="0.25">
      <c r="A77" s="48"/>
      <c r="B77" s="48"/>
      <c r="C77" s="48"/>
      <c r="D77" s="48"/>
      <c r="E77" s="48"/>
      <c r="F77" s="77">
        <f>F75+F60+F46+F32+F15</f>
        <v>88883.389500000019</v>
      </c>
      <c r="G77" s="77"/>
      <c r="H77" s="77"/>
      <c r="I77" s="99">
        <f>I15+I32+I46+I60+I75</f>
        <v>1285.9099999999999</v>
      </c>
      <c r="J77" s="99">
        <f>J15+J32+J46+J60+J75</f>
        <v>6745.2499999999991</v>
      </c>
      <c r="K77" s="77"/>
      <c r="L77" s="77"/>
      <c r="M77" s="98">
        <f>M75+M60+M46+M32+M15</f>
        <v>84790.729500000016</v>
      </c>
      <c r="N77" s="48"/>
    </row>
    <row r="78" spans="1:14" ht="15.75" x14ac:dyDescent="0.25">
      <c r="A78" s="2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2"/>
    </row>
  </sheetData>
  <mergeCells count="13">
    <mergeCell ref="J21:N21"/>
    <mergeCell ref="E2:M2"/>
    <mergeCell ref="J5:N5"/>
    <mergeCell ref="J6:N6"/>
    <mergeCell ref="E17:M17"/>
    <mergeCell ref="J20:N20"/>
    <mergeCell ref="J63:N63"/>
    <mergeCell ref="K34:O34"/>
    <mergeCell ref="K35:O35"/>
    <mergeCell ref="E48:M48"/>
    <mergeCell ref="J51:N51"/>
    <mergeCell ref="J52:N52"/>
    <mergeCell ref="J62:N62"/>
  </mergeCells>
  <printOptions horizontalCentered="1"/>
  <pageMargins left="0.70866141732283472" right="0.70866141732283472" top="0.74803149606299213" bottom="0.74803149606299213" header="0.31496062992125984" footer="0.31496062992125984"/>
  <pageSetup scale="46" fitToHeight="3" orientation="landscape" horizontalDpi="4294967293" verticalDpi="4294967293" r:id="rId1"/>
  <rowBreaks count="4" manualBreakCount="4">
    <brk id="16" max="12" man="1"/>
    <brk id="32" max="12" man="1"/>
    <brk id="46" max="12" man="1"/>
    <brk id="60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8"/>
  <sheetViews>
    <sheetView tabSelected="1" view="pageBreakPreview" zoomScale="70" zoomScaleNormal="70" zoomScaleSheetLayoutView="70" workbookViewId="0">
      <selection activeCell="M3" sqref="M3"/>
    </sheetView>
  </sheetViews>
  <sheetFormatPr baseColWidth="10" defaultRowHeight="15" x14ac:dyDescent="0.25"/>
  <cols>
    <col min="1" max="1" width="30.5703125" style="51" customWidth="1"/>
    <col min="2" max="2" width="23.42578125" style="52" customWidth="1"/>
    <col min="3" max="3" width="14.85546875" style="52" customWidth="1"/>
    <col min="4" max="4" width="33.140625" style="52" customWidth="1"/>
    <col min="5" max="5" width="13.28515625" style="52" customWidth="1"/>
    <col min="6" max="6" width="13.7109375" style="52" customWidth="1"/>
    <col min="7" max="7" width="9.7109375" style="52" customWidth="1"/>
    <col min="8" max="8" width="13" style="52" customWidth="1"/>
    <col min="9" max="9" width="10.85546875" style="52" customWidth="1"/>
    <col min="10" max="10" width="11.28515625" style="52" customWidth="1"/>
    <col min="11" max="11" width="11.5703125" style="52" customWidth="1"/>
    <col min="12" max="12" width="12.140625" style="52" customWidth="1"/>
    <col min="13" max="13" width="14.85546875" style="52" customWidth="1"/>
    <col min="14" max="14" width="36.28515625" style="51" customWidth="1"/>
    <col min="15" max="16384" width="11.42578125" style="1"/>
  </cols>
  <sheetData>
    <row r="2" spans="1:14" ht="15.75" x14ac:dyDescent="0.25">
      <c r="B2" s="46"/>
      <c r="C2" s="46"/>
      <c r="D2" s="46"/>
      <c r="E2" s="111"/>
      <c r="F2" s="111"/>
      <c r="G2" s="111"/>
      <c r="H2" s="111"/>
      <c r="I2" s="111"/>
      <c r="J2" s="111"/>
      <c r="K2" s="111"/>
      <c r="L2" s="111"/>
      <c r="M2" s="111"/>
      <c r="N2" s="2"/>
    </row>
    <row r="3" spans="1:14" s="6" customFormat="1" ht="15.75" x14ac:dyDescent="0.25">
      <c r="A3" s="4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4"/>
    </row>
    <row r="4" spans="1:14" s="6" customFormat="1" ht="15.75" x14ac:dyDescent="0.25">
      <c r="A4" s="4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4"/>
    </row>
    <row r="5" spans="1:14" s="6" customFormat="1" ht="15.75" x14ac:dyDescent="0.25">
      <c r="A5" s="4"/>
      <c r="B5" s="102"/>
      <c r="C5" s="102"/>
      <c r="D5" s="102"/>
      <c r="E5" s="102"/>
      <c r="F5" s="102"/>
      <c r="G5" s="102"/>
      <c r="H5" s="102"/>
      <c r="I5" s="102"/>
      <c r="J5" s="108" t="s">
        <v>0</v>
      </c>
      <c r="K5" s="109"/>
      <c r="L5" s="109"/>
      <c r="M5" s="109"/>
      <c r="N5" s="110"/>
    </row>
    <row r="6" spans="1:14" s="6" customFormat="1" ht="15.75" x14ac:dyDescent="0.25">
      <c r="A6" s="4"/>
      <c r="B6" s="102"/>
      <c r="C6" s="102"/>
      <c r="D6" s="102"/>
      <c r="E6" s="102"/>
      <c r="F6" s="102"/>
      <c r="G6" s="102"/>
      <c r="H6" s="102"/>
      <c r="I6" s="102"/>
      <c r="J6" s="105" t="s">
        <v>97</v>
      </c>
      <c r="K6" s="106"/>
      <c r="L6" s="106"/>
      <c r="M6" s="106"/>
      <c r="N6" s="107"/>
    </row>
    <row r="7" spans="1:14" s="6" customFormat="1" ht="15.75" x14ac:dyDescent="0.25">
      <c r="A7" s="4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4"/>
    </row>
    <row r="8" spans="1:14" s="6" customFormat="1" ht="15.75" x14ac:dyDescent="0.25">
      <c r="A8" s="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4"/>
    </row>
    <row r="9" spans="1:14" s="10" customFormat="1" ht="63" x14ac:dyDescent="0.25">
      <c r="A9" s="8" t="s">
        <v>2</v>
      </c>
      <c r="B9" s="8" t="s">
        <v>3</v>
      </c>
      <c r="C9" s="8" t="s">
        <v>4</v>
      </c>
      <c r="D9" s="8" t="s">
        <v>5</v>
      </c>
      <c r="E9" s="9" t="s">
        <v>6</v>
      </c>
      <c r="F9" s="9" t="s">
        <v>7</v>
      </c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</row>
    <row r="10" spans="1:14" s="15" customFormat="1" ht="30" customHeight="1" x14ac:dyDescent="0.25">
      <c r="A10" s="79" t="s">
        <v>16</v>
      </c>
      <c r="B10" s="9" t="s">
        <v>17</v>
      </c>
      <c r="C10" s="9" t="s">
        <v>18</v>
      </c>
      <c r="D10" s="9" t="s">
        <v>19</v>
      </c>
      <c r="E10" s="26">
        <v>296.24700000000001</v>
      </c>
      <c r="F10" s="26">
        <f>E10*15</f>
        <v>4443.7049999999999</v>
      </c>
      <c r="G10" s="26"/>
      <c r="H10" s="26">
        <v>500</v>
      </c>
      <c r="I10" s="26"/>
      <c r="J10" s="26">
        <v>371.66</v>
      </c>
      <c r="K10" s="26"/>
      <c r="L10" s="13">
        <v>15</v>
      </c>
      <c r="M10" s="71">
        <f>F10+G10+H10+I10-J10-K10</f>
        <v>4572.0450000000001</v>
      </c>
      <c r="N10" s="9"/>
    </row>
    <row r="11" spans="1:14" s="15" customFormat="1" ht="30" customHeight="1" x14ac:dyDescent="0.25">
      <c r="A11" s="79" t="s">
        <v>20</v>
      </c>
      <c r="B11" s="9" t="s">
        <v>17</v>
      </c>
      <c r="C11" s="9" t="s">
        <v>18</v>
      </c>
      <c r="D11" s="9" t="s">
        <v>21</v>
      </c>
      <c r="E11" s="26">
        <v>267.70999999999998</v>
      </c>
      <c r="F11" s="26">
        <f>E11*15</f>
        <v>4015.6499999999996</v>
      </c>
      <c r="G11" s="26"/>
      <c r="H11" s="26"/>
      <c r="I11" s="26"/>
      <c r="J11" s="26">
        <v>315.57</v>
      </c>
      <c r="K11" s="26"/>
      <c r="L11" s="13">
        <v>15</v>
      </c>
      <c r="M11" s="71">
        <f>F11+G11+H11+I11-J11-K11</f>
        <v>3700.0799999999995</v>
      </c>
      <c r="N11" s="9"/>
    </row>
    <row r="12" spans="1:14" s="15" customFormat="1" ht="30" customHeight="1" x14ac:dyDescent="0.25">
      <c r="A12" s="79" t="s">
        <v>22</v>
      </c>
      <c r="B12" s="9" t="s">
        <v>17</v>
      </c>
      <c r="C12" s="9" t="s">
        <v>18</v>
      </c>
      <c r="D12" s="9" t="s">
        <v>23</v>
      </c>
      <c r="E12" s="26">
        <v>229.37</v>
      </c>
      <c r="F12" s="26">
        <f>E12*15</f>
        <v>3440.55</v>
      </c>
      <c r="G12" s="26"/>
      <c r="H12" s="26"/>
      <c r="I12" s="26"/>
      <c r="J12" s="26">
        <v>253.05</v>
      </c>
      <c r="K12" s="26"/>
      <c r="L12" s="13">
        <v>15</v>
      </c>
      <c r="M12" s="71">
        <f>F12+G12+H12+I12-J12-K12</f>
        <v>3187.5</v>
      </c>
      <c r="N12" s="9"/>
    </row>
    <row r="13" spans="1:14" s="15" customFormat="1" ht="30" customHeight="1" x14ac:dyDescent="0.25">
      <c r="A13" s="79" t="s">
        <v>24</v>
      </c>
      <c r="B13" s="9" t="s">
        <v>17</v>
      </c>
      <c r="C13" s="9" t="s">
        <v>18</v>
      </c>
      <c r="D13" s="9" t="s">
        <v>23</v>
      </c>
      <c r="E13" s="26">
        <v>229.37</v>
      </c>
      <c r="F13" s="26">
        <f t="shared" ref="F13:F14" si="0">E13*15</f>
        <v>3440.55</v>
      </c>
      <c r="G13" s="26"/>
      <c r="H13" s="26"/>
      <c r="I13" s="26"/>
      <c r="J13" s="26">
        <v>253.05</v>
      </c>
      <c r="K13" s="26"/>
      <c r="L13" s="13">
        <v>15</v>
      </c>
      <c r="M13" s="71">
        <f>F13+G13+H13-I13-J13-K13</f>
        <v>3187.5</v>
      </c>
      <c r="N13" s="9"/>
    </row>
    <row r="14" spans="1:14" s="15" customFormat="1" ht="30" customHeight="1" x14ac:dyDescent="0.25">
      <c r="A14" s="79" t="s">
        <v>80</v>
      </c>
      <c r="B14" s="9" t="s">
        <v>26</v>
      </c>
      <c r="C14" s="9" t="s">
        <v>18</v>
      </c>
      <c r="D14" s="9" t="s">
        <v>23</v>
      </c>
      <c r="E14" s="26">
        <v>229.37</v>
      </c>
      <c r="F14" s="26">
        <f t="shared" si="0"/>
        <v>3440.55</v>
      </c>
      <c r="G14" s="26"/>
      <c r="H14" s="26"/>
      <c r="I14" s="26"/>
      <c r="J14" s="26">
        <v>253.05</v>
      </c>
      <c r="K14" s="26"/>
      <c r="L14" s="13">
        <v>15</v>
      </c>
      <c r="M14" s="71">
        <f>F14+G14+H14-I14-J14-K14</f>
        <v>3187.5</v>
      </c>
      <c r="N14" s="9"/>
    </row>
    <row r="15" spans="1:14" s="15" customFormat="1" ht="30" customHeight="1" x14ac:dyDescent="0.25">
      <c r="A15" s="4" t="s">
        <v>27</v>
      </c>
      <c r="B15" s="102"/>
      <c r="C15" s="102"/>
      <c r="D15" s="102"/>
      <c r="E15" s="24">
        <f>SUM(E10:E14)</f>
        <v>1252.067</v>
      </c>
      <c r="F15" s="24">
        <f>SUM(F10:F14)</f>
        <v>18781.004999999997</v>
      </c>
      <c r="G15" s="24" t="s">
        <v>27</v>
      </c>
      <c r="H15" s="24">
        <f>SUM(H10:H14)</f>
        <v>500</v>
      </c>
      <c r="I15" s="24">
        <f t="shared" ref="I15:K15" si="1">SUM(I10:I14)</f>
        <v>0</v>
      </c>
      <c r="J15" s="24">
        <f>SUM(J10:J14)</f>
        <v>1446.3799999999999</v>
      </c>
      <c r="K15" s="24">
        <f t="shared" si="1"/>
        <v>0</v>
      </c>
      <c r="L15" s="24"/>
      <c r="M15" s="24">
        <f>SUM(M10:M14)</f>
        <v>17834.625</v>
      </c>
      <c r="N15" s="4"/>
    </row>
    <row r="16" spans="1:14" ht="15.75" x14ac:dyDescent="0.25">
      <c r="A16" s="4"/>
      <c r="B16" s="102"/>
      <c r="C16" s="102"/>
      <c r="D16" s="102"/>
      <c r="E16" s="21"/>
      <c r="F16" s="21"/>
      <c r="G16" s="21"/>
      <c r="H16" s="21"/>
      <c r="I16" s="21"/>
      <c r="J16" s="21"/>
      <c r="K16" s="21"/>
      <c r="L16" s="21"/>
      <c r="M16" s="21"/>
      <c r="N16" s="4"/>
    </row>
    <row r="17" spans="1:15" ht="15.75" x14ac:dyDescent="0.25">
      <c r="A17" s="2"/>
      <c r="B17" s="46"/>
      <c r="C17" s="46"/>
      <c r="D17" s="46"/>
      <c r="E17" s="111"/>
      <c r="F17" s="111"/>
      <c r="G17" s="111"/>
      <c r="H17" s="111"/>
      <c r="I17" s="111"/>
      <c r="J17" s="111"/>
      <c r="K17" s="111"/>
      <c r="L17" s="111"/>
      <c r="M17" s="111"/>
      <c r="N17" s="2"/>
      <c r="O17" s="23"/>
    </row>
    <row r="18" spans="1:15" ht="15.75" x14ac:dyDescent="0.25">
      <c r="A18" s="4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4"/>
    </row>
    <row r="19" spans="1:15" s="6" customFormat="1" ht="15.75" x14ac:dyDescent="0.25">
      <c r="A19" s="4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4"/>
    </row>
    <row r="20" spans="1:15" s="6" customFormat="1" ht="15.75" x14ac:dyDescent="0.25">
      <c r="A20" s="4"/>
      <c r="B20" s="102"/>
      <c r="C20" s="102"/>
      <c r="D20" s="102"/>
      <c r="E20" s="102"/>
      <c r="F20" s="102"/>
      <c r="G20" s="102"/>
      <c r="H20" s="102"/>
      <c r="I20" s="102"/>
      <c r="J20" s="108" t="s">
        <v>0</v>
      </c>
      <c r="K20" s="109"/>
      <c r="L20" s="109"/>
      <c r="M20" s="109"/>
      <c r="N20" s="110"/>
    </row>
    <row r="21" spans="1:15" s="6" customFormat="1" ht="15.75" x14ac:dyDescent="0.25">
      <c r="A21" s="4"/>
      <c r="B21" s="102"/>
      <c r="C21" s="102"/>
      <c r="D21" s="102"/>
      <c r="E21" s="102"/>
      <c r="F21" s="102"/>
      <c r="G21" s="102"/>
      <c r="H21" s="102"/>
      <c r="I21" s="102"/>
      <c r="J21" s="105" t="s">
        <v>97</v>
      </c>
      <c r="K21" s="106"/>
      <c r="L21" s="106"/>
      <c r="M21" s="106"/>
      <c r="N21" s="107"/>
    </row>
    <row r="22" spans="1:15" s="6" customFormat="1" ht="15.75" x14ac:dyDescent="0.25">
      <c r="A22" s="4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4"/>
    </row>
    <row r="23" spans="1:15" s="6" customFormat="1" ht="15.75" x14ac:dyDescent="0.25">
      <c r="A23" s="4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4"/>
    </row>
    <row r="24" spans="1:15" s="6" customFormat="1" ht="15.75" x14ac:dyDescent="0.25">
      <c r="A24" s="2"/>
      <c r="B24" s="46"/>
      <c r="C24" s="46"/>
      <c r="D24" s="46"/>
      <c r="E24" s="24"/>
      <c r="F24" s="24"/>
      <c r="G24" s="24"/>
      <c r="H24" s="24"/>
      <c r="I24" s="24"/>
      <c r="J24" s="24"/>
      <c r="K24" s="24"/>
      <c r="L24" s="24"/>
      <c r="M24" s="24"/>
      <c r="N24" s="2"/>
    </row>
    <row r="25" spans="1:15" ht="63" x14ac:dyDescent="0.25">
      <c r="A25" s="8" t="s">
        <v>2</v>
      </c>
      <c r="B25" s="8" t="s">
        <v>3</v>
      </c>
      <c r="C25" s="8" t="s">
        <v>4</v>
      </c>
      <c r="D25" s="8" t="s">
        <v>5</v>
      </c>
      <c r="E25" s="9" t="s">
        <v>6</v>
      </c>
      <c r="F25" s="9" t="s">
        <v>7</v>
      </c>
      <c r="G25" s="9" t="s">
        <v>8</v>
      </c>
      <c r="H25" s="9" t="s">
        <v>9</v>
      </c>
      <c r="I25" s="9" t="s">
        <v>10</v>
      </c>
      <c r="J25" s="9" t="s">
        <v>11</v>
      </c>
      <c r="K25" s="9" t="s">
        <v>12</v>
      </c>
      <c r="L25" s="9" t="s">
        <v>13</v>
      </c>
      <c r="M25" s="9" t="s">
        <v>14</v>
      </c>
      <c r="N25" s="9" t="s">
        <v>15</v>
      </c>
    </row>
    <row r="26" spans="1:15" s="10" customFormat="1" ht="26.25" customHeight="1" x14ac:dyDescent="0.25">
      <c r="A26" s="9" t="s">
        <v>29</v>
      </c>
      <c r="B26" s="9" t="s">
        <v>17</v>
      </c>
      <c r="C26" s="9" t="s">
        <v>30</v>
      </c>
      <c r="D26" s="9" t="s">
        <v>31</v>
      </c>
      <c r="E26" s="26">
        <v>305.49</v>
      </c>
      <c r="F26" s="26">
        <f t="shared" ref="F26:F31" si="2">E26*15</f>
        <v>4582.3500000000004</v>
      </c>
      <c r="G26" s="26"/>
      <c r="H26" s="26"/>
      <c r="I26" s="26"/>
      <c r="J26" s="26">
        <v>393.84</v>
      </c>
      <c r="K26" s="26"/>
      <c r="L26" s="13">
        <v>15</v>
      </c>
      <c r="M26" s="71">
        <f t="shared" ref="M26:M30" si="3">F26+G26+H26+I26-J26-K26</f>
        <v>4188.51</v>
      </c>
      <c r="N26" s="9"/>
    </row>
    <row r="27" spans="1:15" s="30" customFormat="1" ht="30" customHeight="1" x14ac:dyDescent="0.25">
      <c r="A27" s="9" t="s">
        <v>32</v>
      </c>
      <c r="B27" s="9" t="s">
        <v>17</v>
      </c>
      <c r="C27" s="9" t="s">
        <v>30</v>
      </c>
      <c r="D27" s="9" t="s">
        <v>33</v>
      </c>
      <c r="E27" s="26">
        <v>225.05799999999999</v>
      </c>
      <c r="F27" s="26">
        <f t="shared" si="2"/>
        <v>3375.87</v>
      </c>
      <c r="G27" s="26"/>
      <c r="H27" s="26"/>
      <c r="I27" s="26"/>
      <c r="J27" s="26">
        <v>245.96</v>
      </c>
      <c r="K27" s="26"/>
      <c r="L27" s="13">
        <v>15</v>
      </c>
      <c r="M27" s="71">
        <f t="shared" si="3"/>
        <v>3129.91</v>
      </c>
      <c r="N27" s="9"/>
    </row>
    <row r="28" spans="1:15" s="30" customFormat="1" ht="30" customHeight="1" x14ac:dyDescent="0.25">
      <c r="A28" s="9" t="s">
        <v>34</v>
      </c>
      <c r="B28" s="9" t="s">
        <v>17</v>
      </c>
      <c r="C28" s="9" t="s">
        <v>30</v>
      </c>
      <c r="D28" s="9" t="s">
        <v>35</v>
      </c>
      <c r="E28" s="26">
        <v>203.97</v>
      </c>
      <c r="F28" s="26">
        <f t="shared" si="2"/>
        <v>3059.55</v>
      </c>
      <c r="G28" s="26"/>
      <c r="H28" s="26"/>
      <c r="I28" s="26"/>
      <c r="J28" s="26">
        <v>211.55</v>
      </c>
      <c r="K28" s="26"/>
      <c r="L28" s="13">
        <v>15</v>
      </c>
      <c r="M28" s="71">
        <f t="shared" si="3"/>
        <v>2848</v>
      </c>
      <c r="N28" s="9"/>
    </row>
    <row r="29" spans="1:15" s="30" customFormat="1" ht="30" customHeight="1" x14ac:dyDescent="0.25">
      <c r="A29" s="32" t="s">
        <v>36</v>
      </c>
      <c r="B29" s="32" t="s">
        <v>17</v>
      </c>
      <c r="C29" s="32" t="s">
        <v>30</v>
      </c>
      <c r="D29" s="32" t="s">
        <v>33</v>
      </c>
      <c r="E29" s="33">
        <v>267.70999999999998</v>
      </c>
      <c r="F29" s="33">
        <f t="shared" si="2"/>
        <v>4015.6499999999996</v>
      </c>
      <c r="G29" s="33"/>
      <c r="H29" s="33"/>
      <c r="I29" s="33"/>
      <c r="J29" s="33">
        <v>315.57</v>
      </c>
      <c r="K29" s="33"/>
      <c r="L29" s="72">
        <v>15</v>
      </c>
      <c r="M29" s="71">
        <f>F29+G29+H29+I29-J29-K29</f>
        <v>3700.0799999999995</v>
      </c>
      <c r="N29" s="32"/>
    </row>
    <row r="30" spans="1:15" s="30" customFormat="1" ht="30" customHeight="1" x14ac:dyDescent="0.25">
      <c r="A30" s="32" t="s">
        <v>37</v>
      </c>
      <c r="B30" s="32" t="s">
        <v>17</v>
      </c>
      <c r="C30" s="32" t="s">
        <v>30</v>
      </c>
      <c r="D30" s="32" t="s">
        <v>33</v>
      </c>
      <c r="E30" s="33">
        <v>215.7</v>
      </c>
      <c r="F30" s="33">
        <f t="shared" si="2"/>
        <v>3235.5</v>
      </c>
      <c r="G30" s="33"/>
      <c r="H30" s="33"/>
      <c r="I30" s="33"/>
      <c r="J30" s="33">
        <v>105.59</v>
      </c>
      <c r="K30" s="33"/>
      <c r="L30" s="72">
        <v>15</v>
      </c>
      <c r="M30" s="71">
        <f t="shared" si="3"/>
        <v>3129.91</v>
      </c>
      <c r="N30" s="32"/>
    </row>
    <row r="31" spans="1:15" s="30" customFormat="1" ht="30" customHeight="1" x14ac:dyDescent="0.25">
      <c r="A31" s="9" t="s">
        <v>38</v>
      </c>
      <c r="B31" s="9" t="s">
        <v>17</v>
      </c>
      <c r="C31" s="9" t="s">
        <v>30</v>
      </c>
      <c r="D31" s="9" t="s">
        <v>35</v>
      </c>
      <c r="E31" s="26">
        <v>192.685</v>
      </c>
      <c r="F31" s="26">
        <f t="shared" si="2"/>
        <v>2890.2750000000001</v>
      </c>
      <c r="G31" s="26"/>
      <c r="H31" s="26"/>
      <c r="I31" s="26"/>
      <c r="J31" s="26">
        <v>193.14</v>
      </c>
      <c r="K31" s="26"/>
      <c r="L31" s="13">
        <v>15</v>
      </c>
      <c r="M31" s="71">
        <f>F31+G31+H31+I31-J31-K31</f>
        <v>2697.1350000000002</v>
      </c>
      <c r="N31" s="9"/>
    </row>
    <row r="32" spans="1:15" s="30" customFormat="1" ht="30" customHeight="1" x14ac:dyDescent="0.25">
      <c r="A32" s="37"/>
      <c r="B32" s="37"/>
      <c r="C32" s="37"/>
      <c r="D32" s="37"/>
      <c r="E32" s="38"/>
      <c r="F32" s="38">
        <f>SUM(F26:F31)</f>
        <v>21159.195</v>
      </c>
      <c r="G32" s="38">
        <f t="shared" ref="G32:K32" si="4">SUM(G26:G31)</f>
        <v>0</v>
      </c>
      <c r="H32" s="38">
        <f>SUM(H26:H31)</f>
        <v>0</v>
      </c>
      <c r="I32" s="38">
        <f t="shared" si="4"/>
        <v>0</v>
      </c>
      <c r="J32" s="38">
        <f>SUM(J26:J31)</f>
        <v>1465.6499999999996</v>
      </c>
      <c r="K32" s="38">
        <f t="shared" si="4"/>
        <v>0</v>
      </c>
      <c r="L32" s="38"/>
      <c r="M32" s="38">
        <f>SUM(M26:M31)</f>
        <v>19693.544999999998</v>
      </c>
      <c r="N32" s="37"/>
    </row>
    <row r="33" spans="1:16" s="30" customFormat="1" ht="30" customHeight="1" x14ac:dyDescent="0.25">
      <c r="A33" s="37"/>
      <c r="B33" s="37"/>
      <c r="C33" s="37"/>
      <c r="D33" s="37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6" s="30" customFormat="1" ht="30" customHeight="1" x14ac:dyDescent="0.25">
      <c r="A34" s="37"/>
      <c r="B34" s="37"/>
      <c r="C34" s="37"/>
      <c r="D34" s="37"/>
      <c r="E34" s="38"/>
      <c r="F34" s="38"/>
      <c r="G34" s="38"/>
      <c r="H34" s="38"/>
      <c r="I34" s="38"/>
      <c r="J34" s="38"/>
      <c r="K34" s="108" t="s">
        <v>0</v>
      </c>
      <c r="L34" s="109"/>
      <c r="M34" s="109"/>
      <c r="N34" s="109"/>
      <c r="O34" s="110"/>
    </row>
    <row r="35" spans="1:16" s="30" customFormat="1" ht="30" customHeight="1" x14ac:dyDescent="0.25">
      <c r="A35" s="37"/>
      <c r="B35" s="37"/>
      <c r="C35" s="37"/>
      <c r="D35" s="37"/>
      <c r="E35" s="38"/>
      <c r="F35" s="38"/>
      <c r="G35" s="38"/>
      <c r="H35" s="38"/>
      <c r="I35" s="38"/>
      <c r="K35" s="105" t="s">
        <v>96</v>
      </c>
      <c r="L35" s="106"/>
      <c r="M35" s="106"/>
      <c r="N35" s="106"/>
      <c r="O35" s="107"/>
    </row>
    <row r="36" spans="1:16" s="30" customFormat="1" ht="30" customHeight="1" x14ac:dyDescent="0.25">
      <c r="A36" s="37"/>
      <c r="B36" s="37"/>
      <c r="C36" s="37"/>
      <c r="D36" s="37"/>
      <c r="E36" s="38"/>
      <c r="F36" s="38"/>
      <c r="G36" s="38"/>
      <c r="H36" s="38"/>
      <c r="I36" s="38"/>
    </row>
    <row r="37" spans="1:16" s="30" customFormat="1" ht="30" customHeight="1" x14ac:dyDescent="0.25">
      <c r="A37" s="37"/>
      <c r="B37" s="37"/>
      <c r="C37" s="37"/>
      <c r="D37" s="37"/>
      <c r="E37" s="38"/>
      <c r="F37" s="38"/>
      <c r="G37" s="38"/>
      <c r="H37" s="38"/>
      <c r="I37" s="38"/>
      <c r="J37" s="102"/>
      <c r="K37" s="102"/>
      <c r="L37" s="102"/>
      <c r="M37" s="102"/>
      <c r="N37" s="102"/>
    </row>
    <row r="38" spans="1:16" ht="63" x14ac:dyDescent="0.25">
      <c r="A38" s="8" t="s">
        <v>2</v>
      </c>
      <c r="B38" s="8" t="s">
        <v>3</v>
      </c>
      <c r="C38" s="8" t="s">
        <v>4</v>
      </c>
      <c r="D38" s="8" t="s">
        <v>5</v>
      </c>
      <c r="E38" s="9" t="s">
        <v>6</v>
      </c>
      <c r="F38" s="9" t="s">
        <v>7</v>
      </c>
      <c r="G38" s="9" t="s">
        <v>8</v>
      </c>
      <c r="H38" s="9" t="s">
        <v>9</v>
      </c>
      <c r="I38" s="9" t="s">
        <v>10</v>
      </c>
      <c r="J38" s="9" t="s">
        <v>11</v>
      </c>
      <c r="K38" s="9" t="s">
        <v>12</v>
      </c>
      <c r="L38" s="9" t="s">
        <v>13</v>
      </c>
      <c r="M38" s="9" t="s">
        <v>14</v>
      </c>
      <c r="N38" s="9" t="s">
        <v>15</v>
      </c>
    </row>
    <row r="39" spans="1:16" s="30" customFormat="1" ht="30" customHeight="1" x14ac:dyDescent="0.25">
      <c r="A39" s="32" t="s">
        <v>74</v>
      </c>
      <c r="B39" s="32" t="s">
        <v>26</v>
      </c>
      <c r="C39" s="32" t="s">
        <v>40</v>
      </c>
      <c r="D39" s="32" t="s">
        <v>41</v>
      </c>
      <c r="E39" s="33">
        <v>624.09</v>
      </c>
      <c r="F39" s="26">
        <f>E39*15</f>
        <v>9361.35</v>
      </c>
      <c r="G39" s="33"/>
      <c r="H39" s="33"/>
      <c r="I39" s="33"/>
      <c r="J39" s="33">
        <v>1361.37</v>
      </c>
      <c r="K39" s="33"/>
      <c r="L39" s="72">
        <v>15</v>
      </c>
      <c r="M39" s="73">
        <f t="shared" ref="M39:M44" si="5">F39+G39+H39+I39-J39-K39</f>
        <v>7999.9800000000005</v>
      </c>
      <c r="N39" s="32"/>
    </row>
    <row r="40" spans="1:16" s="69" customFormat="1" ht="26.25" customHeight="1" x14ac:dyDescent="0.25">
      <c r="A40" s="67" t="s">
        <v>78</v>
      </c>
      <c r="B40" s="67" t="s">
        <v>26</v>
      </c>
      <c r="C40" s="67" t="s">
        <v>40</v>
      </c>
      <c r="D40" s="67" t="s">
        <v>77</v>
      </c>
      <c r="E40" s="68">
        <v>518.13</v>
      </c>
      <c r="F40" s="26">
        <f>E40*15</f>
        <v>7771.95</v>
      </c>
      <c r="G40" s="68"/>
      <c r="H40" s="68"/>
      <c r="I40" s="68"/>
      <c r="J40" s="68">
        <v>1021.87</v>
      </c>
      <c r="K40" s="68"/>
      <c r="L40" s="74">
        <v>15</v>
      </c>
      <c r="M40" s="73">
        <f t="shared" si="5"/>
        <v>6750.08</v>
      </c>
      <c r="N40" s="67"/>
      <c r="O40" s="87"/>
      <c r="P40" s="87"/>
    </row>
    <row r="41" spans="1:16" s="30" customFormat="1" ht="30" customHeight="1" x14ac:dyDescent="0.25">
      <c r="A41" s="55" t="s">
        <v>76</v>
      </c>
      <c r="B41" s="55" t="s">
        <v>26</v>
      </c>
      <c r="C41" s="55" t="s">
        <v>40</v>
      </c>
      <c r="D41" s="56" t="s">
        <v>43</v>
      </c>
      <c r="E41" s="26">
        <v>246.36410000000001</v>
      </c>
      <c r="F41" s="26">
        <f>E41*15</f>
        <v>3695.4615000000003</v>
      </c>
      <c r="G41" s="45"/>
      <c r="H41" s="45"/>
      <c r="I41" s="45"/>
      <c r="J41" s="45">
        <v>259.64</v>
      </c>
      <c r="K41" s="45"/>
      <c r="L41" s="75">
        <v>15</v>
      </c>
      <c r="M41" s="71">
        <f>F41+G41+H41+I41-J41-K41</f>
        <v>3435.8215000000005</v>
      </c>
      <c r="N41" s="55"/>
    </row>
    <row r="42" spans="1:16" s="30" customFormat="1" ht="30" customHeight="1" x14ac:dyDescent="0.25">
      <c r="A42" s="9" t="s">
        <v>44</v>
      </c>
      <c r="B42" s="9" t="s">
        <v>26</v>
      </c>
      <c r="C42" s="9" t="s">
        <v>40</v>
      </c>
      <c r="D42" s="41" t="s">
        <v>45</v>
      </c>
      <c r="E42" s="26">
        <v>275.18</v>
      </c>
      <c r="F42" s="26">
        <f>E42*15</f>
        <v>4127.7</v>
      </c>
      <c r="G42" s="26"/>
      <c r="H42" s="26"/>
      <c r="I42" s="26"/>
      <c r="J42" s="26">
        <v>327.76</v>
      </c>
      <c r="K42" s="26"/>
      <c r="L42" s="13">
        <v>15</v>
      </c>
      <c r="M42" s="71">
        <f t="shared" si="5"/>
        <v>3799.9399999999996</v>
      </c>
      <c r="N42" s="9"/>
    </row>
    <row r="43" spans="1:16" s="30" customFormat="1" ht="30" customHeight="1" x14ac:dyDescent="0.25">
      <c r="A43" s="9" t="s">
        <v>46</v>
      </c>
      <c r="B43" s="9" t="s">
        <v>26</v>
      </c>
      <c r="C43" s="9" t="s">
        <v>40</v>
      </c>
      <c r="D43" s="9" t="s">
        <v>47</v>
      </c>
      <c r="E43" s="103">
        <v>246.36410000000001</v>
      </c>
      <c r="F43" s="26">
        <f t="shared" ref="F43:F44" si="6">E43*15</f>
        <v>3695.4615000000003</v>
      </c>
      <c r="G43" s="26"/>
      <c r="H43" s="26"/>
      <c r="I43" s="26"/>
      <c r="J43" s="26">
        <v>259.64</v>
      </c>
      <c r="K43" s="26"/>
      <c r="L43" s="13">
        <v>15</v>
      </c>
      <c r="M43" s="71">
        <f t="shared" si="5"/>
        <v>3435.8215000000005</v>
      </c>
      <c r="N43" s="9"/>
    </row>
    <row r="44" spans="1:16" s="30" customFormat="1" ht="30" customHeight="1" x14ac:dyDescent="0.25">
      <c r="A44" s="80" t="s">
        <v>49</v>
      </c>
      <c r="B44" s="9" t="s">
        <v>26</v>
      </c>
      <c r="C44" s="44" t="s">
        <v>40</v>
      </c>
      <c r="D44" s="9" t="s">
        <v>50</v>
      </c>
      <c r="E44" s="26">
        <v>246.36410000000001</v>
      </c>
      <c r="F44" s="26">
        <f t="shared" si="6"/>
        <v>3695.4615000000003</v>
      </c>
      <c r="G44" s="26"/>
      <c r="H44" s="26"/>
      <c r="I44" s="26"/>
      <c r="J44" s="26">
        <v>259.64</v>
      </c>
      <c r="K44" s="26"/>
      <c r="L44" s="13">
        <v>15</v>
      </c>
      <c r="M44" s="71">
        <f t="shared" si="5"/>
        <v>3435.8215000000005</v>
      </c>
      <c r="N44" s="66"/>
    </row>
    <row r="45" spans="1:16" s="30" customFormat="1" ht="30" customHeight="1" x14ac:dyDescent="0.25">
      <c r="A45" s="37"/>
      <c r="B45" s="37"/>
      <c r="C45" s="37"/>
      <c r="D45" s="37"/>
      <c r="E45" s="38"/>
      <c r="F45" s="38"/>
      <c r="G45" s="38"/>
      <c r="H45" s="38"/>
      <c r="I45" s="38"/>
      <c r="J45" s="38"/>
      <c r="K45" s="38"/>
      <c r="L45" s="84"/>
      <c r="M45" s="88"/>
      <c r="N45" s="37"/>
    </row>
    <row r="46" spans="1:16" ht="15.75" x14ac:dyDescent="0.25">
      <c r="A46" s="37"/>
      <c r="B46" s="37"/>
      <c r="C46" s="37"/>
      <c r="D46" s="37"/>
      <c r="E46" s="38"/>
      <c r="F46" s="38">
        <f>SUM(F39:F44)</f>
        <v>32347.384500000004</v>
      </c>
      <c r="G46" s="38">
        <f t="shared" ref="G46:K46" si="7">SUM(G39:G44)</f>
        <v>0</v>
      </c>
      <c r="H46" s="38">
        <f t="shared" si="7"/>
        <v>0</v>
      </c>
      <c r="I46" s="38">
        <f t="shared" si="7"/>
        <v>0</v>
      </c>
      <c r="J46" s="38">
        <f>SUM(J39:J44)</f>
        <v>3489.9199999999992</v>
      </c>
      <c r="K46" s="38">
        <f t="shared" si="7"/>
        <v>0</v>
      </c>
      <c r="L46" s="38"/>
      <c r="M46" s="38">
        <f>SUM(M39:M44)</f>
        <v>28857.464500000006</v>
      </c>
      <c r="N46" s="37"/>
    </row>
    <row r="47" spans="1:16" ht="15.75" x14ac:dyDescent="0.25">
      <c r="A47" s="37"/>
      <c r="B47" s="46"/>
      <c r="C47" s="46"/>
      <c r="D47" s="46"/>
      <c r="E47" s="24"/>
      <c r="F47" s="24"/>
      <c r="G47" s="24"/>
      <c r="H47" s="24"/>
      <c r="I47" s="24"/>
      <c r="J47" s="24"/>
      <c r="K47" s="24"/>
      <c r="L47" s="24"/>
      <c r="M47" s="24"/>
      <c r="N47" s="2"/>
    </row>
    <row r="48" spans="1:16" s="6" customFormat="1" ht="15.75" x14ac:dyDescent="0.25">
      <c r="A48" s="2"/>
      <c r="B48" s="46"/>
      <c r="C48" s="46"/>
      <c r="D48" s="46"/>
      <c r="E48" s="111"/>
      <c r="F48" s="111"/>
      <c r="G48" s="111"/>
      <c r="H48" s="111"/>
      <c r="I48" s="111"/>
      <c r="J48" s="111"/>
      <c r="K48" s="111"/>
      <c r="L48" s="111"/>
      <c r="M48" s="111"/>
      <c r="N48" s="2"/>
    </row>
    <row r="49" spans="1:14" s="6" customFormat="1" ht="15.75" x14ac:dyDescent="0.25">
      <c r="A49" s="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4"/>
    </row>
    <row r="50" spans="1:14" s="6" customFormat="1" ht="15.75" x14ac:dyDescent="0.25">
      <c r="A50" s="4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4"/>
    </row>
    <row r="51" spans="1:14" s="6" customFormat="1" ht="15.75" x14ac:dyDescent="0.25">
      <c r="A51" s="4"/>
      <c r="B51" s="102"/>
      <c r="C51" s="102"/>
      <c r="D51" s="102"/>
      <c r="E51" s="102"/>
      <c r="F51" s="102"/>
      <c r="G51" s="102"/>
      <c r="H51" s="102"/>
      <c r="I51" s="102"/>
      <c r="J51" s="108" t="s">
        <v>0</v>
      </c>
      <c r="K51" s="109"/>
      <c r="L51" s="109"/>
      <c r="M51" s="109"/>
      <c r="N51" s="110"/>
    </row>
    <row r="52" spans="1:14" s="6" customFormat="1" ht="15.75" x14ac:dyDescent="0.25">
      <c r="A52" s="4"/>
      <c r="B52" s="102"/>
      <c r="C52" s="102"/>
      <c r="D52" s="102"/>
      <c r="E52" s="102"/>
      <c r="F52" s="102"/>
      <c r="G52" s="102"/>
      <c r="H52" s="102"/>
      <c r="I52" s="102"/>
      <c r="J52" s="105" t="str">
        <f>J6</f>
        <v>1-15 ABRIL  DE 2019</v>
      </c>
      <c r="K52" s="106"/>
      <c r="L52" s="106"/>
      <c r="M52" s="106"/>
      <c r="N52" s="107"/>
    </row>
    <row r="53" spans="1:14" ht="15.75" x14ac:dyDescent="0.25">
      <c r="A53" s="4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4"/>
    </row>
    <row r="54" spans="1:14" ht="15.75" x14ac:dyDescent="0.25">
      <c r="A54" s="4"/>
      <c r="B54" s="46"/>
      <c r="C54" s="46"/>
      <c r="D54" s="46"/>
      <c r="E54" s="24"/>
      <c r="F54" s="24"/>
      <c r="G54" s="24"/>
      <c r="H54" s="24"/>
      <c r="I54" s="24"/>
      <c r="J54" s="24"/>
      <c r="K54" s="24"/>
      <c r="L54" s="24"/>
      <c r="M54" s="24"/>
      <c r="N54" s="2"/>
    </row>
    <row r="55" spans="1:14" s="10" customFormat="1" ht="3.75" customHeight="1" x14ac:dyDescent="0.25">
      <c r="A55" s="2"/>
      <c r="B55" s="46"/>
      <c r="C55" s="46"/>
      <c r="D55" s="46"/>
      <c r="E55" s="24"/>
      <c r="F55" s="24"/>
      <c r="G55" s="24"/>
      <c r="H55" s="24"/>
      <c r="I55" s="24"/>
      <c r="J55" s="24"/>
      <c r="K55" s="24"/>
      <c r="L55" s="24"/>
      <c r="M55" s="24"/>
      <c r="N55" s="2"/>
    </row>
    <row r="56" spans="1:14" s="10" customFormat="1" ht="40.5" customHeight="1" x14ac:dyDescent="0.25">
      <c r="A56" s="8" t="s">
        <v>2</v>
      </c>
      <c r="B56" s="8" t="s">
        <v>3</v>
      </c>
      <c r="C56" s="8" t="s">
        <v>4</v>
      </c>
      <c r="D56" s="8" t="s">
        <v>5</v>
      </c>
      <c r="E56" s="9" t="s">
        <v>51</v>
      </c>
      <c r="F56" s="9" t="s">
        <v>7</v>
      </c>
      <c r="G56" s="9" t="s">
        <v>8</v>
      </c>
      <c r="H56" s="9" t="s">
        <v>9</v>
      </c>
      <c r="I56" s="9" t="s">
        <v>10</v>
      </c>
      <c r="J56" s="9" t="s">
        <v>11</v>
      </c>
      <c r="K56" s="9" t="s">
        <v>12</v>
      </c>
      <c r="L56" s="9" t="s">
        <v>13</v>
      </c>
      <c r="M56" s="9" t="s">
        <v>14</v>
      </c>
      <c r="N56" s="9" t="s">
        <v>15</v>
      </c>
    </row>
    <row r="57" spans="1:14" s="30" customFormat="1" ht="30" customHeight="1" x14ac:dyDescent="0.25">
      <c r="A57" s="9" t="s">
        <v>52</v>
      </c>
      <c r="B57" s="9" t="s">
        <v>26</v>
      </c>
      <c r="C57" s="9" t="s">
        <v>30</v>
      </c>
      <c r="D57" s="9" t="s">
        <v>33</v>
      </c>
      <c r="E57" s="26">
        <v>215.7</v>
      </c>
      <c r="F57" s="26">
        <f>E57*15</f>
        <v>3235.5</v>
      </c>
      <c r="G57" s="26"/>
      <c r="H57" s="26"/>
      <c r="I57" s="26"/>
      <c r="J57" s="33">
        <v>105.59</v>
      </c>
      <c r="K57" s="26"/>
      <c r="L57" s="13">
        <v>15</v>
      </c>
      <c r="M57" s="71">
        <f>F57+G57+H57+I57-J57-K57</f>
        <v>3129.91</v>
      </c>
      <c r="N57" s="9"/>
    </row>
    <row r="58" spans="1:14" s="30" customFormat="1" ht="30" customHeight="1" x14ac:dyDescent="0.25">
      <c r="A58" s="9" t="s">
        <v>53</v>
      </c>
      <c r="B58" s="9" t="s">
        <v>26</v>
      </c>
      <c r="C58" s="9" t="s">
        <v>40</v>
      </c>
      <c r="D58" s="9" t="s">
        <v>54</v>
      </c>
      <c r="E58" s="26">
        <v>47.61</v>
      </c>
      <c r="F58" s="26">
        <f>E58*15</f>
        <v>714.15</v>
      </c>
      <c r="G58" s="26"/>
      <c r="H58" s="26"/>
      <c r="I58" s="26">
        <v>167.77</v>
      </c>
      <c r="J58" s="26"/>
      <c r="K58" s="26"/>
      <c r="L58" s="13">
        <v>15</v>
      </c>
      <c r="M58" s="71">
        <f>F58+G58+H58+I58-J58-K58</f>
        <v>881.92</v>
      </c>
      <c r="N58" s="9"/>
    </row>
    <row r="59" spans="1:14" s="30" customFormat="1" ht="30" customHeight="1" x14ac:dyDescent="0.25">
      <c r="A59" s="9" t="s">
        <v>55</v>
      </c>
      <c r="B59" s="9" t="s">
        <v>26</v>
      </c>
      <c r="C59" s="9" t="s">
        <v>30</v>
      </c>
      <c r="D59" s="9" t="s">
        <v>33</v>
      </c>
      <c r="E59" s="26">
        <v>228.34</v>
      </c>
      <c r="F59" s="26">
        <f>E59*15</f>
        <v>3425.1</v>
      </c>
      <c r="G59" s="26"/>
      <c r="H59" s="26"/>
      <c r="I59" s="26"/>
      <c r="J59" s="26">
        <v>237.71</v>
      </c>
      <c r="K59" s="26"/>
      <c r="L59" s="13">
        <v>15</v>
      </c>
      <c r="M59" s="71">
        <f>F59+G59+H59+I59-J59-K59</f>
        <v>3187.39</v>
      </c>
      <c r="N59" s="45"/>
    </row>
    <row r="60" spans="1:14" s="30" customFormat="1" ht="30" customHeight="1" x14ac:dyDescent="0.25">
      <c r="A60" s="37"/>
      <c r="B60" s="37"/>
      <c r="C60" s="37"/>
      <c r="D60" s="37"/>
      <c r="E60" s="38"/>
      <c r="F60" s="38">
        <f>SUM(F57:F59)</f>
        <v>7374.75</v>
      </c>
      <c r="G60" s="38">
        <f t="shared" ref="G60:K60" si="8">SUM(G57:G59)</f>
        <v>0</v>
      </c>
      <c r="H60" s="38">
        <f t="shared" si="8"/>
        <v>0</v>
      </c>
      <c r="I60" s="38">
        <f t="shared" si="8"/>
        <v>167.77</v>
      </c>
      <c r="J60" s="38">
        <f>SUM(J57:J59)</f>
        <v>343.3</v>
      </c>
      <c r="K60" s="38">
        <f t="shared" si="8"/>
        <v>0</v>
      </c>
      <c r="L60" s="38"/>
      <c r="M60" s="38">
        <f>SUM(M57:M59)</f>
        <v>7199.2199999999993</v>
      </c>
      <c r="N60" s="37"/>
    </row>
    <row r="61" spans="1:14" s="30" customFormat="1" ht="30" customHeight="1" x14ac:dyDescent="0.25">
      <c r="A61" s="37"/>
      <c r="B61" s="37"/>
      <c r="C61" s="37"/>
      <c r="D61" s="37"/>
      <c r="E61" s="38"/>
      <c r="F61" s="38"/>
      <c r="G61" s="38"/>
      <c r="H61" s="38"/>
      <c r="I61" s="38"/>
      <c r="J61" s="38"/>
      <c r="K61" s="38"/>
      <c r="L61" s="38"/>
      <c r="M61" s="38"/>
      <c r="N61" s="37"/>
    </row>
    <row r="62" spans="1:14" s="30" customFormat="1" ht="30" customHeight="1" x14ac:dyDescent="0.25">
      <c r="A62" s="37"/>
      <c r="B62" s="37"/>
      <c r="C62" s="37"/>
      <c r="D62" s="37"/>
      <c r="E62" s="38"/>
      <c r="F62" s="38"/>
      <c r="G62" s="38"/>
      <c r="H62" s="38"/>
      <c r="I62" s="38"/>
      <c r="J62" s="108" t="s">
        <v>0</v>
      </c>
      <c r="K62" s="109"/>
      <c r="L62" s="109"/>
      <c r="M62" s="109"/>
      <c r="N62" s="110"/>
    </row>
    <row r="63" spans="1:14" s="30" customFormat="1" ht="30" customHeight="1" x14ac:dyDescent="0.25">
      <c r="A63" s="37"/>
      <c r="B63" s="37"/>
      <c r="C63" s="37"/>
      <c r="D63" s="37"/>
      <c r="E63" s="38"/>
      <c r="F63" s="38"/>
      <c r="G63" s="38"/>
      <c r="H63" s="38"/>
      <c r="I63" s="38"/>
      <c r="J63" s="105" t="str">
        <f>J6</f>
        <v>1-15 ABRIL  DE 2019</v>
      </c>
      <c r="K63" s="106"/>
      <c r="L63" s="106"/>
      <c r="M63" s="106"/>
      <c r="N63" s="107"/>
    </row>
    <row r="64" spans="1:14" s="30" customFormat="1" ht="30" customHeight="1" x14ac:dyDescent="0.25">
      <c r="A64" s="37"/>
      <c r="B64" s="37"/>
      <c r="C64" s="37"/>
      <c r="D64" s="37"/>
      <c r="E64" s="38"/>
      <c r="F64" s="38"/>
      <c r="G64" s="38"/>
      <c r="H64" s="38"/>
      <c r="I64" s="38"/>
    </row>
    <row r="65" spans="1:14" s="30" customFormat="1" ht="30" customHeight="1" x14ac:dyDescent="0.25">
      <c r="A65" s="37"/>
      <c r="B65" s="37"/>
      <c r="C65" s="37"/>
      <c r="D65" s="37"/>
      <c r="E65" s="38"/>
      <c r="F65" s="38"/>
      <c r="G65" s="38"/>
      <c r="H65" s="38"/>
      <c r="I65" s="38"/>
    </row>
    <row r="66" spans="1:14" s="10" customFormat="1" ht="40.5" customHeight="1" x14ac:dyDescent="0.25">
      <c r="A66" s="8" t="s">
        <v>2</v>
      </c>
      <c r="B66" s="8" t="s">
        <v>3</v>
      </c>
      <c r="C66" s="8" t="s">
        <v>4</v>
      </c>
      <c r="D66" s="8" t="s">
        <v>5</v>
      </c>
      <c r="E66" s="9" t="s">
        <v>51</v>
      </c>
      <c r="F66" s="9" t="s">
        <v>7</v>
      </c>
      <c r="G66" s="9" t="s">
        <v>8</v>
      </c>
      <c r="H66" s="9" t="s">
        <v>9</v>
      </c>
      <c r="I66" s="9" t="s">
        <v>10</v>
      </c>
      <c r="J66" s="9" t="s">
        <v>11</v>
      </c>
      <c r="K66" s="9" t="s">
        <v>12</v>
      </c>
      <c r="L66" s="9" t="s">
        <v>13</v>
      </c>
      <c r="M66" s="9" t="s">
        <v>14</v>
      </c>
      <c r="N66" s="9" t="s">
        <v>15</v>
      </c>
    </row>
    <row r="67" spans="1:14" s="30" customFormat="1" ht="30" customHeight="1" x14ac:dyDescent="0.25">
      <c r="A67" s="9" t="s">
        <v>59</v>
      </c>
      <c r="B67" s="9" t="s">
        <v>26</v>
      </c>
      <c r="C67" s="9" t="s">
        <v>30</v>
      </c>
      <c r="D67" s="9" t="s">
        <v>57</v>
      </c>
      <c r="E67" s="26">
        <v>95.423000000000002</v>
      </c>
      <c r="F67" s="26">
        <f t="shared" ref="F67:F74" si="9">E67*15</f>
        <v>1431.345</v>
      </c>
      <c r="G67" s="26"/>
      <c r="H67" s="26"/>
      <c r="I67" s="26">
        <v>121.91</v>
      </c>
      <c r="J67" s="26"/>
      <c r="K67" s="26"/>
      <c r="L67" s="13">
        <v>15</v>
      </c>
      <c r="M67" s="26">
        <f t="shared" ref="M67:M74" si="10">F67+G67+H67+I67-J67-K67</f>
        <v>1553.2550000000001</v>
      </c>
      <c r="N67" s="9"/>
    </row>
    <row r="68" spans="1:14" s="30" customFormat="1" ht="30" customHeight="1" x14ac:dyDescent="0.25">
      <c r="A68" s="9" t="s">
        <v>60</v>
      </c>
      <c r="B68" s="9" t="s">
        <v>26</v>
      </c>
      <c r="C68" s="9" t="s">
        <v>30</v>
      </c>
      <c r="D68" s="9" t="s">
        <v>57</v>
      </c>
      <c r="E68" s="26">
        <v>84.51</v>
      </c>
      <c r="F68" s="26">
        <f t="shared" si="9"/>
        <v>1267.6500000000001</v>
      </c>
      <c r="G68" s="26"/>
      <c r="H68" s="26"/>
      <c r="I68" s="26">
        <v>132.4</v>
      </c>
      <c r="J68" s="26"/>
      <c r="K68" s="26"/>
      <c r="L68" s="13">
        <v>15</v>
      </c>
      <c r="M68" s="26">
        <f>F68+G68+H68+I68-J68-K68</f>
        <v>1400.0500000000002</v>
      </c>
      <c r="N68" s="9"/>
    </row>
    <row r="69" spans="1:14" s="30" customFormat="1" ht="30" customHeight="1" x14ac:dyDescent="0.25">
      <c r="A69" s="9" t="s">
        <v>61</v>
      </c>
      <c r="B69" s="9" t="s">
        <v>26</v>
      </c>
      <c r="C69" s="9" t="s">
        <v>30</v>
      </c>
      <c r="D69" s="9" t="s">
        <v>57</v>
      </c>
      <c r="E69" s="26">
        <v>25.056000000000001</v>
      </c>
      <c r="F69" s="26">
        <f t="shared" si="9"/>
        <v>375.84000000000003</v>
      </c>
      <c r="G69" s="26"/>
      <c r="H69" s="26"/>
      <c r="I69" s="26">
        <v>189.47</v>
      </c>
      <c r="J69" s="26"/>
      <c r="K69" s="26"/>
      <c r="L69" s="13">
        <v>15</v>
      </c>
      <c r="M69" s="26">
        <f t="shared" si="10"/>
        <v>565.31000000000006</v>
      </c>
      <c r="N69" s="9"/>
    </row>
    <row r="70" spans="1:14" s="30" customFormat="1" ht="30" customHeight="1" x14ac:dyDescent="0.25">
      <c r="A70" s="9" t="s">
        <v>62</v>
      </c>
      <c r="B70" s="9" t="s">
        <v>26</v>
      </c>
      <c r="C70" s="9" t="s">
        <v>30</v>
      </c>
      <c r="D70" s="9" t="s">
        <v>57</v>
      </c>
      <c r="E70" s="26">
        <v>58.38</v>
      </c>
      <c r="F70" s="26">
        <f t="shared" si="9"/>
        <v>875.7</v>
      </c>
      <c r="G70" s="26"/>
      <c r="H70" s="26"/>
      <c r="I70" s="26">
        <v>157.47999999999999</v>
      </c>
      <c r="J70" s="26"/>
      <c r="K70" s="26"/>
      <c r="L70" s="13">
        <v>15</v>
      </c>
      <c r="M70" s="26">
        <f t="shared" si="10"/>
        <v>1033.18</v>
      </c>
      <c r="N70" s="9"/>
    </row>
    <row r="71" spans="1:14" s="30" customFormat="1" ht="30" customHeight="1" x14ac:dyDescent="0.25">
      <c r="A71" s="9" t="s">
        <v>90</v>
      </c>
      <c r="B71" s="9" t="s">
        <v>26</v>
      </c>
      <c r="C71" s="9" t="s">
        <v>30</v>
      </c>
      <c r="D71" s="9" t="s">
        <v>57</v>
      </c>
      <c r="E71" s="26">
        <v>146.52199999999999</v>
      </c>
      <c r="F71" s="26">
        <f t="shared" si="9"/>
        <v>2197.83</v>
      </c>
      <c r="G71" s="26"/>
      <c r="H71" s="26"/>
      <c r="I71" s="26">
        <v>72.86</v>
      </c>
      <c r="J71" s="26"/>
      <c r="K71" s="26"/>
      <c r="L71" s="13">
        <v>15</v>
      </c>
      <c r="M71" s="26">
        <f t="shared" si="10"/>
        <v>2270.69</v>
      </c>
      <c r="N71" s="9"/>
    </row>
    <row r="72" spans="1:14" s="30" customFormat="1" ht="30" customHeight="1" x14ac:dyDescent="0.25">
      <c r="A72" s="9" t="s">
        <v>66</v>
      </c>
      <c r="B72" s="9" t="s">
        <v>26</v>
      </c>
      <c r="C72" s="9" t="s">
        <v>30</v>
      </c>
      <c r="D72" s="9" t="s">
        <v>57</v>
      </c>
      <c r="E72" s="26">
        <v>32.47</v>
      </c>
      <c r="F72" s="26">
        <f t="shared" si="9"/>
        <v>487.04999999999995</v>
      </c>
      <c r="G72" s="26"/>
      <c r="H72" s="26"/>
      <c r="I72" s="26">
        <v>182.45</v>
      </c>
      <c r="J72" s="26"/>
      <c r="K72" s="26"/>
      <c r="L72" s="13">
        <v>15</v>
      </c>
      <c r="M72" s="26">
        <f t="shared" si="10"/>
        <v>669.5</v>
      </c>
      <c r="N72" s="9"/>
    </row>
    <row r="73" spans="1:14" s="30" customFormat="1" ht="30" customHeight="1" x14ac:dyDescent="0.25">
      <c r="A73" s="9" t="s">
        <v>67</v>
      </c>
      <c r="B73" s="9" t="s">
        <v>26</v>
      </c>
      <c r="C73" s="9" t="s">
        <v>30</v>
      </c>
      <c r="D73" s="9" t="s">
        <v>57</v>
      </c>
      <c r="E73" s="26">
        <v>39.875999999999998</v>
      </c>
      <c r="F73" s="26">
        <f>E73*15</f>
        <v>598.14</v>
      </c>
      <c r="G73" s="26"/>
      <c r="H73" s="26"/>
      <c r="I73" s="26">
        <v>175.24</v>
      </c>
      <c r="J73" s="26"/>
      <c r="K73" s="26"/>
      <c r="L73" s="13">
        <v>15</v>
      </c>
      <c r="M73" s="26">
        <f>F73+G73+H73+I73-J73-K73</f>
        <v>773.38</v>
      </c>
      <c r="N73" s="9"/>
    </row>
    <row r="74" spans="1:14" ht="31.5" x14ac:dyDescent="0.25">
      <c r="A74" s="9" t="s">
        <v>69</v>
      </c>
      <c r="B74" s="9" t="s">
        <v>26</v>
      </c>
      <c r="C74" s="9" t="s">
        <v>30</v>
      </c>
      <c r="D74" s="9" t="s">
        <v>57</v>
      </c>
      <c r="E74" s="26">
        <v>132.5</v>
      </c>
      <c r="F74" s="26">
        <f t="shared" si="9"/>
        <v>1987.5</v>
      </c>
      <c r="G74" s="26"/>
      <c r="H74" s="26"/>
      <c r="I74" s="26">
        <v>86.33</v>
      </c>
      <c r="J74" s="26"/>
      <c r="K74" s="26"/>
      <c r="L74" s="13">
        <v>15</v>
      </c>
      <c r="M74" s="26">
        <f t="shared" si="10"/>
        <v>2073.83</v>
      </c>
      <c r="N74" s="9"/>
    </row>
    <row r="75" spans="1:14" ht="15.75" x14ac:dyDescent="0.25">
      <c r="A75" s="2"/>
      <c r="B75" s="46"/>
      <c r="C75" s="46"/>
      <c r="D75" s="46"/>
      <c r="E75" s="46"/>
      <c r="F75" s="24">
        <f>F67+F68+F69+F70+F71+F72+F73+F74</f>
        <v>9221.0550000000003</v>
      </c>
      <c r="G75" s="24">
        <f>SUM(G57:G74)</f>
        <v>0</v>
      </c>
      <c r="H75" s="24">
        <f>SUM(H57:H74)</f>
        <v>0</v>
      </c>
      <c r="I75" s="24">
        <f>SUM(I67:I74)</f>
        <v>1118.1399999999999</v>
      </c>
      <c r="J75" s="24">
        <f>J67+J69+J70+J71+J72+J73+J74</f>
        <v>0</v>
      </c>
      <c r="K75" s="24">
        <f>SUM(K57:K74)</f>
        <v>0</v>
      </c>
      <c r="L75" s="24"/>
      <c r="M75" s="24">
        <f>SUM(M67:M74)</f>
        <v>10339.195</v>
      </c>
      <c r="N75" s="2"/>
    </row>
    <row r="76" spans="1:14" s="30" customFormat="1" ht="15.75" x14ac:dyDescent="0.25">
      <c r="A76" s="2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2"/>
    </row>
    <row r="77" spans="1:14" ht="18.75" x14ac:dyDescent="0.25">
      <c r="A77" s="48"/>
      <c r="B77" s="48"/>
      <c r="C77" s="48"/>
      <c r="D77" s="48"/>
      <c r="E77" s="48"/>
      <c r="F77" s="77">
        <f>F15+F46+F60+F75+F32</f>
        <v>88883.389500000019</v>
      </c>
      <c r="G77" s="77"/>
      <c r="H77" s="77"/>
      <c r="I77" s="99">
        <f>I15+I32+I46+I60+I75</f>
        <v>1285.9099999999999</v>
      </c>
      <c r="J77" s="99">
        <f>J15+J32+J46+J60+J75</f>
        <v>6745.2499999999991</v>
      </c>
      <c r="K77" s="77"/>
      <c r="L77" s="77"/>
      <c r="M77" s="98">
        <f>M75+M60+M46+M32+M15</f>
        <v>83924.049500000008</v>
      </c>
      <c r="N77" s="48"/>
    </row>
    <row r="78" spans="1:14" ht="15.75" x14ac:dyDescent="0.25">
      <c r="A78" s="2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2"/>
    </row>
  </sheetData>
  <mergeCells count="13">
    <mergeCell ref="J21:N21"/>
    <mergeCell ref="E2:M2"/>
    <mergeCell ref="J5:N5"/>
    <mergeCell ref="J6:N6"/>
    <mergeCell ref="E17:M17"/>
    <mergeCell ref="J20:N20"/>
    <mergeCell ref="J63:N63"/>
    <mergeCell ref="K34:O34"/>
    <mergeCell ref="K35:O35"/>
    <mergeCell ref="E48:M48"/>
    <mergeCell ref="J51:N51"/>
    <mergeCell ref="J52:N52"/>
    <mergeCell ref="J62:N62"/>
  </mergeCells>
  <printOptions horizontalCentered="1"/>
  <pageMargins left="0.70866141732283472" right="0.70866141732283472" top="0.74803149606299213" bottom="0.74803149606299213" header="0.31496062992125984" footer="0.31496062992125984"/>
  <pageSetup scale="46" fitToHeight="3" orientation="landscape" horizontalDpi="4294967293" verticalDpi="4294967293" r:id="rId1"/>
  <rowBreaks count="4" manualBreakCount="4">
    <brk id="16" max="12" man="1"/>
    <brk id="32" max="12" man="1"/>
    <brk id="46" max="12" man="1"/>
    <brk id="6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view="pageBreakPreview" topLeftCell="A46" zoomScale="70" zoomScaleNormal="70" zoomScaleSheetLayoutView="70" workbookViewId="0">
      <selection activeCell="G11" sqref="G11"/>
    </sheetView>
  </sheetViews>
  <sheetFormatPr baseColWidth="10" defaultRowHeight="15" x14ac:dyDescent="0.25"/>
  <cols>
    <col min="1" max="1" width="28.7109375" style="1" customWidth="1"/>
    <col min="2" max="2" width="17.140625" style="51" customWidth="1"/>
    <col min="3" max="3" width="14.140625" style="51" customWidth="1"/>
    <col min="4" max="4" width="33.140625" style="51" customWidth="1"/>
    <col min="5" max="5" width="13.28515625" style="52" customWidth="1"/>
    <col min="6" max="6" width="13.7109375" style="1" customWidth="1"/>
    <col min="7" max="7" width="13.5703125" style="1" customWidth="1"/>
    <col min="8" max="8" width="12.7109375" style="1" customWidth="1"/>
    <col min="9" max="9" width="10.85546875" style="1" customWidth="1"/>
    <col min="10" max="10" width="15.42578125" style="1" customWidth="1"/>
    <col min="11" max="12" width="10.85546875" style="1" customWidth="1"/>
    <col min="13" max="13" width="17.5703125" style="1" customWidth="1"/>
    <col min="14" max="14" width="36.28515625" style="51" customWidth="1"/>
    <col min="15" max="16384" width="11.42578125" style="1"/>
  </cols>
  <sheetData>
    <row r="1" spans="1:14" ht="15.75" x14ac:dyDescent="0.25">
      <c r="B1" s="2"/>
      <c r="C1" s="2"/>
      <c r="D1" s="2"/>
      <c r="E1" s="111"/>
      <c r="F1" s="111"/>
      <c r="G1" s="111"/>
      <c r="H1" s="111"/>
      <c r="I1" s="111"/>
      <c r="J1" s="111"/>
      <c r="K1" s="111"/>
      <c r="L1" s="111"/>
      <c r="M1" s="111"/>
      <c r="N1" s="2"/>
    </row>
    <row r="2" spans="1:14" s="6" customFormat="1" ht="15.75" x14ac:dyDescent="0.25">
      <c r="A2" s="3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4"/>
    </row>
    <row r="3" spans="1:14" s="6" customFormat="1" ht="15.75" x14ac:dyDescent="0.25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4"/>
    </row>
    <row r="4" spans="1:14" s="6" customFormat="1" ht="15.75" x14ac:dyDescent="0.25">
      <c r="A4" s="3"/>
      <c r="B4" s="4"/>
      <c r="C4" s="4"/>
      <c r="D4" s="4"/>
      <c r="E4" s="5"/>
      <c r="F4" s="5"/>
      <c r="G4" s="5"/>
      <c r="H4" s="5"/>
      <c r="I4" s="3"/>
      <c r="J4" s="108" t="s">
        <v>0</v>
      </c>
      <c r="K4" s="109"/>
      <c r="L4" s="109"/>
      <c r="M4" s="109"/>
      <c r="N4" s="110"/>
    </row>
    <row r="5" spans="1:14" s="6" customFormat="1" ht="15.75" x14ac:dyDescent="0.25">
      <c r="A5" s="3"/>
      <c r="B5" s="4"/>
      <c r="C5" s="4"/>
      <c r="D5" s="4"/>
      <c r="E5" s="5"/>
      <c r="F5" s="5"/>
      <c r="G5" s="5"/>
      <c r="H5" s="5"/>
      <c r="I5" s="3"/>
      <c r="J5" s="105" t="s">
        <v>70</v>
      </c>
      <c r="K5" s="106"/>
      <c r="L5" s="106"/>
      <c r="M5" s="106"/>
      <c r="N5" s="107"/>
    </row>
    <row r="6" spans="1:14" s="6" customFormat="1" ht="15.75" x14ac:dyDescent="0.25">
      <c r="A6" s="3"/>
      <c r="B6" s="4"/>
      <c r="C6" s="4"/>
      <c r="D6" s="4"/>
      <c r="E6" s="5"/>
      <c r="F6" s="5"/>
      <c r="G6" s="5"/>
      <c r="H6" s="5"/>
      <c r="I6" s="5"/>
      <c r="J6" s="5"/>
      <c r="K6" s="5"/>
      <c r="L6" s="5"/>
      <c r="M6" s="5"/>
      <c r="N6" s="4"/>
    </row>
    <row r="7" spans="1:14" s="6" customFormat="1" ht="15.75" x14ac:dyDescent="0.25">
      <c r="A7" s="7"/>
      <c r="B7" s="4"/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4"/>
    </row>
    <row r="8" spans="1:14" s="10" customFormat="1" ht="63" x14ac:dyDescent="0.25">
      <c r="A8" s="8" t="s">
        <v>2</v>
      </c>
      <c r="B8" s="8" t="s">
        <v>3</v>
      </c>
      <c r="C8" s="8" t="s">
        <v>4</v>
      </c>
      <c r="D8" s="8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</row>
    <row r="9" spans="1:14" s="15" customFormat="1" ht="30" customHeight="1" x14ac:dyDescent="0.25">
      <c r="A9" s="11" t="s">
        <v>16</v>
      </c>
      <c r="B9" s="11" t="s">
        <v>17</v>
      </c>
      <c r="C9" s="11" t="s">
        <v>18</v>
      </c>
      <c r="D9" s="11" t="s">
        <v>19</v>
      </c>
      <c r="E9" s="12">
        <v>296.24</v>
      </c>
      <c r="F9" s="12">
        <f>E9*15</f>
        <v>4443.6000000000004</v>
      </c>
      <c r="G9" s="12"/>
      <c r="H9" s="12"/>
      <c r="I9" s="12"/>
      <c r="J9" s="12">
        <v>371.56</v>
      </c>
      <c r="K9" s="12"/>
      <c r="L9" s="13">
        <v>15</v>
      </c>
      <c r="M9" s="14">
        <f>F9+G9+H9+I9-J9-K9</f>
        <v>4072.0400000000004</v>
      </c>
      <c r="N9" s="9"/>
    </row>
    <row r="10" spans="1:14" s="15" customFormat="1" ht="30" customHeight="1" x14ac:dyDescent="0.25">
      <c r="A10" s="11" t="s">
        <v>20</v>
      </c>
      <c r="B10" s="11" t="s">
        <v>17</v>
      </c>
      <c r="C10" s="11" t="s">
        <v>18</v>
      </c>
      <c r="D10" s="11" t="s">
        <v>21</v>
      </c>
      <c r="E10" s="12">
        <v>267.7</v>
      </c>
      <c r="F10" s="12">
        <f>E10*15</f>
        <v>4015.5</v>
      </c>
      <c r="G10" s="12">
        <v>1926</v>
      </c>
      <c r="H10" s="12"/>
      <c r="I10" s="12"/>
      <c r="J10" s="12">
        <v>315.48</v>
      </c>
      <c r="K10" s="12"/>
      <c r="L10" s="13">
        <v>15</v>
      </c>
      <c r="M10" s="14">
        <f>F10+G10+H10+I10-J10-K10</f>
        <v>5626.02</v>
      </c>
      <c r="N10" s="9"/>
    </row>
    <row r="11" spans="1:14" s="15" customFormat="1" ht="30" customHeight="1" x14ac:dyDescent="0.25">
      <c r="A11" s="11" t="s">
        <v>22</v>
      </c>
      <c r="B11" s="11" t="s">
        <v>17</v>
      </c>
      <c r="C11" s="11" t="s">
        <v>18</v>
      </c>
      <c r="D11" s="11" t="s">
        <v>23</v>
      </c>
      <c r="E11" s="12">
        <v>214.93</v>
      </c>
      <c r="F11" s="12">
        <f>E11*15</f>
        <v>3223.9500000000003</v>
      </c>
      <c r="G11" s="12"/>
      <c r="H11" s="12"/>
      <c r="I11" s="12"/>
      <c r="J11" s="12">
        <v>36.450000000000003</v>
      </c>
      <c r="K11" s="12">
        <v>623.33000000000004</v>
      </c>
      <c r="L11" s="13">
        <v>15</v>
      </c>
      <c r="M11" s="14">
        <f>F11+G11+H11+I11-J11-K11</f>
        <v>2564.1700000000005</v>
      </c>
      <c r="N11" s="9"/>
    </row>
    <row r="12" spans="1:14" s="15" customFormat="1" ht="30" customHeight="1" x14ac:dyDescent="0.25">
      <c r="A12" s="11" t="s">
        <v>24</v>
      </c>
      <c r="B12" s="11" t="s">
        <v>17</v>
      </c>
      <c r="C12" s="11" t="s">
        <v>18</v>
      </c>
      <c r="D12" s="11" t="s">
        <v>23</v>
      </c>
      <c r="E12" s="12">
        <v>214.93</v>
      </c>
      <c r="F12" s="12">
        <f>E12*15</f>
        <v>3223.9500000000003</v>
      </c>
      <c r="G12" s="12"/>
      <c r="H12" s="12"/>
      <c r="I12" s="12"/>
      <c r="J12" s="12">
        <v>36.450000000000003</v>
      </c>
      <c r="K12" s="12"/>
      <c r="L12" s="13">
        <v>15</v>
      </c>
      <c r="M12" s="14">
        <f>F12+G12+H12+I12-J12-K12</f>
        <v>3187.5000000000005</v>
      </c>
      <c r="N12" s="9"/>
    </row>
    <row r="13" spans="1:14" s="15" customFormat="1" ht="30" customHeight="1" x14ac:dyDescent="0.25">
      <c r="A13" s="16" t="s">
        <v>25</v>
      </c>
      <c r="B13" s="11" t="s">
        <v>26</v>
      </c>
      <c r="C13" s="11" t="s">
        <v>18</v>
      </c>
      <c r="D13" s="17" t="s">
        <v>23</v>
      </c>
      <c r="E13" s="11">
        <v>214.93</v>
      </c>
      <c r="F13" s="18">
        <f>E13*15</f>
        <v>3223.9500000000003</v>
      </c>
      <c r="G13" s="11"/>
      <c r="H13" s="11"/>
      <c r="I13" s="11"/>
      <c r="J13" s="18">
        <v>36.450000000000003</v>
      </c>
      <c r="K13" s="11"/>
      <c r="L13" s="13">
        <v>7</v>
      </c>
      <c r="M13" s="19">
        <f>E13*L13</f>
        <v>1504.51</v>
      </c>
      <c r="N13" s="9"/>
    </row>
    <row r="14" spans="1:14" s="15" customFormat="1" ht="30" customHeight="1" x14ac:dyDescent="0.25">
      <c r="A14" s="3" t="s">
        <v>27</v>
      </c>
      <c r="B14" s="4"/>
      <c r="C14" s="4"/>
      <c r="D14" s="4"/>
      <c r="E14" s="20">
        <f>SUM(E10:E13)</f>
        <v>912.49</v>
      </c>
      <c r="F14" s="20">
        <f>SUM(F10:F13)</f>
        <v>13687.350000000002</v>
      </c>
      <c r="G14" s="20">
        <f>SUM(G9:G13)</f>
        <v>1926</v>
      </c>
      <c r="H14" s="20">
        <f>SUM(H9:H12)</f>
        <v>0</v>
      </c>
      <c r="I14" s="20">
        <f>SUM(I9:I12)</f>
        <v>0</v>
      </c>
      <c r="J14" s="20">
        <f>SUM(J9:J13)</f>
        <v>796.3900000000001</v>
      </c>
      <c r="K14" s="20">
        <f>SUM(K9:K12)</f>
        <v>623.33000000000004</v>
      </c>
      <c r="L14" s="20"/>
      <c r="M14" s="20">
        <f>SUM(M9:M13)</f>
        <v>16954.240000000002</v>
      </c>
      <c r="N14" s="4"/>
    </row>
    <row r="15" spans="1:14" ht="15.75" x14ac:dyDescent="0.25">
      <c r="A15" s="3"/>
      <c r="B15" s="4"/>
      <c r="C15" s="4"/>
      <c r="D15" s="4"/>
      <c r="E15" s="21"/>
      <c r="F15" s="22"/>
      <c r="G15" s="22"/>
      <c r="H15" s="22"/>
      <c r="I15" s="22"/>
      <c r="J15" s="22"/>
      <c r="K15" s="22"/>
      <c r="L15" s="22"/>
      <c r="M15" s="22"/>
      <c r="N15" s="4"/>
    </row>
    <row r="16" spans="1:14" ht="15.75" x14ac:dyDescent="0.25">
      <c r="A16" s="7"/>
      <c r="B16" s="2"/>
      <c r="C16" s="2"/>
      <c r="D16" s="2"/>
      <c r="E16" s="7"/>
      <c r="F16" s="7"/>
      <c r="G16" s="7"/>
      <c r="H16" s="7"/>
      <c r="I16" s="7"/>
      <c r="J16" s="20"/>
      <c r="K16" s="7"/>
      <c r="L16" s="7"/>
      <c r="M16" s="7"/>
      <c r="N16" s="2"/>
    </row>
    <row r="17" spans="1:15" ht="15.75" x14ac:dyDescent="0.25">
      <c r="A17" s="7"/>
      <c r="B17" s="2"/>
      <c r="C17" s="2"/>
      <c r="D17" s="2"/>
      <c r="E17" s="20"/>
      <c r="F17" s="20"/>
      <c r="G17" s="20"/>
      <c r="H17" s="20"/>
      <c r="I17" s="20"/>
      <c r="J17" s="20"/>
      <c r="K17" s="20"/>
      <c r="L17" s="20"/>
      <c r="M17" s="20"/>
      <c r="N17" s="2"/>
      <c r="O17" s="23"/>
    </row>
    <row r="18" spans="1:15" ht="15.75" x14ac:dyDescent="0.25">
      <c r="A18" s="7"/>
      <c r="B18" s="2"/>
      <c r="C18" s="2"/>
      <c r="D18" s="2"/>
      <c r="E18" s="111"/>
      <c r="F18" s="111"/>
      <c r="G18" s="111"/>
      <c r="H18" s="111"/>
      <c r="I18" s="111"/>
      <c r="J18" s="111"/>
      <c r="K18" s="111"/>
      <c r="L18" s="111"/>
      <c r="M18" s="111"/>
      <c r="N18" s="2"/>
      <c r="O18" s="23"/>
    </row>
    <row r="19" spans="1:15" ht="15.75" x14ac:dyDescent="0.25">
      <c r="A19" s="3"/>
      <c r="B19" s="4"/>
      <c r="C19" s="4"/>
      <c r="D19" s="4"/>
      <c r="E19" s="5"/>
      <c r="F19" s="5"/>
      <c r="G19" s="5"/>
      <c r="H19" s="5"/>
      <c r="I19" s="5"/>
      <c r="J19" s="5"/>
      <c r="K19" s="5"/>
      <c r="L19" s="5"/>
      <c r="M19" s="5"/>
      <c r="N19" s="4"/>
    </row>
    <row r="20" spans="1:15" s="6" customFormat="1" ht="15.75" x14ac:dyDescent="0.25">
      <c r="A20" s="3"/>
      <c r="B20" s="4"/>
      <c r="C20" s="4"/>
      <c r="D20" s="4"/>
      <c r="E20" s="5"/>
      <c r="F20" s="5"/>
      <c r="G20" s="5"/>
      <c r="H20" s="5"/>
      <c r="I20" s="5"/>
      <c r="J20" s="5"/>
      <c r="K20" s="5"/>
      <c r="L20" s="5"/>
      <c r="M20" s="5"/>
      <c r="N20" s="4"/>
    </row>
    <row r="21" spans="1:15" s="6" customFormat="1" ht="15.75" x14ac:dyDescent="0.25">
      <c r="A21" s="3"/>
      <c r="B21" s="4"/>
      <c r="C21" s="4"/>
      <c r="D21" s="4"/>
      <c r="E21" s="5"/>
      <c r="F21" s="5"/>
      <c r="G21" s="5"/>
      <c r="H21" s="5"/>
      <c r="I21" s="3"/>
      <c r="J21" s="108" t="s">
        <v>0</v>
      </c>
      <c r="K21" s="109"/>
      <c r="L21" s="109"/>
      <c r="M21" s="109"/>
      <c r="N21" s="110"/>
    </row>
    <row r="22" spans="1:15" s="6" customFormat="1" ht="15.75" x14ac:dyDescent="0.25">
      <c r="A22" s="3"/>
      <c r="B22" s="4"/>
      <c r="C22" s="4"/>
      <c r="D22" s="4"/>
      <c r="E22" s="5"/>
      <c r="F22" s="5"/>
      <c r="G22" s="5"/>
      <c r="H22" s="5"/>
      <c r="I22" s="3"/>
      <c r="J22" s="105" t="s">
        <v>70</v>
      </c>
      <c r="K22" s="106"/>
      <c r="L22" s="106"/>
      <c r="M22" s="106"/>
      <c r="N22" s="107"/>
    </row>
    <row r="23" spans="1:15" s="6" customFormat="1" ht="15.75" x14ac:dyDescent="0.25">
      <c r="A23" s="3"/>
      <c r="B23" s="4"/>
      <c r="C23" s="4"/>
      <c r="D23" s="4"/>
      <c r="E23" s="5"/>
      <c r="F23" s="5"/>
      <c r="G23" s="5"/>
      <c r="H23" s="5"/>
      <c r="I23" s="5"/>
      <c r="J23" s="5"/>
      <c r="K23" s="5"/>
      <c r="L23" s="5"/>
      <c r="M23" s="5"/>
      <c r="N23" s="4"/>
    </row>
    <row r="24" spans="1:15" s="6" customFormat="1" ht="15.75" x14ac:dyDescent="0.25">
      <c r="A24" s="3"/>
      <c r="B24" s="4"/>
      <c r="C24" s="4"/>
      <c r="D24" s="4"/>
      <c r="E24" s="5"/>
      <c r="F24" s="5"/>
      <c r="G24" s="5"/>
      <c r="H24" s="5"/>
      <c r="I24" s="5"/>
      <c r="J24" s="5"/>
      <c r="K24" s="5"/>
      <c r="L24" s="5"/>
      <c r="M24" s="5"/>
      <c r="N24" s="4"/>
    </row>
    <row r="25" spans="1:15" s="6" customFormat="1" ht="15.75" x14ac:dyDescent="0.25">
      <c r="A25" s="7"/>
      <c r="B25" s="2"/>
      <c r="C25" s="2"/>
      <c r="D25" s="2"/>
      <c r="E25" s="24"/>
      <c r="F25" s="20"/>
      <c r="G25" s="20"/>
      <c r="H25" s="20"/>
      <c r="I25" s="20"/>
      <c r="J25" s="20"/>
      <c r="K25" s="20"/>
      <c r="L25" s="20"/>
      <c r="M25" s="20"/>
      <c r="N25" s="2"/>
    </row>
    <row r="26" spans="1:15" ht="63" x14ac:dyDescent="0.25">
      <c r="A26" s="8" t="s">
        <v>2</v>
      </c>
      <c r="B26" s="8" t="s">
        <v>3</v>
      </c>
      <c r="C26" s="8" t="s">
        <v>4</v>
      </c>
      <c r="D26" s="8" t="s">
        <v>5</v>
      </c>
      <c r="E26" s="9" t="s">
        <v>6</v>
      </c>
      <c r="F26" s="9" t="s">
        <v>7</v>
      </c>
      <c r="G26" s="9" t="s">
        <v>8</v>
      </c>
      <c r="H26" s="9" t="s">
        <v>9</v>
      </c>
      <c r="I26" s="9" t="s">
        <v>10</v>
      </c>
      <c r="J26" s="9" t="s">
        <v>11</v>
      </c>
      <c r="K26" s="9" t="s">
        <v>12</v>
      </c>
      <c r="L26" s="9" t="s">
        <v>13</v>
      </c>
      <c r="M26" s="9" t="s">
        <v>14</v>
      </c>
      <c r="N26" s="9" t="s">
        <v>15</v>
      </c>
    </row>
    <row r="27" spans="1:15" s="10" customFormat="1" ht="31.5" x14ac:dyDescent="0.25">
      <c r="A27" s="25" t="s">
        <v>29</v>
      </c>
      <c r="B27" s="9" t="s">
        <v>17</v>
      </c>
      <c r="C27" s="9" t="s">
        <v>30</v>
      </c>
      <c r="D27" s="9" t="s">
        <v>31</v>
      </c>
      <c r="E27" s="26">
        <v>305.48</v>
      </c>
      <c r="F27" s="27">
        <f>E27*15</f>
        <v>4582.2000000000007</v>
      </c>
      <c r="G27" s="27">
        <v>610</v>
      </c>
      <c r="H27" s="27"/>
      <c r="I27" s="27"/>
      <c r="J27" s="27">
        <v>393.74</v>
      </c>
      <c r="K27" s="27"/>
      <c r="L27" s="28">
        <v>15</v>
      </c>
      <c r="M27" s="29">
        <f>F27+G27-J27</f>
        <v>4798.4600000000009</v>
      </c>
      <c r="N27" s="9"/>
    </row>
    <row r="28" spans="1:15" s="30" customFormat="1" ht="30" customHeight="1" x14ac:dyDescent="0.25">
      <c r="A28" s="25" t="s">
        <v>32</v>
      </c>
      <c r="B28" s="9" t="s">
        <v>17</v>
      </c>
      <c r="C28" s="9" t="s">
        <v>30</v>
      </c>
      <c r="D28" s="9" t="s">
        <v>33</v>
      </c>
      <c r="E28" s="26">
        <v>215.7</v>
      </c>
      <c r="F28" s="27">
        <f>E28*15</f>
        <v>3235.5</v>
      </c>
      <c r="G28" s="27">
        <v>430</v>
      </c>
      <c r="H28" s="27"/>
      <c r="I28" s="27"/>
      <c r="J28" s="27">
        <v>105.52</v>
      </c>
      <c r="K28" s="27">
        <v>500</v>
      </c>
      <c r="L28" s="28">
        <v>15</v>
      </c>
      <c r="M28" s="29">
        <f>F28+G28+H28+I28-J28-K28</f>
        <v>3059.98</v>
      </c>
      <c r="N28" s="9"/>
    </row>
    <row r="29" spans="1:15" s="30" customFormat="1" ht="30" customHeight="1" x14ac:dyDescent="0.25">
      <c r="A29" s="25" t="s">
        <v>34</v>
      </c>
      <c r="B29" s="9" t="s">
        <v>17</v>
      </c>
      <c r="C29" s="9" t="s">
        <v>30</v>
      </c>
      <c r="D29" s="9" t="s">
        <v>35</v>
      </c>
      <c r="E29" s="26">
        <v>193.1</v>
      </c>
      <c r="F29" s="27">
        <f>E29*15</f>
        <v>2896.5</v>
      </c>
      <c r="G29" s="27"/>
      <c r="H29" s="27"/>
      <c r="I29" s="27"/>
      <c r="J29" s="27">
        <v>48.39</v>
      </c>
      <c r="K29" s="27"/>
      <c r="L29" s="28">
        <v>15</v>
      </c>
      <c r="M29" s="29">
        <f>F29+G29+H29+I29-J29-K29</f>
        <v>2848.11</v>
      </c>
      <c r="N29" s="9"/>
    </row>
    <row r="30" spans="1:15" s="30" customFormat="1" ht="30" customHeight="1" x14ac:dyDescent="0.25">
      <c r="A30" s="31" t="s">
        <v>36</v>
      </c>
      <c r="B30" s="32" t="s">
        <v>17</v>
      </c>
      <c r="C30" s="32" t="s">
        <v>30</v>
      </c>
      <c r="D30" s="32" t="s">
        <v>33</v>
      </c>
      <c r="E30" s="33">
        <v>267.7</v>
      </c>
      <c r="F30" s="34">
        <v>4015.56</v>
      </c>
      <c r="G30" s="34">
        <v>267</v>
      </c>
      <c r="H30" s="34"/>
      <c r="I30" s="34"/>
      <c r="J30" s="34">
        <v>315.48</v>
      </c>
      <c r="K30" s="34"/>
      <c r="L30" s="35">
        <v>15</v>
      </c>
      <c r="M30" s="29">
        <f>F30+G30+H30+I30-J30-K30</f>
        <v>3967.0799999999995</v>
      </c>
      <c r="N30" s="32"/>
    </row>
    <row r="31" spans="1:15" s="30" customFormat="1" ht="30" customHeight="1" x14ac:dyDescent="0.25">
      <c r="A31" s="31" t="s">
        <v>37</v>
      </c>
      <c r="B31" s="32" t="s">
        <v>17</v>
      </c>
      <c r="C31" s="32" t="s">
        <v>30</v>
      </c>
      <c r="D31" s="32" t="s">
        <v>33</v>
      </c>
      <c r="E31" s="33">
        <v>215.7</v>
      </c>
      <c r="F31" s="34">
        <f>E31*15</f>
        <v>3235.5</v>
      </c>
      <c r="G31" s="34">
        <v>215</v>
      </c>
      <c r="H31" s="34"/>
      <c r="I31" s="34"/>
      <c r="J31" s="34">
        <v>105.59</v>
      </c>
      <c r="K31" s="34"/>
      <c r="L31" s="35">
        <v>15</v>
      </c>
      <c r="M31" s="29">
        <f>F31+G31+H31+I31-J31-K31</f>
        <v>3344.91</v>
      </c>
      <c r="N31" s="32"/>
    </row>
    <row r="32" spans="1:15" s="30" customFormat="1" ht="30" customHeight="1" x14ac:dyDescent="0.25">
      <c r="A32" s="25" t="s">
        <v>38</v>
      </c>
      <c r="B32" s="9" t="s">
        <v>17</v>
      </c>
      <c r="C32" s="9" t="s">
        <v>30</v>
      </c>
      <c r="D32" s="9" t="s">
        <v>35</v>
      </c>
      <c r="E32" s="26">
        <v>181.8</v>
      </c>
      <c r="F32" s="27">
        <f>E32*15</f>
        <v>2727</v>
      </c>
      <c r="G32" s="27"/>
      <c r="H32" s="27"/>
      <c r="I32" s="27"/>
      <c r="J32" s="27">
        <v>29.95</v>
      </c>
      <c r="K32" s="27"/>
      <c r="L32" s="28">
        <v>15</v>
      </c>
      <c r="M32" s="29">
        <f>F32+G32+H32+I32-J32-K32</f>
        <v>2697.05</v>
      </c>
      <c r="N32" s="9"/>
    </row>
    <row r="33" spans="1:14" s="30" customFormat="1" ht="30" customHeight="1" x14ac:dyDescent="0.25">
      <c r="A33" s="36"/>
      <c r="B33" s="37"/>
      <c r="C33" s="37"/>
      <c r="D33" s="37"/>
      <c r="E33" s="38"/>
      <c r="F33" s="39">
        <f t="shared" ref="F33:K33" si="0">SUM(F27:F32)</f>
        <v>20692.260000000002</v>
      </c>
      <c r="G33" s="39">
        <f t="shared" si="0"/>
        <v>1522</v>
      </c>
      <c r="H33" s="39">
        <f t="shared" si="0"/>
        <v>0</v>
      </c>
      <c r="I33" s="39">
        <f t="shared" si="0"/>
        <v>0</v>
      </c>
      <c r="J33" s="39">
        <f t="shared" si="0"/>
        <v>998.67000000000007</v>
      </c>
      <c r="K33" s="39">
        <f t="shared" si="0"/>
        <v>500</v>
      </c>
      <c r="L33" s="39"/>
      <c r="M33" s="39">
        <f>SUM(M27:M32)</f>
        <v>20715.59</v>
      </c>
      <c r="N33" s="37"/>
    </row>
    <row r="34" spans="1:14" s="30" customFormat="1" ht="30" customHeight="1" x14ac:dyDescent="0.25">
      <c r="A34" s="36"/>
      <c r="B34" s="37"/>
      <c r="C34" s="37"/>
      <c r="D34" s="37"/>
      <c r="E34" s="38"/>
      <c r="F34" s="39"/>
      <c r="G34" s="39"/>
      <c r="H34" s="39"/>
      <c r="I34" s="39"/>
      <c r="J34" s="39"/>
      <c r="K34" s="39"/>
      <c r="L34" s="39"/>
      <c r="M34" s="39"/>
      <c r="N34" s="37"/>
    </row>
    <row r="35" spans="1:14" s="30" customFormat="1" ht="30" customHeight="1" x14ac:dyDescent="0.25">
      <c r="A35" s="36"/>
      <c r="B35" s="37"/>
      <c r="C35" s="37"/>
      <c r="D35" s="37"/>
      <c r="E35" s="38"/>
      <c r="F35" s="39"/>
      <c r="G35" s="39"/>
      <c r="H35" s="39"/>
      <c r="I35" s="39"/>
      <c r="J35" s="39"/>
      <c r="K35" s="39"/>
      <c r="L35" s="39"/>
      <c r="M35" s="39"/>
      <c r="N35" s="37"/>
    </row>
    <row r="36" spans="1:14" s="30" customFormat="1" ht="30" customHeight="1" x14ac:dyDescent="0.25">
      <c r="A36" s="36"/>
      <c r="B36" s="37"/>
      <c r="C36" s="37"/>
      <c r="D36" s="37"/>
      <c r="E36" s="38"/>
      <c r="F36" s="39"/>
      <c r="G36" s="39"/>
      <c r="H36" s="39"/>
      <c r="I36" s="39"/>
      <c r="J36" s="108" t="s">
        <v>0</v>
      </c>
      <c r="K36" s="109"/>
      <c r="L36" s="109"/>
      <c r="M36" s="109"/>
      <c r="N36" s="110"/>
    </row>
    <row r="37" spans="1:14" s="30" customFormat="1" ht="30" customHeight="1" x14ac:dyDescent="0.25">
      <c r="A37" s="36"/>
      <c r="B37" s="37"/>
      <c r="C37" s="37"/>
      <c r="D37" s="37"/>
      <c r="E37" s="38"/>
      <c r="F37" s="39"/>
      <c r="G37" s="39"/>
      <c r="H37" s="39"/>
      <c r="I37" s="39"/>
      <c r="J37" s="105" t="str">
        <f>J5</f>
        <v>1-15 DE SEPTIEMBRE  DEL 2018</v>
      </c>
      <c r="K37" s="106"/>
      <c r="L37" s="106"/>
      <c r="M37" s="106"/>
      <c r="N37" s="107"/>
    </row>
    <row r="38" spans="1:14" s="30" customFormat="1" ht="30" customHeight="1" x14ac:dyDescent="0.25">
      <c r="A38" s="36"/>
      <c r="B38" s="37"/>
      <c r="C38" s="37"/>
      <c r="D38" s="37"/>
      <c r="E38" s="38"/>
      <c r="F38" s="39"/>
      <c r="G38" s="39"/>
      <c r="H38" s="39"/>
      <c r="I38" s="39"/>
      <c r="J38" s="39"/>
      <c r="K38" s="39"/>
      <c r="L38" s="39"/>
      <c r="M38" s="39"/>
      <c r="N38" s="37"/>
    </row>
    <row r="39" spans="1:14" s="30" customFormat="1" ht="30" customHeight="1" x14ac:dyDescent="0.25">
      <c r="A39" s="25" t="s">
        <v>39</v>
      </c>
      <c r="B39" s="9" t="s">
        <v>26</v>
      </c>
      <c r="C39" s="9" t="s">
        <v>40</v>
      </c>
      <c r="D39" s="9" t="s">
        <v>41</v>
      </c>
      <c r="E39" s="26">
        <v>593.29999999999995</v>
      </c>
      <c r="F39" s="27">
        <v>8899.49</v>
      </c>
      <c r="G39" s="27"/>
      <c r="H39" s="27"/>
      <c r="I39" s="27"/>
      <c r="J39" s="27">
        <v>1262.76</v>
      </c>
      <c r="K39" s="27"/>
      <c r="L39" s="28">
        <v>15</v>
      </c>
      <c r="M39" s="29">
        <f t="shared" ref="M39:M44" si="1">F39+G39+H39+I39-J39-K39</f>
        <v>7636.73</v>
      </c>
      <c r="N39" s="9"/>
    </row>
    <row r="40" spans="1:14" s="30" customFormat="1" ht="44.25" customHeight="1" x14ac:dyDescent="0.25">
      <c r="A40" s="25" t="s">
        <v>42</v>
      </c>
      <c r="B40" s="9" t="s">
        <v>26</v>
      </c>
      <c r="C40" s="9" t="s">
        <v>40</v>
      </c>
      <c r="D40" s="40" t="s">
        <v>43</v>
      </c>
      <c r="E40" s="26">
        <v>205.98</v>
      </c>
      <c r="F40" s="27">
        <f>E40*15</f>
        <v>3089.7</v>
      </c>
      <c r="G40" s="27"/>
      <c r="H40" s="27"/>
      <c r="I40" s="27"/>
      <c r="J40" s="27">
        <v>86.83</v>
      </c>
      <c r="K40" s="27"/>
      <c r="L40" s="28">
        <v>15</v>
      </c>
      <c r="M40" s="29">
        <f t="shared" si="1"/>
        <v>3002.87</v>
      </c>
      <c r="N40" s="9"/>
    </row>
    <row r="41" spans="1:14" s="30" customFormat="1" ht="30" customHeight="1" x14ac:dyDescent="0.25">
      <c r="A41" s="25" t="s">
        <v>44</v>
      </c>
      <c r="B41" s="9" t="s">
        <v>26</v>
      </c>
      <c r="C41" s="9" t="s">
        <v>40</v>
      </c>
      <c r="D41" s="41" t="s">
        <v>45</v>
      </c>
      <c r="E41" s="26">
        <v>264.95</v>
      </c>
      <c r="F41" s="27">
        <f>E41*15</f>
        <v>3974.25</v>
      </c>
      <c r="G41" s="27"/>
      <c r="H41" s="27"/>
      <c r="I41" s="27"/>
      <c r="J41" s="27">
        <v>311</v>
      </c>
      <c r="K41" s="27"/>
      <c r="L41" s="28">
        <v>15</v>
      </c>
      <c r="M41" s="29">
        <f t="shared" si="1"/>
        <v>3663.25</v>
      </c>
      <c r="N41" s="9"/>
    </row>
    <row r="42" spans="1:14" s="30" customFormat="1" ht="30" customHeight="1" x14ac:dyDescent="0.25">
      <c r="A42" s="25" t="s">
        <v>46</v>
      </c>
      <c r="B42" s="9" t="s">
        <v>26</v>
      </c>
      <c r="C42" s="9" t="s">
        <v>40</v>
      </c>
      <c r="D42" s="9" t="s">
        <v>47</v>
      </c>
      <c r="E42" s="26">
        <v>205.98</v>
      </c>
      <c r="F42" s="27">
        <f>E42*15</f>
        <v>3089.7</v>
      </c>
      <c r="G42" s="27"/>
      <c r="H42" s="27"/>
      <c r="I42" s="27"/>
      <c r="J42" s="27">
        <v>86.83</v>
      </c>
      <c r="K42" s="27"/>
      <c r="L42" s="28">
        <v>15</v>
      </c>
      <c r="M42" s="29">
        <f t="shared" si="1"/>
        <v>3002.87</v>
      </c>
      <c r="N42" s="9"/>
    </row>
    <row r="43" spans="1:14" s="30" customFormat="1" ht="30" customHeight="1" thickBot="1" x14ac:dyDescent="0.3">
      <c r="A43" s="25" t="s">
        <v>48</v>
      </c>
      <c r="B43" s="32" t="s">
        <v>26</v>
      </c>
      <c r="C43" s="9" t="s">
        <v>30</v>
      </c>
      <c r="D43" s="9" t="s">
        <v>33</v>
      </c>
      <c r="E43" s="26">
        <v>140.76</v>
      </c>
      <c r="F43" s="27">
        <f>E43*15</f>
        <v>2111.3999999999996</v>
      </c>
      <c r="G43" s="27"/>
      <c r="H43" s="27"/>
      <c r="I43" s="27"/>
      <c r="J43" s="27">
        <v>66.38</v>
      </c>
      <c r="K43" s="27"/>
      <c r="L43" s="28">
        <v>15</v>
      </c>
      <c r="M43" s="29">
        <f t="shared" si="1"/>
        <v>2045.0199999999995</v>
      </c>
      <c r="N43" s="9"/>
    </row>
    <row r="44" spans="1:14" s="30" customFormat="1" ht="30" customHeight="1" thickBot="1" x14ac:dyDescent="0.3">
      <c r="A44" s="42" t="s">
        <v>49</v>
      </c>
      <c r="B44" s="43" t="s">
        <v>26</v>
      </c>
      <c r="C44" s="44" t="s">
        <v>40</v>
      </c>
      <c r="D44" s="9" t="s">
        <v>50</v>
      </c>
      <c r="E44" s="26">
        <v>205.98</v>
      </c>
      <c r="F44" s="27">
        <f>E44*15</f>
        <v>3089.7</v>
      </c>
      <c r="G44" s="27"/>
      <c r="H44" s="27"/>
      <c r="I44" s="27"/>
      <c r="J44" s="27">
        <v>86.83</v>
      </c>
      <c r="K44" s="27"/>
      <c r="L44" s="28">
        <v>15</v>
      </c>
      <c r="M44" s="29">
        <f t="shared" si="1"/>
        <v>3002.87</v>
      </c>
      <c r="N44" s="9"/>
    </row>
    <row r="45" spans="1:14" ht="15.75" x14ac:dyDescent="0.25">
      <c r="A45" s="36"/>
      <c r="B45" s="37"/>
      <c r="C45" s="37"/>
      <c r="D45" s="37"/>
      <c r="E45" s="38"/>
      <c r="F45" s="39">
        <f>SUM(F39:F44)</f>
        <v>24254.240000000002</v>
      </c>
      <c r="G45" s="39">
        <f t="shared" ref="G45:L45" si="2">SUM(G39:G44)</f>
        <v>0</v>
      </c>
      <c r="H45" s="39">
        <f t="shared" si="2"/>
        <v>0</v>
      </c>
      <c r="I45" s="39">
        <f t="shared" si="2"/>
        <v>0</v>
      </c>
      <c r="J45" s="39">
        <f>SUM(J39:J44)</f>
        <v>1900.6299999999997</v>
      </c>
      <c r="K45" s="39">
        <f t="shared" si="2"/>
        <v>0</v>
      </c>
      <c r="L45" s="39">
        <f t="shared" si="2"/>
        <v>90</v>
      </c>
      <c r="M45" s="39">
        <f>SUM(M39:M44)</f>
        <v>22353.609999999997</v>
      </c>
      <c r="N45" s="37"/>
    </row>
    <row r="46" spans="1:14" ht="15.75" x14ac:dyDescent="0.25">
      <c r="A46" s="36"/>
      <c r="B46" s="2"/>
      <c r="C46" s="2"/>
      <c r="D46" s="2"/>
      <c r="E46" s="24"/>
      <c r="F46" s="20"/>
      <c r="G46" s="20"/>
      <c r="H46" s="20"/>
      <c r="I46" s="20"/>
      <c r="J46" s="20"/>
      <c r="K46" s="20"/>
      <c r="L46" s="20"/>
      <c r="M46" s="20"/>
      <c r="N46" s="2"/>
    </row>
    <row r="47" spans="1:14" s="6" customFormat="1" ht="15.75" x14ac:dyDescent="0.25">
      <c r="A47" s="7"/>
      <c r="B47" s="2"/>
      <c r="C47" s="2"/>
      <c r="D47" s="2"/>
      <c r="E47" s="111"/>
      <c r="F47" s="111"/>
      <c r="G47" s="111"/>
      <c r="H47" s="111"/>
      <c r="I47" s="111"/>
      <c r="J47" s="111"/>
      <c r="K47" s="111"/>
      <c r="L47" s="111"/>
      <c r="M47" s="111"/>
      <c r="N47" s="2"/>
    </row>
    <row r="48" spans="1:14" s="6" customFormat="1" ht="15.75" x14ac:dyDescent="0.25">
      <c r="A48" s="7"/>
      <c r="B48" s="4"/>
      <c r="C48" s="4"/>
      <c r="D48" s="4"/>
      <c r="E48" s="5"/>
      <c r="F48" s="5"/>
      <c r="G48" s="5"/>
      <c r="H48" s="5"/>
      <c r="I48" s="5"/>
      <c r="J48" s="5"/>
      <c r="K48" s="5"/>
      <c r="L48" s="5"/>
      <c r="M48" s="5"/>
      <c r="N48" s="4"/>
    </row>
    <row r="49" spans="1:14" s="6" customFormat="1" ht="15.75" x14ac:dyDescent="0.25">
      <c r="A49" s="3"/>
      <c r="B49" s="4"/>
      <c r="C49" s="4"/>
      <c r="D49" s="4"/>
      <c r="E49" s="5"/>
      <c r="F49" s="5"/>
      <c r="G49" s="5"/>
      <c r="H49" s="5"/>
      <c r="I49" s="5"/>
      <c r="J49" s="5"/>
      <c r="K49" s="5"/>
      <c r="L49" s="5"/>
      <c r="M49" s="5"/>
      <c r="N49" s="4"/>
    </row>
    <row r="50" spans="1:14" s="6" customFormat="1" ht="15.75" x14ac:dyDescent="0.25">
      <c r="A50" s="3"/>
      <c r="B50" s="4"/>
      <c r="C50" s="4"/>
      <c r="D50" s="4"/>
      <c r="E50" s="5"/>
      <c r="F50" s="5"/>
      <c r="G50" s="5"/>
      <c r="H50" s="5"/>
      <c r="I50" s="3"/>
      <c r="J50" s="108" t="s">
        <v>0</v>
      </c>
      <c r="K50" s="109"/>
      <c r="L50" s="109"/>
      <c r="M50" s="109"/>
      <c r="N50" s="110"/>
    </row>
    <row r="51" spans="1:14" s="6" customFormat="1" ht="15.75" x14ac:dyDescent="0.25">
      <c r="A51" s="3"/>
      <c r="B51" s="4"/>
      <c r="C51" s="4"/>
      <c r="D51" s="4"/>
      <c r="E51" s="5"/>
      <c r="F51" s="5"/>
      <c r="G51" s="5"/>
      <c r="H51" s="5"/>
      <c r="I51" s="3"/>
      <c r="J51" s="105" t="str">
        <f>J5</f>
        <v>1-15 DE SEPTIEMBRE  DEL 2018</v>
      </c>
      <c r="K51" s="106"/>
      <c r="L51" s="106"/>
      <c r="M51" s="106"/>
      <c r="N51" s="107"/>
    </row>
    <row r="52" spans="1:14" ht="15.75" x14ac:dyDescent="0.25">
      <c r="A52" s="3"/>
      <c r="B52" s="4"/>
      <c r="C52" s="4"/>
      <c r="D52" s="4"/>
      <c r="E52" s="5"/>
      <c r="F52" s="5"/>
      <c r="G52" s="5"/>
      <c r="H52" s="5"/>
      <c r="I52" s="5"/>
      <c r="J52" s="5"/>
      <c r="K52" s="5"/>
      <c r="L52" s="5"/>
      <c r="M52" s="5"/>
      <c r="N52" s="4"/>
    </row>
    <row r="53" spans="1:14" ht="15.75" x14ac:dyDescent="0.25">
      <c r="A53" s="3"/>
      <c r="B53" s="2"/>
      <c r="C53" s="2"/>
      <c r="D53" s="2"/>
      <c r="E53" s="24"/>
      <c r="F53" s="20"/>
      <c r="G53" s="20"/>
      <c r="H53" s="20"/>
      <c r="I53" s="20"/>
      <c r="J53" s="20"/>
      <c r="K53" s="20"/>
      <c r="L53" s="20"/>
      <c r="M53" s="20"/>
      <c r="N53" s="2"/>
    </row>
    <row r="54" spans="1:14" s="10" customFormat="1" ht="3.75" customHeight="1" x14ac:dyDescent="0.25">
      <c r="A54" s="7"/>
      <c r="B54" s="2"/>
      <c r="C54" s="2"/>
      <c r="D54" s="2"/>
      <c r="E54" s="24"/>
      <c r="F54" s="20"/>
      <c r="G54" s="20"/>
      <c r="H54" s="20"/>
      <c r="I54" s="20"/>
      <c r="J54" s="20"/>
      <c r="K54" s="20"/>
      <c r="L54" s="20"/>
      <c r="M54" s="20"/>
      <c r="N54" s="2"/>
    </row>
    <row r="55" spans="1:14" s="10" customFormat="1" ht="40.5" customHeight="1" x14ac:dyDescent="0.25">
      <c r="A55" s="8" t="s">
        <v>2</v>
      </c>
      <c r="B55" s="8" t="s">
        <v>3</v>
      </c>
      <c r="C55" s="8" t="s">
        <v>4</v>
      </c>
      <c r="D55" s="8" t="s">
        <v>5</v>
      </c>
      <c r="E55" s="9" t="s">
        <v>51</v>
      </c>
      <c r="F55" s="9" t="s">
        <v>7</v>
      </c>
      <c r="G55" s="9" t="s">
        <v>8</v>
      </c>
      <c r="H55" s="9" t="s">
        <v>9</v>
      </c>
      <c r="I55" s="9" t="s">
        <v>10</v>
      </c>
      <c r="J55" s="9" t="s">
        <v>11</v>
      </c>
      <c r="K55" s="9" t="s">
        <v>12</v>
      </c>
      <c r="L55" s="9" t="s">
        <v>13</v>
      </c>
      <c r="M55" s="9" t="s">
        <v>14</v>
      </c>
      <c r="N55" s="9" t="s">
        <v>15</v>
      </c>
    </row>
    <row r="56" spans="1:14" s="30" customFormat="1" ht="30" customHeight="1" x14ac:dyDescent="0.25">
      <c r="A56" s="25" t="s">
        <v>52</v>
      </c>
      <c r="B56" s="9" t="s">
        <v>26</v>
      </c>
      <c r="C56" s="9" t="s">
        <v>30</v>
      </c>
      <c r="D56" s="9" t="s">
        <v>33</v>
      </c>
      <c r="E56" s="26">
        <v>215.7</v>
      </c>
      <c r="F56" s="27">
        <f>E56*15</f>
        <v>3235.5</v>
      </c>
      <c r="G56" s="27"/>
      <c r="H56" s="27"/>
      <c r="I56" s="27"/>
      <c r="J56" s="27">
        <v>60.19</v>
      </c>
      <c r="K56" s="27"/>
      <c r="L56" s="28">
        <v>15</v>
      </c>
      <c r="M56" s="29">
        <f>F56+G56+H56+I56-J56-K56</f>
        <v>3175.31</v>
      </c>
      <c r="N56" s="9"/>
    </row>
    <row r="57" spans="1:14" s="30" customFormat="1" ht="30" customHeight="1" x14ac:dyDescent="0.25">
      <c r="A57" s="25" t="s">
        <v>53</v>
      </c>
      <c r="B57" s="9" t="s">
        <v>26</v>
      </c>
      <c r="C57" s="9" t="s">
        <v>40</v>
      </c>
      <c r="D57" s="9" t="s">
        <v>54</v>
      </c>
      <c r="E57" s="26">
        <f>714/15</f>
        <v>47.6</v>
      </c>
      <c r="F57" s="27">
        <f>E57*15</f>
        <v>714</v>
      </c>
      <c r="G57" s="27"/>
      <c r="H57" s="27"/>
      <c r="I57" s="27">
        <v>167.87</v>
      </c>
      <c r="J57" s="27"/>
      <c r="K57" s="27"/>
      <c r="L57" s="28">
        <v>15</v>
      </c>
      <c r="M57" s="29">
        <f>F57+G57+H57+I57-J57-K57</f>
        <v>881.87</v>
      </c>
      <c r="N57" s="9"/>
    </row>
    <row r="58" spans="1:14" s="30" customFormat="1" ht="30" customHeight="1" x14ac:dyDescent="0.25">
      <c r="A58" s="25" t="s">
        <v>55</v>
      </c>
      <c r="B58" s="9" t="s">
        <v>26</v>
      </c>
      <c r="C58" s="9" t="s">
        <v>30</v>
      </c>
      <c r="D58" s="9" t="s">
        <v>33</v>
      </c>
      <c r="E58" s="26">
        <v>220</v>
      </c>
      <c r="F58" s="27">
        <f>E58*15</f>
        <v>3300</v>
      </c>
      <c r="G58" s="27">
        <v>220</v>
      </c>
      <c r="H58" s="27"/>
      <c r="I58" s="27"/>
      <c r="J58" s="27">
        <v>112.54</v>
      </c>
      <c r="K58" s="27"/>
      <c r="L58" s="28">
        <v>15</v>
      </c>
      <c r="M58" s="29">
        <f>F58+G58+H58+I58-J58-K58</f>
        <v>3407.46</v>
      </c>
      <c r="N58" s="45"/>
    </row>
    <row r="59" spans="1:14" s="30" customFormat="1" ht="30" customHeight="1" x14ac:dyDescent="0.25">
      <c r="A59" s="36"/>
      <c r="B59" s="37"/>
      <c r="C59" s="37"/>
      <c r="D59" s="37"/>
      <c r="E59" s="38"/>
      <c r="F59" s="39">
        <f>SUM(F56:F58)</f>
        <v>7249.5</v>
      </c>
      <c r="G59" s="39">
        <f t="shared" ref="G59:L59" si="3">SUM(G56:G58)</f>
        <v>220</v>
      </c>
      <c r="H59" s="39">
        <f t="shared" si="3"/>
        <v>0</v>
      </c>
      <c r="I59" s="39">
        <f t="shared" si="3"/>
        <v>167.87</v>
      </c>
      <c r="J59" s="39">
        <f>SUM(J56:J58)</f>
        <v>172.73000000000002</v>
      </c>
      <c r="K59" s="39">
        <f t="shared" si="3"/>
        <v>0</v>
      </c>
      <c r="L59" s="39">
        <f t="shared" si="3"/>
        <v>45</v>
      </c>
      <c r="M59" s="39">
        <f>SUM(M56:M58)</f>
        <v>7464.6399999999994</v>
      </c>
      <c r="N59" s="37"/>
    </row>
    <row r="60" spans="1:14" s="30" customFormat="1" ht="30" customHeight="1" x14ac:dyDescent="0.25">
      <c r="A60" s="36"/>
      <c r="B60" s="37"/>
      <c r="C60" s="37"/>
      <c r="D60" s="37"/>
      <c r="E60" s="38"/>
      <c r="F60" s="39"/>
      <c r="G60" s="39"/>
      <c r="H60" s="39"/>
      <c r="I60" s="39"/>
      <c r="J60" s="39"/>
      <c r="K60" s="39"/>
      <c r="L60" s="39"/>
      <c r="M60" s="39"/>
      <c r="N60" s="37"/>
    </row>
    <row r="61" spans="1:14" s="30" customFormat="1" ht="30" customHeight="1" x14ac:dyDescent="0.25">
      <c r="A61" s="36"/>
      <c r="B61" s="37"/>
      <c r="C61" s="37"/>
      <c r="D61" s="37"/>
      <c r="E61" s="38"/>
      <c r="F61" s="39"/>
      <c r="G61" s="39"/>
      <c r="H61" s="39"/>
      <c r="I61" s="39"/>
      <c r="J61" s="39"/>
      <c r="K61" s="39"/>
      <c r="L61" s="39"/>
      <c r="M61" s="39"/>
      <c r="N61" s="37"/>
    </row>
    <row r="62" spans="1:14" s="30" customFormat="1" ht="30" customHeight="1" x14ac:dyDescent="0.25">
      <c r="A62" s="36"/>
      <c r="B62" s="37"/>
      <c r="C62" s="37"/>
      <c r="D62" s="37"/>
      <c r="E62" s="38"/>
      <c r="F62" s="39"/>
      <c r="G62" s="39"/>
      <c r="H62" s="39"/>
      <c r="I62" s="39"/>
      <c r="J62" s="108" t="s">
        <v>0</v>
      </c>
      <c r="K62" s="109"/>
      <c r="L62" s="109"/>
      <c r="M62" s="109"/>
      <c r="N62" s="110"/>
    </row>
    <row r="63" spans="1:14" s="30" customFormat="1" ht="30" customHeight="1" x14ac:dyDescent="0.25">
      <c r="A63" s="36"/>
      <c r="B63" s="37"/>
      <c r="C63" s="37"/>
      <c r="D63" s="37"/>
      <c r="E63" s="38"/>
      <c r="F63" s="39"/>
      <c r="G63" s="39"/>
      <c r="H63" s="39"/>
      <c r="I63" s="39"/>
      <c r="J63" s="105" t="str">
        <f>J5</f>
        <v>1-15 DE SEPTIEMBRE  DEL 2018</v>
      </c>
      <c r="K63" s="106"/>
      <c r="L63" s="106"/>
      <c r="M63" s="106"/>
      <c r="N63" s="107"/>
    </row>
    <row r="64" spans="1:14" s="30" customFormat="1" ht="30" customHeight="1" x14ac:dyDescent="0.25">
      <c r="A64" s="36"/>
      <c r="B64" s="37"/>
      <c r="C64" s="37"/>
      <c r="D64" s="37"/>
      <c r="E64" s="38"/>
      <c r="F64" s="39"/>
      <c r="G64" s="39"/>
      <c r="H64" s="39"/>
      <c r="I64" s="39"/>
      <c r="J64" s="39"/>
      <c r="K64" s="39"/>
      <c r="L64" s="39"/>
      <c r="M64" s="39"/>
      <c r="N64" s="37"/>
    </row>
    <row r="65" spans="1:14" s="30" customFormat="1" ht="30" customHeight="1" x14ac:dyDescent="0.25">
      <c r="A65" s="25" t="s">
        <v>56</v>
      </c>
      <c r="B65" s="9" t="s">
        <v>26</v>
      </c>
      <c r="C65" s="9" t="s">
        <v>30</v>
      </c>
      <c r="D65" s="9" t="s">
        <v>57</v>
      </c>
      <c r="E65" s="26">
        <v>58.38</v>
      </c>
      <c r="F65" s="27">
        <f t="shared" ref="F65:F77" si="4">E65*15</f>
        <v>875.7</v>
      </c>
      <c r="G65" s="27"/>
      <c r="H65" s="27"/>
      <c r="I65" s="27">
        <v>200.74</v>
      </c>
      <c r="J65" s="27">
        <v>59.25</v>
      </c>
      <c r="K65" s="27"/>
      <c r="L65" s="28">
        <v>15</v>
      </c>
      <c r="M65" s="27">
        <f t="shared" ref="M65:M77" si="5">F65+G65+H65+I65-J65-K65</f>
        <v>1017.19</v>
      </c>
      <c r="N65" s="9"/>
    </row>
    <row r="66" spans="1:14" s="30" customFormat="1" ht="30" customHeight="1" x14ac:dyDescent="0.25">
      <c r="A66" s="25" t="s">
        <v>58</v>
      </c>
      <c r="B66" s="9" t="s">
        <v>26</v>
      </c>
      <c r="C66" s="9" t="s">
        <v>30</v>
      </c>
      <c r="D66" s="9" t="s">
        <v>57</v>
      </c>
      <c r="E66" s="26">
        <v>25.05</v>
      </c>
      <c r="F66" s="27">
        <f t="shared" si="4"/>
        <v>375.75</v>
      </c>
      <c r="G66" s="27"/>
      <c r="H66" s="27"/>
      <c r="I66" s="27">
        <v>200.83</v>
      </c>
      <c r="J66" s="27">
        <v>11.26</v>
      </c>
      <c r="K66" s="27"/>
      <c r="L66" s="28">
        <v>15</v>
      </c>
      <c r="M66" s="27">
        <f t="shared" si="5"/>
        <v>565.32000000000005</v>
      </c>
      <c r="N66" s="9"/>
    </row>
    <row r="67" spans="1:14" s="30" customFormat="1" ht="30" customHeight="1" x14ac:dyDescent="0.25">
      <c r="A67" s="25" t="s">
        <v>59</v>
      </c>
      <c r="B67" s="9" t="s">
        <v>26</v>
      </c>
      <c r="C67" s="9" t="s">
        <v>30</v>
      </c>
      <c r="D67" s="9" t="s">
        <v>57</v>
      </c>
      <c r="E67" s="26">
        <v>95.43</v>
      </c>
      <c r="F67" s="27">
        <f t="shared" si="4"/>
        <v>1431.45</v>
      </c>
      <c r="G67" s="27"/>
      <c r="H67" s="27"/>
      <c r="I67" s="27">
        <v>200.63</v>
      </c>
      <c r="J67" s="27">
        <v>78.83</v>
      </c>
      <c r="K67" s="27"/>
      <c r="L67" s="28">
        <v>15</v>
      </c>
      <c r="M67" s="27">
        <f t="shared" si="5"/>
        <v>1553.25</v>
      </c>
      <c r="N67" s="9"/>
    </row>
    <row r="68" spans="1:14" s="30" customFormat="1" ht="30" customHeight="1" x14ac:dyDescent="0.25">
      <c r="A68" s="25" t="s">
        <v>60</v>
      </c>
      <c r="B68" s="9" t="s">
        <v>26</v>
      </c>
      <c r="C68" s="9" t="s">
        <v>30</v>
      </c>
      <c r="D68" s="9" t="s">
        <v>57</v>
      </c>
      <c r="E68" s="26">
        <v>82.132999999999996</v>
      </c>
      <c r="F68" s="27">
        <f t="shared" si="4"/>
        <v>1231.9949999999999</v>
      </c>
      <c r="G68" s="27"/>
      <c r="H68" s="27"/>
      <c r="I68" s="27">
        <v>168</v>
      </c>
      <c r="J68" s="27"/>
      <c r="K68" s="27"/>
      <c r="L68" s="28">
        <v>15</v>
      </c>
      <c r="M68" s="27">
        <f t="shared" si="5"/>
        <v>1399.9949999999999</v>
      </c>
      <c r="N68" s="9"/>
    </row>
    <row r="69" spans="1:14" s="30" customFormat="1" ht="30" customHeight="1" x14ac:dyDescent="0.25">
      <c r="A69" s="25" t="s">
        <v>61</v>
      </c>
      <c r="B69" s="9" t="s">
        <v>26</v>
      </c>
      <c r="C69" s="9" t="s">
        <v>30</v>
      </c>
      <c r="D69" s="9" t="s">
        <v>57</v>
      </c>
      <c r="E69" s="26">
        <v>25.05</v>
      </c>
      <c r="F69" s="27">
        <f t="shared" si="4"/>
        <v>375.75</v>
      </c>
      <c r="G69" s="27"/>
      <c r="H69" s="27"/>
      <c r="I69" s="27">
        <v>200.83</v>
      </c>
      <c r="J69" s="27">
        <v>11.26</v>
      </c>
      <c r="K69" s="27"/>
      <c r="L69" s="28">
        <v>15</v>
      </c>
      <c r="M69" s="27">
        <f t="shared" si="5"/>
        <v>565.32000000000005</v>
      </c>
      <c r="N69" s="9"/>
    </row>
    <row r="70" spans="1:14" s="30" customFormat="1" ht="30" customHeight="1" x14ac:dyDescent="0.25">
      <c r="A70" s="25" t="s">
        <v>62</v>
      </c>
      <c r="B70" s="9" t="s">
        <v>26</v>
      </c>
      <c r="C70" s="9" t="s">
        <v>30</v>
      </c>
      <c r="D70" s="9" t="s">
        <v>57</v>
      </c>
      <c r="E70" s="26">
        <v>58.38</v>
      </c>
      <c r="F70" s="27">
        <f t="shared" si="4"/>
        <v>875.7</v>
      </c>
      <c r="G70" s="27"/>
      <c r="H70" s="27"/>
      <c r="I70" s="27">
        <v>200.74</v>
      </c>
      <c r="J70" s="27">
        <v>43.25</v>
      </c>
      <c r="K70" s="27"/>
      <c r="L70" s="28">
        <v>15</v>
      </c>
      <c r="M70" s="27">
        <f t="shared" si="5"/>
        <v>1033.19</v>
      </c>
      <c r="N70" s="9"/>
    </row>
    <row r="71" spans="1:14" s="30" customFormat="1" ht="30" customHeight="1" x14ac:dyDescent="0.25">
      <c r="A71" s="25" t="s">
        <v>63</v>
      </c>
      <c r="B71" s="9" t="s">
        <v>26</v>
      </c>
      <c r="C71" s="9" t="s">
        <v>30</v>
      </c>
      <c r="D71" s="9" t="s">
        <v>57</v>
      </c>
      <c r="E71" s="26">
        <v>148.37</v>
      </c>
      <c r="F71" s="27">
        <f t="shared" si="4"/>
        <v>2225.5500000000002</v>
      </c>
      <c r="G71" s="27"/>
      <c r="H71" s="27"/>
      <c r="I71" s="27">
        <v>45.14</v>
      </c>
      <c r="J71" s="27"/>
      <c r="K71" s="27"/>
      <c r="L71" s="28">
        <v>15</v>
      </c>
      <c r="M71" s="27">
        <f t="shared" si="5"/>
        <v>2270.69</v>
      </c>
      <c r="N71" s="9"/>
    </row>
    <row r="72" spans="1:14" s="30" customFormat="1" ht="30" customHeight="1" x14ac:dyDescent="0.25">
      <c r="A72" s="25" t="s">
        <v>64</v>
      </c>
      <c r="B72" s="9" t="s">
        <v>26</v>
      </c>
      <c r="C72" s="9" t="s">
        <v>30</v>
      </c>
      <c r="D72" s="9" t="s">
        <v>57</v>
      </c>
      <c r="E72" s="26">
        <v>28.76</v>
      </c>
      <c r="F72" s="27">
        <f t="shared" si="4"/>
        <v>431.40000000000003</v>
      </c>
      <c r="G72" s="27"/>
      <c r="H72" s="27"/>
      <c r="I72" s="27">
        <v>200.83</v>
      </c>
      <c r="J72" s="27">
        <v>14.82</v>
      </c>
      <c r="K72" s="27"/>
      <c r="L72" s="28">
        <v>15</v>
      </c>
      <c r="M72" s="27">
        <f t="shared" si="5"/>
        <v>617.41</v>
      </c>
      <c r="N72" s="9"/>
    </row>
    <row r="73" spans="1:14" s="30" customFormat="1" ht="30" customHeight="1" x14ac:dyDescent="0.25">
      <c r="A73" s="25" t="s">
        <v>65</v>
      </c>
      <c r="B73" s="9" t="s">
        <v>26</v>
      </c>
      <c r="C73" s="9" t="s">
        <v>30</v>
      </c>
      <c r="D73" s="9" t="s">
        <v>57</v>
      </c>
      <c r="E73" s="26">
        <v>21.34</v>
      </c>
      <c r="F73" s="27">
        <f t="shared" si="4"/>
        <v>320.10000000000002</v>
      </c>
      <c r="G73" s="27"/>
      <c r="H73" s="27"/>
      <c r="I73" s="27">
        <v>200.83</v>
      </c>
      <c r="J73" s="27">
        <v>7.7</v>
      </c>
      <c r="K73" s="27"/>
      <c r="L73" s="28">
        <v>15</v>
      </c>
      <c r="M73" s="27">
        <f t="shared" si="5"/>
        <v>513.23</v>
      </c>
      <c r="N73" s="9"/>
    </row>
    <row r="74" spans="1:14" s="30" customFormat="1" ht="30" customHeight="1" x14ac:dyDescent="0.25">
      <c r="A74" s="25" t="s">
        <v>66</v>
      </c>
      <c r="B74" s="9" t="s">
        <v>26</v>
      </c>
      <c r="C74" s="9" t="s">
        <v>30</v>
      </c>
      <c r="D74" s="9" t="s">
        <v>57</v>
      </c>
      <c r="E74" s="26">
        <v>32.47</v>
      </c>
      <c r="F74" s="27">
        <f t="shared" si="4"/>
        <v>487.04999999999995</v>
      </c>
      <c r="G74" s="27"/>
      <c r="H74" s="27"/>
      <c r="I74" s="27">
        <v>200.83</v>
      </c>
      <c r="J74" s="27">
        <v>18.38</v>
      </c>
      <c r="K74" s="27"/>
      <c r="L74" s="28">
        <v>15</v>
      </c>
      <c r="M74" s="27">
        <f t="shared" si="5"/>
        <v>669.5</v>
      </c>
      <c r="N74" s="9"/>
    </row>
    <row r="75" spans="1:14" s="30" customFormat="1" ht="30" customHeight="1" x14ac:dyDescent="0.25">
      <c r="A75" s="25" t="s">
        <v>67</v>
      </c>
      <c r="B75" s="9" t="s">
        <v>26</v>
      </c>
      <c r="C75" s="9" t="s">
        <v>30</v>
      </c>
      <c r="D75" s="9" t="s">
        <v>57</v>
      </c>
      <c r="E75" s="26">
        <v>39.869999999999997</v>
      </c>
      <c r="F75" s="27">
        <f t="shared" si="4"/>
        <v>598.04999999999995</v>
      </c>
      <c r="G75" s="27"/>
      <c r="H75" s="27"/>
      <c r="I75" s="27">
        <v>200.83</v>
      </c>
      <c r="J75" s="27">
        <v>25.48</v>
      </c>
      <c r="K75" s="27"/>
      <c r="L75" s="28">
        <v>15</v>
      </c>
      <c r="M75" s="27">
        <f t="shared" si="5"/>
        <v>773.4</v>
      </c>
      <c r="N75" s="9"/>
    </row>
    <row r="76" spans="1:14" s="30" customFormat="1" ht="30" customHeight="1" x14ac:dyDescent="0.25">
      <c r="A76" s="25" t="s">
        <v>68</v>
      </c>
      <c r="B76" s="9" t="s">
        <v>26</v>
      </c>
      <c r="C76" s="9" t="s">
        <v>30</v>
      </c>
      <c r="D76" s="9" t="s">
        <v>57</v>
      </c>
      <c r="E76" s="26">
        <v>82.132999999999996</v>
      </c>
      <c r="F76" s="27">
        <f>E76*15</f>
        <v>1231.9949999999999</v>
      </c>
      <c r="G76" s="27"/>
      <c r="H76" s="27"/>
      <c r="I76" s="27">
        <v>168</v>
      </c>
      <c r="J76" s="27"/>
      <c r="K76" s="27"/>
      <c r="L76" s="28">
        <v>15</v>
      </c>
      <c r="M76" s="27">
        <f t="shared" si="5"/>
        <v>1399.9949999999999</v>
      </c>
      <c r="N76" s="9"/>
    </row>
    <row r="77" spans="1:14" ht="31.5" x14ac:dyDescent="0.25">
      <c r="A77" s="25" t="s">
        <v>69</v>
      </c>
      <c r="B77" s="9" t="s">
        <v>26</v>
      </c>
      <c r="C77" s="9" t="s">
        <v>30</v>
      </c>
      <c r="D77" s="9" t="s">
        <v>57</v>
      </c>
      <c r="E77" s="26">
        <v>133.36000000000001</v>
      </c>
      <c r="F77" s="27">
        <f t="shared" si="4"/>
        <v>2000.4</v>
      </c>
      <c r="G77" s="27"/>
      <c r="H77" s="27"/>
      <c r="I77" s="27">
        <v>73.48</v>
      </c>
      <c r="J77" s="27"/>
      <c r="K77" s="27"/>
      <c r="L77" s="28">
        <v>15</v>
      </c>
      <c r="M77" s="27">
        <f t="shared" si="5"/>
        <v>2073.88</v>
      </c>
      <c r="N77" s="9"/>
    </row>
    <row r="78" spans="1:14" ht="15.75" x14ac:dyDescent="0.25">
      <c r="A78" s="7"/>
      <c r="B78" s="2"/>
      <c r="C78" s="2"/>
      <c r="D78" s="2"/>
      <c r="E78" s="46"/>
      <c r="F78" s="20">
        <f t="shared" ref="F78:K78" si="6">SUM(F56:F77)</f>
        <v>26959.89</v>
      </c>
      <c r="G78" s="20">
        <f t="shared" si="6"/>
        <v>440</v>
      </c>
      <c r="H78" s="20">
        <f t="shared" si="6"/>
        <v>0</v>
      </c>
      <c r="I78" s="20">
        <f t="shared" si="6"/>
        <v>2597.4499999999998</v>
      </c>
      <c r="J78" s="20">
        <f t="shared" si="6"/>
        <v>615.69000000000005</v>
      </c>
      <c r="K78" s="20">
        <f t="shared" si="6"/>
        <v>0</v>
      </c>
      <c r="L78" s="20"/>
      <c r="M78" s="20">
        <f>SUM(M65:M77)</f>
        <v>14452.369999999999</v>
      </c>
      <c r="N78" s="2"/>
    </row>
    <row r="79" spans="1:14" s="30" customFormat="1" ht="15.75" x14ac:dyDescent="0.25">
      <c r="A79" s="7"/>
      <c r="B79" s="2"/>
      <c r="C79" s="2"/>
      <c r="D79" s="2"/>
      <c r="E79" s="46"/>
      <c r="F79" s="7"/>
      <c r="G79" s="7"/>
      <c r="H79" s="7"/>
      <c r="I79" s="7"/>
      <c r="J79" s="7"/>
      <c r="K79" s="7"/>
      <c r="L79" s="7"/>
      <c r="M79" s="7"/>
      <c r="N79" s="2"/>
    </row>
    <row r="80" spans="1:14" ht="15.75" x14ac:dyDescent="0.25">
      <c r="A80" s="47"/>
      <c r="B80" s="48"/>
      <c r="C80" s="48"/>
      <c r="D80" s="48"/>
      <c r="E80" s="48"/>
      <c r="F80" s="47"/>
      <c r="G80" s="49"/>
      <c r="H80" s="49"/>
      <c r="I80" s="49"/>
      <c r="J80" s="49">
        <f>J77+J75+J74+J73+J72+J71+J70+J69+J68+J67+J66+J65+J58+J57+J56+J43+J41+J40+J39+J32+J31+J29+J27+J9+J10+J11+J12</f>
        <v>3507.54</v>
      </c>
      <c r="K80" s="49"/>
      <c r="L80" s="49"/>
      <c r="M80" s="50">
        <f>M78+M59+M45+M33+M14</f>
        <v>81940.45</v>
      </c>
      <c r="N80" s="48"/>
    </row>
    <row r="81" spans="1:14" ht="15.75" x14ac:dyDescent="0.25">
      <c r="A81" s="7"/>
      <c r="B81" s="2"/>
      <c r="C81" s="2"/>
      <c r="D81" s="2"/>
      <c r="E81" s="46"/>
      <c r="F81" s="7"/>
      <c r="G81" s="7"/>
      <c r="H81" s="7"/>
      <c r="I81" s="7"/>
      <c r="J81" s="7"/>
      <c r="K81" s="7"/>
      <c r="L81" s="7"/>
      <c r="M81" s="7"/>
      <c r="N81" s="2"/>
    </row>
  </sheetData>
  <mergeCells count="13">
    <mergeCell ref="J22:N22"/>
    <mergeCell ref="E1:M1"/>
    <mergeCell ref="J4:N4"/>
    <mergeCell ref="J5:N5"/>
    <mergeCell ref="E18:M18"/>
    <mergeCell ref="J21:N21"/>
    <mergeCell ref="J63:N63"/>
    <mergeCell ref="J36:N36"/>
    <mergeCell ref="J37:N37"/>
    <mergeCell ref="E47:M47"/>
    <mergeCell ref="J50:N50"/>
    <mergeCell ref="J51:N51"/>
    <mergeCell ref="J62:N62"/>
  </mergeCells>
  <printOptions horizontalCentered="1"/>
  <pageMargins left="0.70866141732283472" right="0.70866141732283472" top="0.74803149606299213" bottom="0.74803149606299213" header="0.31496062992125984" footer="0.31496062992125984"/>
  <pageSetup scale="46" fitToHeight="3" orientation="landscape" r:id="rId1"/>
  <rowBreaks count="4" manualBreakCount="4">
    <brk id="17" max="12" man="1"/>
    <brk id="33" max="12" man="1"/>
    <brk id="45" max="12" man="1"/>
    <brk id="5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view="pageBreakPreview" topLeftCell="A4" zoomScale="70" zoomScaleNormal="70" zoomScaleSheetLayoutView="70" workbookViewId="0">
      <selection activeCell="A40" sqref="A40"/>
    </sheetView>
  </sheetViews>
  <sheetFormatPr baseColWidth="10" defaultRowHeight="15" x14ac:dyDescent="0.25"/>
  <cols>
    <col min="1" max="1" width="28.7109375" style="1" customWidth="1"/>
    <col min="2" max="2" width="17.140625" style="51" customWidth="1"/>
    <col min="3" max="3" width="14.140625" style="51" customWidth="1"/>
    <col min="4" max="4" width="33.140625" style="51" customWidth="1"/>
    <col min="5" max="5" width="13.28515625" style="52" customWidth="1"/>
    <col min="6" max="6" width="13.7109375" style="1" customWidth="1"/>
    <col min="7" max="7" width="13.5703125" style="1" customWidth="1"/>
    <col min="8" max="8" width="12.7109375" style="1" customWidth="1"/>
    <col min="9" max="9" width="10.85546875" style="1" customWidth="1"/>
    <col min="10" max="10" width="15.42578125" style="1" customWidth="1"/>
    <col min="11" max="12" width="10.85546875" style="1" customWidth="1"/>
    <col min="13" max="13" width="17.5703125" style="1" customWidth="1"/>
    <col min="14" max="14" width="36.28515625" style="51" customWidth="1"/>
    <col min="15" max="16384" width="11.42578125" style="1"/>
  </cols>
  <sheetData>
    <row r="1" spans="1:14" ht="15.75" x14ac:dyDescent="0.25">
      <c r="B1" s="2"/>
      <c r="C1" s="2"/>
      <c r="D1" s="2"/>
      <c r="E1" s="111"/>
      <c r="F1" s="111"/>
      <c r="G1" s="111"/>
      <c r="H1" s="111"/>
      <c r="I1" s="111"/>
      <c r="J1" s="111"/>
      <c r="K1" s="111"/>
      <c r="L1" s="111"/>
      <c r="M1" s="111"/>
      <c r="N1" s="2"/>
    </row>
    <row r="2" spans="1:14" s="6" customFormat="1" ht="15.75" x14ac:dyDescent="0.25">
      <c r="A2" s="3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4"/>
    </row>
    <row r="3" spans="1:14" s="6" customFormat="1" ht="15.75" x14ac:dyDescent="0.25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4"/>
    </row>
    <row r="4" spans="1:14" s="6" customFormat="1" ht="15.75" x14ac:dyDescent="0.25">
      <c r="A4" s="3"/>
      <c r="B4" s="4"/>
      <c r="C4" s="4"/>
      <c r="D4" s="4"/>
      <c r="E4" s="5"/>
      <c r="F4" s="5"/>
      <c r="G4" s="5"/>
      <c r="H4" s="5"/>
      <c r="I4" s="3"/>
      <c r="J4" s="108" t="s">
        <v>0</v>
      </c>
      <c r="K4" s="109"/>
      <c r="L4" s="109"/>
      <c r="M4" s="109"/>
      <c r="N4" s="110"/>
    </row>
    <row r="5" spans="1:14" s="6" customFormat="1" ht="15.75" x14ac:dyDescent="0.25">
      <c r="A5" s="3"/>
      <c r="B5" s="4"/>
      <c r="C5" s="4"/>
      <c r="D5" s="4"/>
      <c r="E5" s="5"/>
      <c r="F5" s="5"/>
      <c r="G5" s="5"/>
      <c r="H5" s="5"/>
      <c r="I5" s="3"/>
      <c r="J5" s="105" t="s">
        <v>71</v>
      </c>
      <c r="K5" s="106"/>
      <c r="L5" s="106"/>
      <c r="M5" s="106"/>
      <c r="N5" s="107"/>
    </row>
    <row r="6" spans="1:14" s="6" customFormat="1" ht="15.75" x14ac:dyDescent="0.25">
      <c r="A6" s="3"/>
      <c r="B6" s="4"/>
      <c r="C6" s="4"/>
      <c r="D6" s="4"/>
      <c r="E6" s="5"/>
      <c r="F6" s="5"/>
      <c r="G6" s="5"/>
      <c r="H6" s="5"/>
      <c r="I6" s="5"/>
      <c r="J6" s="5"/>
      <c r="K6" s="5"/>
      <c r="L6" s="5"/>
      <c r="M6" s="5"/>
      <c r="N6" s="4"/>
    </row>
    <row r="7" spans="1:14" s="6" customFormat="1" ht="15.75" x14ac:dyDescent="0.25">
      <c r="A7" s="7"/>
      <c r="B7" s="4"/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4"/>
    </row>
    <row r="8" spans="1:14" s="10" customFormat="1" ht="63" x14ac:dyDescent="0.25">
      <c r="A8" s="8" t="s">
        <v>2</v>
      </c>
      <c r="B8" s="8" t="s">
        <v>3</v>
      </c>
      <c r="C8" s="8" t="s">
        <v>4</v>
      </c>
      <c r="D8" s="8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</row>
    <row r="9" spans="1:14" s="15" customFormat="1" ht="30" customHeight="1" x14ac:dyDescent="0.25">
      <c r="A9" s="11" t="s">
        <v>16</v>
      </c>
      <c r="B9" s="11" t="s">
        <v>17</v>
      </c>
      <c r="C9" s="11" t="s">
        <v>18</v>
      </c>
      <c r="D9" s="11" t="s">
        <v>19</v>
      </c>
      <c r="E9" s="12">
        <v>296.24</v>
      </c>
      <c r="F9" s="12">
        <f>E9*15</f>
        <v>4443.6000000000004</v>
      </c>
      <c r="G9" s="12"/>
      <c r="H9" s="12"/>
      <c r="I9" s="12"/>
      <c r="J9" s="12">
        <v>371.56</v>
      </c>
      <c r="K9" s="12"/>
      <c r="L9" s="13">
        <v>15</v>
      </c>
      <c r="M9" s="14">
        <f>F9+G9+H9+I9-J9-K9</f>
        <v>4072.0400000000004</v>
      </c>
      <c r="N9" s="9"/>
    </row>
    <row r="10" spans="1:14" s="15" customFormat="1" ht="30" customHeight="1" x14ac:dyDescent="0.25">
      <c r="A10" s="11" t="s">
        <v>20</v>
      </c>
      <c r="B10" s="11" t="s">
        <v>17</v>
      </c>
      <c r="C10" s="11" t="s">
        <v>18</v>
      </c>
      <c r="D10" s="11" t="s">
        <v>21</v>
      </c>
      <c r="E10" s="12">
        <v>267.7</v>
      </c>
      <c r="F10" s="12">
        <f>E10*15</f>
        <v>4015.5</v>
      </c>
      <c r="G10" s="12"/>
      <c r="H10" s="12"/>
      <c r="I10" s="12"/>
      <c r="J10" s="12">
        <v>315.48</v>
      </c>
      <c r="K10" s="12"/>
      <c r="L10" s="13">
        <v>15</v>
      </c>
      <c r="M10" s="14">
        <f>F10+G10+H10+I10-J10-K10</f>
        <v>3700.02</v>
      </c>
      <c r="N10" s="9"/>
    </row>
    <row r="11" spans="1:14" s="15" customFormat="1" ht="30" customHeight="1" x14ac:dyDescent="0.25">
      <c r="A11" s="11" t="s">
        <v>22</v>
      </c>
      <c r="B11" s="11" t="s">
        <v>17</v>
      </c>
      <c r="C11" s="11" t="s">
        <v>18</v>
      </c>
      <c r="D11" s="11" t="s">
        <v>23</v>
      </c>
      <c r="E11" s="12">
        <v>214.93</v>
      </c>
      <c r="F11" s="12">
        <f>E11*15</f>
        <v>3223.9500000000003</v>
      </c>
      <c r="G11" s="12">
        <v>2471.69</v>
      </c>
      <c r="H11" s="12"/>
      <c r="I11" s="12"/>
      <c r="J11" s="12">
        <v>36.450000000000003</v>
      </c>
      <c r="K11" s="12"/>
      <c r="L11" s="13">
        <v>15</v>
      </c>
      <c r="M11" s="14">
        <f>F11+G11+H11+I11-J11-K11</f>
        <v>5659.1900000000005</v>
      </c>
      <c r="N11" s="9"/>
    </row>
    <row r="12" spans="1:14" s="15" customFormat="1" ht="30" customHeight="1" x14ac:dyDescent="0.25">
      <c r="A12" s="11" t="s">
        <v>24</v>
      </c>
      <c r="B12" s="11" t="s">
        <v>17</v>
      </c>
      <c r="C12" s="11" t="s">
        <v>18</v>
      </c>
      <c r="D12" s="11" t="s">
        <v>23</v>
      </c>
      <c r="E12" s="12">
        <v>214.93</v>
      </c>
      <c r="F12" s="12">
        <f>E12*15</f>
        <v>3223.9500000000003</v>
      </c>
      <c r="G12" s="12">
        <v>2471.69</v>
      </c>
      <c r="H12" s="12"/>
      <c r="I12" s="12"/>
      <c r="J12" s="12">
        <v>36.450000000000003</v>
      </c>
      <c r="K12" s="12"/>
      <c r="L12" s="13">
        <v>15</v>
      </c>
      <c r="M12" s="14">
        <f>F12+G12+H12-I12-J12-K12</f>
        <v>5659.1900000000005</v>
      </c>
      <c r="N12" s="9"/>
    </row>
    <row r="13" spans="1:14" s="15" customFormat="1" ht="30" customHeight="1" x14ac:dyDescent="0.25">
      <c r="A13" s="16" t="s">
        <v>25</v>
      </c>
      <c r="B13" s="11" t="s">
        <v>26</v>
      </c>
      <c r="C13" s="11" t="s">
        <v>18</v>
      </c>
      <c r="D13" s="17" t="s">
        <v>23</v>
      </c>
      <c r="E13" s="11" t="s">
        <v>72</v>
      </c>
      <c r="F13" s="18"/>
      <c r="G13" s="11"/>
      <c r="H13" s="11"/>
      <c r="I13" s="11"/>
      <c r="J13" s="18"/>
      <c r="K13" s="11"/>
      <c r="L13" s="13"/>
      <c r="M13" s="19" t="s">
        <v>72</v>
      </c>
      <c r="N13" s="9"/>
    </row>
    <row r="14" spans="1:14" s="15" customFormat="1" ht="30" customHeight="1" x14ac:dyDescent="0.25">
      <c r="A14" s="3" t="s">
        <v>27</v>
      </c>
      <c r="B14" s="4"/>
      <c r="C14" s="4"/>
      <c r="D14" s="4"/>
      <c r="E14" s="20">
        <f>SUM(E10:E13)</f>
        <v>697.56</v>
      </c>
      <c r="F14" s="20">
        <f>SUM(F10:F13)</f>
        <v>10463.400000000001</v>
      </c>
      <c r="G14" s="20">
        <f>SUM(G9:G13)</f>
        <v>4943.38</v>
      </c>
      <c r="H14" s="20">
        <f>SUM(H9:H12)</f>
        <v>0</v>
      </c>
      <c r="I14" s="20">
        <f>SUM(I9:I12)</f>
        <v>0</v>
      </c>
      <c r="J14" s="20">
        <f>SUM(J9:J13)</f>
        <v>759.94</v>
      </c>
      <c r="K14" s="20">
        <f>SUM(K9:K12)</f>
        <v>0</v>
      </c>
      <c r="L14" s="20"/>
      <c r="M14" s="20">
        <f>SUM(M9:M13)</f>
        <v>19090.440000000002</v>
      </c>
      <c r="N14" s="4"/>
    </row>
    <row r="15" spans="1:14" ht="15.75" x14ac:dyDescent="0.25">
      <c r="A15" s="3"/>
      <c r="B15" s="4"/>
      <c r="C15" s="4"/>
      <c r="D15" s="4"/>
      <c r="E15" s="21"/>
      <c r="F15" s="22"/>
      <c r="G15" s="22"/>
      <c r="H15" s="22"/>
      <c r="I15" s="22"/>
      <c r="J15" s="22"/>
      <c r="K15" s="22"/>
      <c r="L15" s="22"/>
      <c r="M15" s="22"/>
      <c r="N15" s="4"/>
    </row>
    <row r="16" spans="1:14" ht="15.75" x14ac:dyDescent="0.25">
      <c r="A16" s="7"/>
      <c r="B16" s="2"/>
      <c r="C16" s="2"/>
      <c r="D16" s="2"/>
      <c r="E16" s="7"/>
      <c r="F16" s="7"/>
      <c r="G16" s="7"/>
      <c r="H16" s="7"/>
      <c r="I16" s="7"/>
      <c r="J16" s="20"/>
      <c r="L16" s="7"/>
      <c r="M16" s="7"/>
      <c r="N16" s="2"/>
    </row>
    <row r="17" spans="1:15" ht="15.75" x14ac:dyDescent="0.25">
      <c r="A17" s="7"/>
      <c r="B17" s="2"/>
      <c r="C17" s="2"/>
      <c r="D17" s="2"/>
      <c r="E17" s="20"/>
      <c r="F17" s="20"/>
      <c r="G17" s="20"/>
      <c r="H17" s="20"/>
      <c r="I17" s="20"/>
      <c r="J17" s="20"/>
      <c r="K17" s="20"/>
      <c r="L17" s="20"/>
      <c r="M17" s="20"/>
      <c r="N17" s="2"/>
      <c r="O17" s="23"/>
    </row>
    <row r="18" spans="1:15" ht="15.75" x14ac:dyDescent="0.25">
      <c r="A18" s="7"/>
      <c r="B18" s="2"/>
      <c r="C18" s="2"/>
      <c r="D18" s="2"/>
      <c r="E18" s="111"/>
      <c r="F18" s="111"/>
      <c r="G18" s="111"/>
      <c r="H18" s="111"/>
      <c r="I18" s="111"/>
      <c r="J18" s="111"/>
      <c r="K18" s="111"/>
      <c r="L18" s="111"/>
      <c r="M18" s="111"/>
      <c r="N18" s="2"/>
      <c r="O18" s="23"/>
    </row>
    <row r="19" spans="1:15" ht="15.75" x14ac:dyDescent="0.25">
      <c r="A19" s="3"/>
      <c r="B19" s="4"/>
      <c r="C19" s="4"/>
      <c r="D19" s="4"/>
      <c r="E19" s="5"/>
      <c r="F19" s="5"/>
      <c r="G19" s="5"/>
      <c r="H19" s="5"/>
      <c r="I19" s="5"/>
      <c r="J19" s="5"/>
      <c r="K19" s="5"/>
      <c r="L19" s="5"/>
      <c r="M19" s="5"/>
      <c r="N19" s="4"/>
    </row>
    <row r="20" spans="1:15" s="6" customFormat="1" ht="15.75" x14ac:dyDescent="0.25">
      <c r="A20" s="3"/>
      <c r="B20" s="4"/>
      <c r="C20" s="4"/>
      <c r="D20" s="4"/>
      <c r="E20" s="5"/>
      <c r="F20" s="5"/>
      <c r="G20" s="5"/>
      <c r="H20" s="5"/>
      <c r="I20" s="5"/>
      <c r="J20" s="5"/>
      <c r="K20" s="5"/>
      <c r="L20" s="5"/>
      <c r="M20" s="5"/>
      <c r="N20" s="4"/>
    </row>
    <row r="21" spans="1:15" s="6" customFormat="1" ht="15.75" x14ac:dyDescent="0.25">
      <c r="A21" s="3"/>
      <c r="B21" s="4"/>
      <c r="C21" s="4"/>
      <c r="D21" s="4"/>
      <c r="E21" s="5"/>
      <c r="F21" s="5"/>
      <c r="G21" s="5"/>
      <c r="H21" s="5"/>
      <c r="I21" s="3"/>
      <c r="J21" s="108" t="s">
        <v>0</v>
      </c>
      <c r="K21" s="109"/>
      <c r="L21" s="109"/>
      <c r="M21" s="109"/>
      <c r="N21" s="110"/>
    </row>
    <row r="22" spans="1:15" s="6" customFormat="1" ht="15.75" x14ac:dyDescent="0.25">
      <c r="A22" s="3"/>
      <c r="B22" s="4"/>
      <c r="C22" s="4"/>
      <c r="D22" s="4"/>
      <c r="E22" s="5"/>
      <c r="F22" s="5"/>
      <c r="G22" s="5"/>
      <c r="H22" s="5"/>
      <c r="I22" s="3"/>
      <c r="J22" s="105" t="s">
        <v>71</v>
      </c>
      <c r="K22" s="106"/>
      <c r="L22" s="106"/>
      <c r="M22" s="106"/>
      <c r="N22" s="107"/>
    </row>
    <row r="23" spans="1:15" s="6" customFormat="1" ht="15.75" x14ac:dyDescent="0.25">
      <c r="A23" s="3"/>
      <c r="B23" s="4"/>
      <c r="C23" s="4"/>
      <c r="D23" s="4"/>
      <c r="E23" s="5"/>
      <c r="F23" s="5"/>
      <c r="G23" s="5"/>
      <c r="H23" s="5"/>
      <c r="I23" s="5"/>
      <c r="J23" s="5"/>
      <c r="K23" s="5"/>
      <c r="L23" s="5"/>
      <c r="M23" s="5"/>
      <c r="N23" s="4"/>
    </row>
    <row r="24" spans="1:15" s="6" customFormat="1" ht="15.75" x14ac:dyDescent="0.25">
      <c r="A24" s="3"/>
      <c r="B24" s="4"/>
      <c r="C24" s="4"/>
      <c r="D24" s="4"/>
      <c r="E24" s="5"/>
      <c r="F24" s="5"/>
      <c r="G24" s="5"/>
      <c r="H24" s="5"/>
      <c r="I24" s="5"/>
      <c r="J24" s="5"/>
      <c r="K24" s="5"/>
      <c r="L24" s="5"/>
      <c r="M24" s="5"/>
      <c r="N24" s="4"/>
    </row>
    <row r="25" spans="1:15" s="6" customFormat="1" ht="15.75" x14ac:dyDescent="0.25">
      <c r="A25" s="7"/>
      <c r="B25" s="2"/>
      <c r="C25" s="2"/>
      <c r="D25" s="2"/>
      <c r="E25" s="24"/>
      <c r="F25" s="20"/>
      <c r="G25" s="20"/>
      <c r="H25" s="20"/>
      <c r="I25" s="20"/>
      <c r="J25" s="20"/>
      <c r="K25" s="20"/>
      <c r="L25" s="20"/>
      <c r="M25" s="20"/>
      <c r="N25" s="2"/>
    </row>
    <row r="26" spans="1:15" ht="63" x14ac:dyDescent="0.25">
      <c r="A26" s="8" t="s">
        <v>2</v>
      </c>
      <c r="B26" s="8" t="s">
        <v>3</v>
      </c>
      <c r="C26" s="8" t="s">
        <v>4</v>
      </c>
      <c r="D26" s="8" t="s">
        <v>5</v>
      </c>
      <c r="E26" s="9" t="s">
        <v>6</v>
      </c>
      <c r="F26" s="9" t="s">
        <v>7</v>
      </c>
      <c r="G26" s="9" t="s">
        <v>8</v>
      </c>
      <c r="H26" s="9" t="s">
        <v>9</v>
      </c>
      <c r="I26" s="9" t="s">
        <v>10</v>
      </c>
      <c r="J26" s="9" t="s">
        <v>11</v>
      </c>
      <c r="K26" s="9" t="s">
        <v>12</v>
      </c>
      <c r="L26" s="9" t="s">
        <v>13</v>
      </c>
      <c r="M26" s="9" t="s">
        <v>14</v>
      </c>
      <c r="N26" s="9" t="s">
        <v>15</v>
      </c>
    </row>
    <row r="27" spans="1:15" s="10" customFormat="1" ht="31.5" x14ac:dyDescent="0.25">
      <c r="A27" s="25" t="s">
        <v>29</v>
      </c>
      <c r="B27" s="9" t="s">
        <v>17</v>
      </c>
      <c r="C27" s="9" t="s">
        <v>30</v>
      </c>
      <c r="D27" s="9" t="s">
        <v>31</v>
      </c>
      <c r="E27" s="26">
        <v>305.48</v>
      </c>
      <c r="F27" s="27">
        <f>E27*15</f>
        <v>4582.2000000000007</v>
      </c>
      <c r="G27" s="27"/>
      <c r="H27" s="27"/>
      <c r="I27" s="27"/>
      <c r="J27" s="27">
        <v>393.74</v>
      </c>
      <c r="K27" s="27"/>
      <c r="L27" s="28">
        <v>15</v>
      </c>
      <c r="M27" s="29">
        <f t="shared" ref="M27:M32" si="0">F27+G27+H27+I27-J27-K27</f>
        <v>4188.4600000000009</v>
      </c>
      <c r="N27" s="9"/>
    </row>
    <row r="28" spans="1:15" s="30" customFormat="1" ht="30" customHeight="1" x14ac:dyDescent="0.25">
      <c r="A28" s="25" t="s">
        <v>32</v>
      </c>
      <c r="B28" s="9" t="s">
        <v>17</v>
      </c>
      <c r="C28" s="9" t="s">
        <v>30</v>
      </c>
      <c r="D28" s="9" t="s">
        <v>33</v>
      </c>
      <c r="E28" s="26">
        <v>215.7</v>
      </c>
      <c r="F28" s="27">
        <f>E28*15</f>
        <v>3235.5</v>
      </c>
      <c r="G28" s="27"/>
      <c r="H28" s="27"/>
      <c r="I28" s="27"/>
      <c r="J28" s="27">
        <v>105.52</v>
      </c>
      <c r="K28" s="27">
        <v>500</v>
      </c>
      <c r="L28" s="28">
        <v>15</v>
      </c>
      <c r="M28" s="29">
        <f t="shared" si="0"/>
        <v>2629.98</v>
      </c>
      <c r="N28" s="9"/>
    </row>
    <row r="29" spans="1:15" s="30" customFormat="1" ht="30" customHeight="1" x14ac:dyDescent="0.25">
      <c r="A29" s="25" t="s">
        <v>34</v>
      </c>
      <c r="B29" s="9" t="s">
        <v>17</v>
      </c>
      <c r="C29" s="9" t="s">
        <v>30</v>
      </c>
      <c r="D29" s="9" t="s">
        <v>35</v>
      </c>
      <c r="E29" s="26">
        <v>193.1</v>
      </c>
      <c r="F29" s="27">
        <f>E29*15</f>
        <v>2896.5</v>
      </c>
      <c r="G29" s="27"/>
      <c r="H29" s="27"/>
      <c r="I29" s="27"/>
      <c r="J29" s="27">
        <v>48.39</v>
      </c>
      <c r="K29" s="27"/>
      <c r="L29" s="28">
        <v>15</v>
      </c>
      <c r="M29" s="29">
        <f t="shared" si="0"/>
        <v>2848.11</v>
      </c>
      <c r="N29" s="9"/>
    </row>
    <row r="30" spans="1:15" s="30" customFormat="1" ht="30" customHeight="1" x14ac:dyDescent="0.25">
      <c r="A30" s="31" t="s">
        <v>36</v>
      </c>
      <c r="B30" s="32" t="s">
        <v>17</v>
      </c>
      <c r="C30" s="32" t="s">
        <v>30</v>
      </c>
      <c r="D30" s="32" t="s">
        <v>33</v>
      </c>
      <c r="E30" s="33">
        <v>267.7</v>
      </c>
      <c r="F30" s="34">
        <v>4015.56</v>
      </c>
      <c r="G30" s="34"/>
      <c r="H30" s="34"/>
      <c r="I30" s="34"/>
      <c r="J30" s="34">
        <v>315.48</v>
      </c>
      <c r="K30" s="34"/>
      <c r="L30" s="35">
        <v>15</v>
      </c>
      <c r="M30" s="29">
        <f t="shared" si="0"/>
        <v>3700.08</v>
      </c>
      <c r="N30" s="32"/>
    </row>
    <row r="31" spans="1:15" s="30" customFormat="1" ht="30" customHeight="1" x14ac:dyDescent="0.25">
      <c r="A31" s="31" t="s">
        <v>37</v>
      </c>
      <c r="B31" s="32" t="s">
        <v>17</v>
      </c>
      <c r="C31" s="32" t="s">
        <v>30</v>
      </c>
      <c r="D31" s="32" t="s">
        <v>33</v>
      </c>
      <c r="E31" s="33">
        <v>215.7</v>
      </c>
      <c r="F31" s="34">
        <f>E31*15</f>
        <v>3235.5</v>
      </c>
      <c r="G31" s="34"/>
      <c r="H31" s="34"/>
      <c r="I31" s="34"/>
      <c r="J31" s="34">
        <v>105.59</v>
      </c>
      <c r="K31" s="34"/>
      <c r="L31" s="35">
        <v>15</v>
      </c>
      <c r="M31" s="29">
        <f t="shared" si="0"/>
        <v>3129.91</v>
      </c>
      <c r="N31" s="32"/>
    </row>
    <row r="32" spans="1:15" s="30" customFormat="1" ht="30" customHeight="1" x14ac:dyDescent="0.25">
      <c r="A32" s="25" t="s">
        <v>38</v>
      </c>
      <c r="B32" s="9" t="s">
        <v>17</v>
      </c>
      <c r="C32" s="9" t="s">
        <v>30</v>
      </c>
      <c r="D32" s="9" t="s">
        <v>35</v>
      </c>
      <c r="E32" s="26">
        <v>181.8</v>
      </c>
      <c r="F32" s="27">
        <f>E32*15</f>
        <v>2727</v>
      </c>
      <c r="G32" s="27"/>
      <c r="H32" s="27"/>
      <c r="I32" s="27"/>
      <c r="J32" s="27">
        <v>29.95</v>
      </c>
      <c r="K32" s="27"/>
      <c r="L32" s="28">
        <v>15</v>
      </c>
      <c r="M32" s="29">
        <f t="shared" si="0"/>
        <v>2697.05</v>
      </c>
      <c r="N32" s="9"/>
    </row>
    <row r="33" spans="1:14" s="30" customFormat="1" ht="30" customHeight="1" x14ac:dyDescent="0.25">
      <c r="A33" s="36"/>
      <c r="B33" s="37"/>
      <c r="C33" s="37"/>
      <c r="D33" s="37"/>
      <c r="E33" s="38"/>
      <c r="F33" s="39">
        <f t="shared" ref="F33:K33" si="1">SUM(F27:F32)</f>
        <v>20692.260000000002</v>
      </c>
      <c r="G33" s="39">
        <f t="shared" si="1"/>
        <v>0</v>
      </c>
      <c r="H33" s="39">
        <f t="shared" si="1"/>
        <v>0</v>
      </c>
      <c r="I33" s="39">
        <f t="shared" si="1"/>
        <v>0</v>
      </c>
      <c r="J33" s="39">
        <f t="shared" si="1"/>
        <v>998.67000000000007</v>
      </c>
      <c r="K33" s="39">
        <f t="shared" si="1"/>
        <v>500</v>
      </c>
      <c r="L33" s="39"/>
      <c r="M33" s="39">
        <f>SUM(M27:M32)</f>
        <v>19193.59</v>
      </c>
      <c r="N33" s="37"/>
    </row>
    <row r="34" spans="1:14" s="30" customFormat="1" ht="30" customHeight="1" x14ac:dyDescent="0.25">
      <c r="A34" s="36"/>
      <c r="B34" s="37"/>
      <c r="C34" s="37"/>
      <c r="D34" s="37"/>
      <c r="E34" s="38"/>
      <c r="F34" s="39"/>
      <c r="G34" s="39"/>
      <c r="H34" s="39"/>
      <c r="I34" s="39"/>
      <c r="J34" s="39"/>
      <c r="K34" s="39"/>
      <c r="L34" s="39"/>
      <c r="M34" s="39"/>
      <c r="N34" s="37"/>
    </row>
    <row r="35" spans="1:14" s="30" customFormat="1" ht="30" customHeight="1" x14ac:dyDescent="0.25">
      <c r="A35" s="36"/>
      <c r="B35" s="37"/>
      <c r="C35" s="37"/>
      <c r="D35" s="37"/>
      <c r="E35" s="38"/>
      <c r="F35" s="39"/>
      <c r="G35" s="39"/>
      <c r="H35" s="39"/>
      <c r="I35" s="39"/>
      <c r="J35" s="39"/>
      <c r="K35" s="39"/>
      <c r="L35" s="39"/>
      <c r="M35" s="39"/>
      <c r="N35" s="37"/>
    </row>
    <row r="36" spans="1:14" s="30" customFormat="1" ht="30" customHeight="1" x14ac:dyDescent="0.25">
      <c r="A36" s="36"/>
      <c r="B36" s="37"/>
      <c r="C36" s="37"/>
      <c r="D36" s="37"/>
      <c r="E36" s="38"/>
      <c r="F36" s="39"/>
      <c r="G36" s="39"/>
      <c r="H36" s="39"/>
      <c r="I36" s="39"/>
      <c r="J36" s="108" t="s">
        <v>0</v>
      </c>
      <c r="K36" s="109"/>
      <c r="L36" s="109"/>
      <c r="M36" s="109"/>
      <c r="N36" s="110"/>
    </row>
    <row r="37" spans="1:14" s="30" customFormat="1" ht="30" customHeight="1" x14ac:dyDescent="0.25">
      <c r="A37" s="36"/>
      <c r="B37" s="37"/>
      <c r="C37" s="37"/>
      <c r="D37" s="37"/>
      <c r="E37" s="38"/>
      <c r="F37" s="39"/>
      <c r="G37" s="39"/>
      <c r="H37" s="39"/>
      <c r="I37" s="39"/>
      <c r="J37" s="105" t="str">
        <f>J5</f>
        <v>15-30 DE SEPTIEMBRE  DEL 2018</v>
      </c>
      <c r="K37" s="106"/>
      <c r="L37" s="106"/>
      <c r="M37" s="106"/>
      <c r="N37" s="107"/>
    </row>
    <row r="38" spans="1:14" s="30" customFormat="1" ht="30" customHeight="1" x14ac:dyDescent="0.25">
      <c r="A38" s="36"/>
      <c r="B38" s="37"/>
      <c r="C38" s="37"/>
      <c r="D38" s="37"/>
      <c r="E38" s="38"/>
      <c r="F38" s="39"/>
      <c r="G38" s="39"/>
      <c r="H38" s="39"/>
      <c r="I38" s="39"/>
      <c r="J38" s="39"/>
      <c r="K38" s="39"/>
      <c r="L38" s="39"/>
      <c r="M38" s="39"/>
      <c r="N38" s="37"/>
    </row>
    <row r="39" spans="1:14" s="30" customFormat="1" ht="30" customHeight="1" x14ac:dyDescent="0.25">
      <c r="A39" s="25" t="s">
        <v>39</v>
      </c>
      <c r="B39" s="9" t="s">
        <v>26</v>
      </c>
      <c r="C39" s="9" t="s">
        <v>40</v>
      </c>
      <c r="D39" s="9" t="s">
        <v>41</v>
      </c>
      <c r="E39" s="26">
        <v>593.29999999999995</v>
      </c>
      <c r="F39" s="27">
        <v>8899.49</v>
      </c>
      <c r="G39" s="27"/>
      <c r="H39" s="27"/>
      <c r="I39" s="27"/>
      <c r="J39" s="27">
        <v>1262.76</v>
      </c>
      <c r="K39" s="27"/>
      <c r="L39" s="28">
        <v>15</v>
      </c>
      <c r="M39" s="29">
        <f t="shared" ref="M39:M44" si="2">F39+G39+H39+I39-J39-K39</f>
        <v>7636.73</v>
      </c>
      <c r="N39" s="9"/>
    </row>
    <row r="40" spans="1:14" s="30" customFormat="1" ht="44.25" customHeight="1" x14ac:dyDescent="0.25">
      <c r="A40" s="25" t="s">
        <v>75</v>
      </c>
      <c r="B40" s="9" t="s">
        <v>26</v>
      </c>
      <c r="C40" s="9" t="s">
        <v>40</v>
      </c>
      <c r="D40" s="40" t="s">
        <v>43</v>
      </c>
      <c r="E40" s="26">
        <v>205.98</v>
      </c>
      <c r="F40" s="27">
        <f>E40*15</f>
        <v>3089.7</v>
      </c>
      <c r="G40" s="27"/>
      <c r="H40" s="27"/>
      <c r="I40" s="27"/>
      <c r="J40" s="27">
        <v>86.83</v>
      </c>
      <c r="K40" s="27"/>
      <c r="L40" s="28">
        <v>15</v>
      </c>
      <c r="M40" s="29">
        <f t="shared" si="2"/>
        <v>3002.87</v>
      </c>
      <c r="N40" s="9"/>
    </row>
    <row r="41" spans="1:14" s="30" customFormat="1" ht="30" customHeight="1" x14ac:dyDescent="0.25">
      <c r="A41" s="25" t="s">
        <v>44</v>
      </c>
      <c r="B41" s="9" t="s">
        <v>26</v>
      </c>
      <c r="C41" s="9" t="s">
        <v>40</v>
      </c>
      <c r="D41" s="41" t="s">
        <v>45</v>
      </c>
      <c r="E41" s="26">
        <v>264.95</v>
      </c>
      <c r="F41" s="27">
        <f>E41*15</f>
        <v>3974.25</v>
      </c>
      <c r="G41" s="27"/>
      <c r="H41" s="27"/>
      <c r="I41" s="27"/>
      <c r="J41" s="27">
        <v>311</v>
      </c>
      <c r="K41" s="27"/>
      <c r="L41" s="28">
        <v>15</v>
      </c>
      <c r="M41" s="29">
        <f t="shared" si="2"/>
        <v>3663.25</v>
      </c>
      <c r="N41" s="9"/>
    </row>
    <row r="42" spans="1:14" s="30" customFormat="1" ht="30" customHeight="1" x14ac:dyDescent="0.25">
      <c r="A42" s="25" t="s">
        <v>46</v>
      </c>
      <c r="B42" s="9" t="s">
        <v>26</v>
      </c>
      <c r="C42" s="9" t="s">
        <v>40</v>
      </c>
      <c r="D42" s="9" t="s">
        <v>47</v>
      </c>
      <c r="E42" s="26">
        <v>205.98</v>
      </c>
      <c r="F42" s="27">
        <f>E42*15</f>
        <v>3089.7</v>
      </c>
      <c r="G42" s="27"/>
      <c r="H42" s="27"/>
      <c r="I42" s="27"/>
      <c r="J42" s="27">
        <v>86.83</v>
      </c>
      <c r="K42" s="27"/>
      <c r="L42" s="28">
        <v>15</v>
      </c>
      <c r="M42" s="29">
        <f t="shared" si="2"/>
        <v>3002.87</v>
      </c>
      <c r="N42" s="9"/>
    </row>
    <row r="43" spans="1:14" s="30" customFormat="1" ht="30" customHeight="1" thickBot="1" x14ac:dyDescent="0.3">
      <c r="A43" s="25" t="s">
        <v>48</v>
      </c>
      <c r="B43" s="32" t="s">
        <v>26</v>
      </c>
      <c r="C43" s="9" t="s">
        <v>30</v>
      </c>
      <c r="D43" s="9" t="s">
        <v>33</v>
      </c>
      <c r="E43" s="26">
        <v>140.76</v>
      </c>
      <c r="F43" s="27">
        <f>E43*15</f>
        <v>2111.3999999999996</v>
      </c>
      <c r="G43" s="27"/>
      <c r="H43" s="27"/>
      <c r="I43" s="27"/>
      <c r="J43" s="27">
        <v>66.38</v>
      </c>
      <c r="K43" s="27"/>
      <c r="L43" s="28">
        <v>15</v>
      </c>
      <c r="M43" s="29">
        <f t="shared" si="2"/>
        <v>2045.0199999999995</v>
      </c>
      <c r="N43" s="9"/>
    </row>
    <row r="44" spans="1:14" s="30" customFormat="1" ht="30" customHeight="1" thickBot="1" x14ac:dyDescent="0.3">
      <c r="A44" s="42" t="s">
        <v>49</v>
      </c>
      <c r="B44" s="43" t="s">
        <v>26</v>
      </c>
      <c r="C44" s="44" t="s">
        <v>40</v>
      </c>
      <c r="D44" s="9" t="s">
        <v>50</v>
      </c>
      <c r="E44" s="26">
        <v>205.98</v>
      </c>
      <c r="F44" s="27">
        <f>E44*15</f>
        <v>3089.7</v>
      </c>
      <c r="G44" s="27"/>
      <c r="H44" s="27"/>
      <c r="I44" s="27"/>
      <c r="J44" s="27">
        <v>86.83</v>
      </c>
      <c r="K44" s="27"/>
      <c r="L44" s="28">
        <v>15</v>
      </c>
      <c r="M44" s="29">
        <f t="shared" si="2"/>
        <v>3002.87</v>
      </c>
      <c r="N44" s="9"/>
    </row>
    <row r="45" spans="1:14" ht="15.75" x14ac:dyDescent="0.25">
      <c r="A45" s="36"/>
      <c r="B45" s="37"/>
      <c r="C45" s="37"/>
      <c r="D45" s="37"/>
      <c r="E45" s="38"/>
      <c r="F45" s="39">
        <f>SUM(F39:F44)</f>
        <v>24254.240000000002</v>
      </c>
      <c r="G45" s="39">
        <f t="shared" ref="G45:L45" si="3">SUM(G39:G44)</f>
        <v>0</v>
      </c>
      <c r="H45" s="39">
        <f t="shared" si="3"/>
        <v>0</v>
      </c>
      <c r="I45" s="39">
        <f t="shared" si="3"/>
        <v>0</v>
      </c>
      <c r="J45" s="39">
        <f>SUM(J39:J44)</f>
        <v>1900.6299999999997</v>
      </c>
      <c r="K45" s="39">
        <f t="shared" si="3"/>
        <v>0</v>
      </c>
      <c r="L45" s="39">
        <f t="shared" si="3"/>
        <v>90</v>
      </c>
      <c r="M45" s="39">
        <f>SUM(M39:M44)</f>
        <v>22353.609999999997</v>
      </c>
      <c r="N45" s="37"/>
    </row>
    <row r="46" spans="1:14" ht="15.75" x14ac:dyDescent="0.25">
      <c r="A46" s="36"/>
      <c r="B46" s="2"/>
      <c r="C46" s="2"/>
      <c r="D46" s="2"/>
      <c r="E46" s="24"/>
      <c r="F46" s="20"/>
      <c r="G46" s="20"/>
      <c r="H46" s="20"/>
      <c r="I46" s="20"/>
      <c r="J46" s="20"/>
      <c r="K46" s="20"/>
      <c r="L46" s="20"/>
      <c r="M46" s="20"/>
      <c r="N46" s="2"/>
    </row>
    <row r="47" spans="1:14" s="6" customFormat="1" ht="15.75" x14ac:dyDescent="0.25">
      <c r="A47" s="7"/>
      <c r="B47" s="2"/>
      <c r="C47" s="2"/>
      <c r="D47" s="2"/>
      <c r="E47" s="111"/>
      <c r="F47" s="111"/>
      <c r="G47" s="111"/>
      <c r="H47" s="111"/>
      <c r="I47" s="111"/>
      <c r="J47" s="111"/>
      <c r="K47" s="111"/>
      <c r="L47" s="111"/>
      <c r="M47" s="111"/>
      <c r="N47" s="2"/>
    </row>
    <row r="48" spans="1:14" s="6" customFormat="1" ht="15.75" x14ac:dyDescent="0.25">
      <c r="A48" s="7"/>
      <c r="B48" s="4"/>
      <c r="C48" s="4"/>
      <c r="D48" s="4"/>
      <c r="E48" s="5"/>
      <c r="F48" s="5"/>
      <c r="G48" s="5"/>
      <c r="H48" s="5"/>
      <c r="I48" s="5"/>
      <c r="J48" s="5"/>
      <c r="K48" s="5"/>
      <c r="L48" s="5"/>
      <c r="M48" s="5"/>
      <c r="N48" s="4"/>
    </row>
    <row r="49" spans="1:14" s="6" customFormat="1" ht="15.75" x14ac:dyDescent="0.25">
      <c r="A49" s="3"/>
      <c r="B49" s="4"/>
      <c r="C49" s="4"/>
      <c r="D49" s="4"/>
      <c r="E49" s="5"/>
      <c r="F49" s="5"/>
      <c r="G49" s="5"/>
      <c r="H49" s="5"/>
      <c r="I49" s="5"/>
      <c r="J49" s="5"/>
      <c r="K49" s="5"/>
      <c r="L49" s="5"/>
      <c r="M49" s="5"/>
      <c r="N49" s="4"/>
    </row>
    <row r="50" spans="1:14" s="6" customFormat="1" ht="15.75" x14ac:dyDescent="0.25">
      <c r="A50" s="3"/>
      <c r="B50" s="4"/>
      <c r="C50" s="4"/>
      <c r="D50" s="4"/>
      <c r="E50" s="5"/>
      <c r="F50" s="5"/>
      <c r="G50" s="5"/>
      <c r="H50" s="5"/>
      <c r="I50" s="3"/>
      <c r="J50" s="108" t="s">
        <v>0</v>
      </c>
      <c r="K50" s="109"/>
      <c r="L50" s="109"/>
      <c r="M50" s="109"/>
      <c r="N50" s="110"/>
    </row>
    <row r="51" spans="1:14" s="6" customFormat="1" ht="15.75" x14ac:dyDescent="0.25">
      <c r="A51" s="3"/>
      <c r="B51" s="4"/>
      <c r="C51" s="4"/>
      <c r="D51" s="4"/>
      <c r="E51" s="5"/>
      <c r="F51" s="5"/>
      <c r="G51" s="5"/>
      <c r="H51" s="5"/>
      <c r="I51" s="3"/>
      <c r="J51" s="105" t="str">
        <f>J5</f>
        <v>15-30 DE SEPTIEMBRE  DEL 2018</v>
      </c>
      <c r="K51" s="106"/>
      <c r="L51" s="106"/>
      <c r="M51" s="106"/>
      <c r="N51" s="107"/>
    </row>
    <row r="52" spans="1:14" ht="15.75" x14ac:dyDescent="0.25">
      <c r="A52" s="3"/>
      <c r="B52" s="4"/>
      <c r="C52" s="4"/>
      <c r="D52" s="4"/>
      <c r="E52" s="5"/>
      <c r="F52" s="5"/>
      <c r="G52" s="5"/>
      <c r="H52" s="5"/>
      <c r="I52" s="5"/>
      <c r="J52" s="5"/>
      <c r="K52" s="5"/>
      <c r="L52" s="5"/>
      <c r="M52" s="5"/>
      <c r="N52" s="4"/>
    </row>
    <row r="53" spans="1:14" ht="15.75" x14ac:dyDescent="0.25">
      <c r="A53" s="3"/>
      <c r="B53" s="2"/>
      <c r="C53" s="2"/>
      <c r="D53" s="2"/>
      <c r="E53" s="24"/>
      <c r="F53" s="20"/>
      <c r="G53" s="20"/>
      <c r="H53" s="20"/>
      <c r="I53" s="20"/>
      <c r="J53" s="20"/>
      <c r="K53" s="20"/>
      <c r="L53" s="20"/>
      <c r="M53" s="20"/>
      <c r="N53" s="2"/>
    </row>
    <row r="54" spans="1:14" s="10" customFormat="1" ht="3.75" customHeight="1" x14ac:dyDescent="0.25">
      <c r="A54" s="7"/>
      <c r="B54" s="2"/>
      <c r="C54" s="2"/>
      <c r="D54" s="2"/>
      <c r="E54" s="24"/>
      <c r="F54" s="20"/>
      <c r="G54" s="20"/>
      <c r="H54" s="20"/>
      <c r="I54" s="20"/>
      <c r="J54" s="20"/>
      <c r="K54" s="20"/>
      <c r="L54" s="20"/>
      <c r="M54" s="20"/>
      <c r="N54" s="2"/>
    </row>
    <row r="55" spans="1:14" s="10" customFormat="1" ht="40.5" customHeight="1" x14ac:dyDescent="0.25">
      <c r="A55" s="8" t="s">
        <v>2</v>
      </c>
      <c r="B55" s="8" t="s">
        <v>3</v>
      </c>
      <c r="C55" s="8" t="s">
        <v>4</v>
      </c>
      <c r="D55" s="8" t="s">
        <v>5</v>
      </c>
      <c r="E55" s="9" t="s">
        <v>51</v>
      </c>
      <c r="F55" s="9" t="s">
        <v>7</v>
      </c>
      <c r="G55" s="9" t="s">
        <v>8</v>
      </c>
      <c r="H55" s="9" t="s">
        <v>9</v>
      </c>
      <c r="I55" s="9" t="s">
        <v>10</v>
      </c>
      <c r="J55" s="9" t="s">
        <v>11</v>
      </c>
      <c r="K55" s="9" t="s">
        <v>12</v>
      </c>
      <c r="L55" s="9" t="s">
        <v>13</v>
      </c>
      <c r="M55" s="9" t="s">
        <v>14</v>
      </c>
      <c r="N55" s="9" t="s">
        <v>15</v>
      </c>
    </row>
    <row r="56" spans="1:14" s="30" customFormat="1" ht="30" customHeight="1" x14ac:dyDescent="0.25">
      <c r="A56" s="25" t="s">
        <v>52</v>
      </c>
      <c r="B56" s="9" t="s">
        <v>26</v>
      </c>
      <c r="C56" s="9" t="s">
        <v>30</v>
      </c>
      <c r="D56" s="9" t="s">
        <v>33</v>
      </c>
      <c r="E56" s="26">
        <v>215.7</v>
      </c>
      <c r="F56" s="27">
        <f>E56*15</f>
        <v>3235.5</v>
      </c>
      <c r="G56" s="27"/>
      <c r="H56" s="27"/>
      <c r="I56" s="27"/>
      <c r="J56" s="27">
        <v>60.19</v>
      </c>
      <c r="K56" s="27"/>
      <c r="L56" s="28">
        <v>15</v>
      </c>
      <c r="M56" s="29">
        <f>F56+G56+H56+I56-J56-K56</f>
        <v>3175.31</v>
      </c>
      <c r="N56" s="9"/>
    </row>
    <row r="57" spans="1:14" s="30" customFormat="1" ht="30" customHeight="1" x14ac:dyDescent="0.25">
      <c r="A57" s="25" t="s">
        <v>53</v>
      </c>
      <c r="B57" s="9" t="s">
        <v>26</v>
      </c>
      <c r="C57" s="9" t="s">
        <v>40</v>
      </c>
      <c r="D57" s="9" t="s">
        <v>54</v>
      </c>
      <c r="E57" s="26">
        <f>714/15</f>
        <v>47.6</v>
      </c>
      <c r="F57" s="27">
        <f>E57*15</f>
        <v>714</v>
      </c>
      <c r="G57" s="27"/>
      <c r="H57" s="27"/>
      <c r="I57" s="27">
        <v>167.87</v>
      </c>
      <c r="J57" s="27"/>
      <c r="K57" s="27"/>
      <c r="L57" s="28">
        <v>15</v>
      </c>
      <c r="M57" s="29">
        <f>F57+G57+H57+I57-J57-K57</f>
        <v>881.87</v>
      </c>
      <c r="N57" s="9"/>
    </row>
    <row r="58" spans="1:14" s="30" customFormat="1" ht="30" customHeight="1" x14ac:dyDescent="0.25">
      <c r="A58" s="25" t="s">
        <v>55</v>
      </c>
      <c r="B58" s="9" t="s">
        <v>26</v>
      </c>
      <c r="C58" s="9" t="s">
        <v>30</v>
      </c>
      <c r="D58" s="9" t="s">
        <v>33</v>
      </c>
      <c r="E58" s="26">
        <v>220</v>
      </c>
      <c r="F58" s="27">
        <f>E58*15</f>
        <v>3300</v>
      </c>
      <c r="G58" s="27"/>
      <c r="H58" s="27"/>
      <c r="I58" s="27"/>
      <c r="J58" s="27">
        <v>112.54</v>
      </c>
      <c r="K58" s="27"/>
      <c r="L58" s="28">
        <v>15</v>
      </c>
      <c r="M58" s="29">
        <f>F58+G58+H58+I58-J58-K58</f>
        <v>3187.46</v>
      </c>
      <c r="N58" s="45"/>
    </row>
    <row r="59" spans="1:14" s="30" customFormat="1" ht="30" customHeight="1" x14ac:dyDescent="0.25">
      <c r="A59" s="36"/>
      <c r="B59" s="37"/>
      <c r="C59" s="37"/>
      <c r="D59" s="37"/>
      <c r="E59" s="38"/>
      <c r="F59" s="39">
        <f>SUM(F56:F58)</f>
        <v>7249.5</v>
      </c>
      <c r="G59" s="39">
        <f t="shared" ref="G59:L59" si="4">SUM(G56:G58)</f>
        <v>0</v>
      </c>
      <c r="H59" s="39">
        <f t="shared" si="4"/>
        <v>0</v>
      </c>
      <c r="I59" s="39">
        <f t="shared" si="4"/>
        <v>167.87</v>
      </c>
      <c r="J59" s="39">
        <f>SUM(J56:J58)</f>
        <v>172.73000000000002</v>
      </c>
      <c r="K59" s="39">
        <f t="shared" si="4"/>
        <v>0</v>
      </c>
      <c r="L59" s="39">
        <f t="shared" si="4"/>
        <v>45</v>
      </c>
      <c r="M59" s="39">
        <f>SUM(M56:M58)</f>
        <v>7244.6399999999994</v>
      </c>
      <c r="N59" s="37"/>
    </row>
    <row r="60" spans="1:14" s="30" customFormat="1" ht="30" customHeight="1" x14ac:dyDescent="0.25">
      <c r="A60" s="36"/>
      <c r="B60" s="37"/>
      <c r="C60" s="37"/>
      <c r="D60" s="37"/>
      <c r="E60" s="38"/>
      <c r="F60" s="39"/>
      <c r="G60" s="39"/>
      <c r="H60" s="39"/>
      <c r="I60" s="39"/>
      <c r="J60" s="39"/>
      <c r="K60" s="39"/>
      <c r="L60" s="39"/>
      <c r="M60" s="39"/>
      <c r="N60" s="37"/>
    </row>
    <row r="61" spans="1:14" s="30" customFormat="1" ht="30" customHeight="1" x14ac:dyDescent="0.25">
      <c r="A61" s="36"/>
      <c r="B61" s="37"/>
      <c r="C61" s="37"/>
      <c r="D61" s="37"/>
      <c r="E61" s="38"/>
      <c r="F61" s="39"/>
      <c r="G61" s="39"/>
      <c r="H61" s="39"/>
      <c r="I61" s="39"/>
      <c r="J61" s="39"/>
      <c r="K61" s="39"/>
      <c r="L61" s="39"/>
      <c r="M61" s="39"/>
      <c r="N61" s="37"/>
    </row>
    <row r="62" spans="1:14" s="30" customFormat="1" ht="30" customHeight="1" x14ac:dyDescent="0.25">
      <c r="A62" s="36"/>
      <c r="B62" s="37"/>
      <c r="C62" s="37"/>
      <c r="D62" s="37"/>
      <c r="E62" s="38"/>
      <c r="F62" s="39"/>
      <c r="G62" s="39"/>
      <c r="H62" s="39"/>
      <c r="I62" s="39"/>
      <c r="J62" s="108" t="s">
        <v>0</v>
      </c>
      <c r="K62" s="109"/>
      <c r="L62" s="109"/>
      <c r="M62" s="109"/>
      <c r="N62" s="110"/>
    </row>
    <row r="63" spans="1:14" s="30" customFormat="1" ht="30" customHeight="1" x14ac:dyDescent="0.25">
      <c r="A63" s="36"/>
      <c r="B63" s="37"/>
      <c r="C63" s="37"/>
      <c r="D63" s="37"/>
      <c r="E63" s="38"/>
      <c r="F63" s="39"/>
      <c r="G63" s="39"/>
      <c r="H63" s="39"/>
      <c r="I63" s="39"/>
      <c r="J63" s="105" t="str">
        <f>J5</f>
        <v>15-30 DE SEPTIEMBRE  DEL 2018</v>
      </c>
      <c r="K63" s="106"/>
      <c r="L63" s="106"/>
      <c r="M63" s="106"/>
      <c r="N63" s="107"/>
    </row>
    <row r="64" spans="1:14" s="30" customFormat="1" ht="30" customHeight="1" x14ac:dyDescent="0.25">
      <c r="A64" s="36"/>
      <c r="B64" s="37"/>
      <c r="C64" s="37"/>
      <c r="D64" s="37"/>
      <c r="E64" s="38"/>
      <c r="F64" s="39"/>
      <c r="G64" s="39"/>
      <c r="H64" s="39"/>
      <c r="I64" s="39"/>
      <c r="J64" s="39"/>
      <c r="K64" s="39"/>
      <c r="L64" s="39"/>
      <c r="M64" s="39"/>
      <c r="N64" s="37"/>
    </row>
    <row r="65" spans="1:14" s="30" customFormat="1" ht="30" customHeight="1" x14ac:dyDescent="0.25">
      <c r="A65" s="25" t="s">
        <v>56</v>
      </c>
      <c r="B65" s="9" t="s">
        <v>26</v>
      </c>
      <c r="C65" s="9" t="s">
        <v>30</v>
      </c>
      <c r="D65" s="9" t="s">
        <v>57</v>
      </c>
      <c r="E65" s="26">
        <v>58.38</v>
      </c>
      <c r="F65" s="27">
        <f t="shared" ref="F65:F77" si="5">E65*15</f>
        <v>875.7</v>
      </c>
      <c r="G65" s="27"/>
      <c r="H65" s="27"/>
      <c r="I65" s="27">
        <v>200.74</v>
      </c>
      <c r="J65" s="27">
        <v>59.25</v>
      </c>
      <c r="K65" s="27"/>
      <c r="L65" s="28">
        <v>15</v>
      </c>
      <c r="M65" s="27">
        <f t="shared" ref="M65:M77" si="6">F65+G65+H65+I65-J65-K65</f>
        <v>1017.19</v>
      </c>
      <c r="N65" s="9"/>
    </row>
    <row r="66" spans="1:14" s="30" customFormat="1" ht="30" customHeight="1" x14ac:dyDescent="0.25">
      <c r="A66" s="25" t="s">
        <v>58</v>
      </c>
      <c r="B66" s="9" t="s">
        <v>26</v>
      </c>
      <c r="C66" s="9" t="s">
        <v>30</v>
      </c>
      <c r="D66" s="9" t="s">
        <v>57</v>
      </c>
      <c r="E66" s="26">
        <v>25.05</v>
      </c>
      <c r="F66" s="27">
        <f t="shared" si="5"/>
        <v>375.75</v>
      </c>
      <c r="G66" s="27"/>
      <c r="H66" s="27"/>
      <c r="I66" s="27">
        <v>200.83</v>
      </c>
      <c r="J66" s="27">
        <v>11.26</v>
      </c>
      <c r="K66" s="27"/>
      <c r="L66" s="28">
        <v>15</v>
      </c>
      <c r="M66" s="27">
        <f t="shared" si="6"/>
        <v>565.32000000000005</v>
      </c>
      <c r="N66" s="9"/>
    </row>
    <row r="67" spans="1:14" s="30" customFormat="1" ht="30" customHeight="1" x14ac:dyDescent="0.25">
      <c r="A67" s="25" t="s">
        <v>59</v>
      </c>
      <c r="B67" s="9" t="s">
        <v>26</v>
      </c>
      <c r="C67" s="9" t="s">
        <v>30</v>
      </c>
      <c r="D67" s="9" t="s">
        <v>57</v>
      </c>
      <c r="E67" s="26">
        <v>95.43</v>
      </c>
      <c r="F67" s="27">
        <f t="shared" si="5"/>
        <v>1431.45</v>
      </c>
      <c r="G67" s="27"/>
      <c r="H67" s="27"/>
      <c r="I67" s="27">
        <v>200.63</v>
      </c>
      <c r="J67" s="27">
        <v>78.83</v>
      </c>
      <c r="K67" s="27"/>
      <c r="L67" s="28">
        <v>15</v>
      </c>
      <c r="M67" s="27">
        <f t="shared" si="6"/>
        <v>1553.25</v>
      </c>
      <c r="N67" s="9"/>
    </row>
    <row r="68" spans="1:14" s="30" customFormat="1" ht="30" customHeight="1" x14ac:dyDescent="0.25">
      <c r="A68" s="25" t="s">
        <v>60</v>
      </c>
      <c r="B68" s="9" t="s">
        <v>26</v>
      </c>
      <c r="C68" s="9" t="s">
        <v>30</v>
      </c>
      <c r="D68" s="9" t="s">
        <v>57</v>
      </c>
      <c r="E68" s="26">
        <v>82.132999999999996</v>
      </c>
      <c r="F68" s="27">
        <f t="shared" si="5"/>
        <v>1231.9949999999999</v>
      </c>
      <c r="G68" s="27"/>
      <c r="H68" s="27"/>
      <c r="I68" s="27">
        <v>168</v>
      </c>
      <c r="J68" s="27"/>
      <c r="K68" s="27"/>
      <c r="L68" s="28">
        <v>15</v>
      </c>
      <c r="M68" s="27">
        <f t="shared" si="6"/>
        <v>1399.9949999999999</v>
      </c>
      <c r="N68" s="9"/>
    </row>
    <row r="69" spans="1:14" s="30" customFormat="1" ht="30" customHeight="1" x14ac:dyDescent="0.25">
      <c r="A69" s="25" t="s">
        <v>61</v>
      </c>
      <c r="B69" s="9" t="s">
        <v>26</v>
      </c>
      <c r="C69" s="9" t="s">
        <v>30</v>
      </c>
      <c r="D69" s="9" t="s">
        <v>57</v>
      </c>
      <c r="E69" s="26">
        <v>25.05</v>
      </c>
      <c r="F69" s="27">
        <f t="shared" si="5"/>
        <v>375.75</v>
      </c>
      <c r="G69" s="27"/>
      <c r="H69" s="27"/>
      <c r="I69" s="27">
        <v>200.83</v>
      </c>
      <c r="J69" s="27">
        <v>11.26</v>
      </c>
      <c r="K69" s="27"/>
      <c r="L69" s="28">
        <v>15</v>
      </c>
      <c r="M69" s="27">
        <f t="shared" si="6"/>
        <v>565.32000000000005</v>
      </c>
      <c r="N69" s="9"/>
    </row>
    <row r="70" spans="1:14" s="30" customFormat="1" ht="30" customHeight="1" x14ac:dyDescent="0.25">
      <c r="A70" s="25" t="s">
        <v>62</v>
      </c>
      <c r="B70" s="9" t="s">
        <v>26</v>
      </c>
      <c r="C70" s="9" t="s">
        <v>30</v>
      </c>
      <c r="D70" s="9" t="s">
        <v>57</v>
      </c>
      <c r="E70" s="26">
        <v>58.38</v>
      </c>
      <c r="F70" s="27">
        <f t="shared" si="5"/>
        <v>875.7</v>
      </c>
      <c r="G70" s="27"/>
      <c r="H70" s="27"/>
      <c r="I70" s="27">
        <v>200.74</v>
      </c>
      <c r="J70" s="27">
        <v>43.25</v>
      </c>
      <c r="K70" s="27"/>
      <c r="L70" s="28">
        <v>15</v>
      </c>
      <c r="M70" s="27">
        <f t="shared" si="6"/>
        <v>1033.19</v>
      </c>
      <c r="N70" s="9"/>
    </row>
    <row r="71" spans="1:14" s="30" customFormat="1" ht="30" customHeight="1" x14ac:dyDescent="0.25">
      <c r="A71" s="25" t="s">
        <v>63</v>
      </c>
      <c r="B71" s="9" t="s">
        <v>26</v>
      </c>
      <c r="C71" s="9" t="s">
        <v>30</v>
      </c>
      <c r="D71" s="9" t="s">
        <v>57</v>
      </c>
      <c r="E71" s="26">
        <v>148.37</v>
      </c>
      <c r="F71" s="27">
        <f t="shared" si="5"/>
        <v>2225.5500000000002</v>
      </c>
      <c r="G71" s="27"/>
      <c r="H71" s="27"/>
      <c r="I71" s="27">
        <v>45.14</v>
      </c>
      <c r="J71" s="27"/>
      <c r="K71" s="27"/>
      <c r="L71" s="28">
        <v>15</v>
      </c>
      <c r="M71" s="27">
        <f t="shared" si="6"/>
        <v>2270.69</v>
      </c>
      <c r="N71" s="9"/>
    </row>
    <row r="72" spans="1:14" s="30" customFormat="1" ht="30" customHeight="1" x14ac:dyDescent="0.25">
      <c r="A72" s="25" t="s">
        <v>64</v>
      </c>
      <c r="B72" s="9" t="s">
        <v>26</v>
      </c>
      <c r="C72" s="9" t="s">
        <v>30</v>
      </c>
      <c r="D72" s="9" t="s">
        <v>57</v>
      </c>
      <c r="E72" s="26">
        <v>28.76</v>
      </c>
      <c r="F72" s="27">
        <f t="shared" si="5"/>
        <v>431.40000000000003</v>
      </c>
      <c r="G72" s="27"/>
      <c r="H72" s="27"/>
      <c r="I72" s="27">
        <v>200.83</v>
      </c>
      <c r="J72" s="27">
        <v>14.82</v>
      </c>
      <c r="K72" s="27"/>
      <c r="L72" s="28">
        <v>15</v>
      </c>
      <c r="M72" s="27">
        <f t="shared" si="6"/>
        <v>617.41</v>
      </c>
      <c r="N72" s="9"/>
    </row>
    <row r="73" spans="1:14" s="30" customFormat="1" ht="30" customHeight="1" x14ac:dyDescent="0.25">
      <c r="A73" s="25" t="s">
        <v>65</v>
      </c>
      <c r="B73" s="9" t="s">
        <v>26</v>
      </c>
      <c r="C73" s="9" t="s">
        <v>30</v>
      </c>
      <c r="D73" s="9" t="s">
        <v>57</v>
      </c>
      <c r="E73" s="26">
        <v>21.34</v>
      </c>
      <c r="F73" s="27">
        <f t="shared" si="5"/>
        <v>320.10000000000002</v>
      </c>
      <c r="G73" s="27"/>
      <c r="H73" s="27"/>
      <c r="I73" s="27">
        <v>200.83</v>
      </c>
      <c r="J73" s="27">
        <v>7.7</v>
      </c>
      <c r="K73" s="27"/>
      <c r="L73" s="28">
        <v>15</v>
      </c>
      <c r="M73" s="27">
        <f t="shared" si="6"/>
        <v>513.23</v>
      </c>
      <c r="N73" s="9"/>
    </row>
    <row r="74" spans="1:14" s="30" customFormat="1" ht="30" customHeight="1" x14ac:dyDescent="0.25">
      <c r="A74" s="25" t="s">
        <v>66</v>
      </c>
      <c r="B74" s="9" t="s">
        <v>26</v>
      </c>
      <c r="C74" s="9" t="s">
        <v>30</v>
      </c>
      <c r="D74" s="9" t="s">
        <v>57</v>
      </c>
      <c r="E74" s="26">
        <v>32.47</v>
      </c>
      <c r="F74" s="27">
        <f t="shared" si="5"/>
        <v>487.04999999999995</v>
      </c>
      <c r="G74" s="27"/>
      <c r="H74" s="27"/>
      <c r="I74" s="27">
        <v>200.83</v>
      </c>
      <c r="J74" s="27">
        <v>18.38</v>
      </c>
      <c r="K74" s="27"/>
      <c r="L74" s="28">
        <v>15</v>
      </c>
      <c r="M74" s="27">
        <f t="shared" si="6"/>
        <v>669.5</v>
      </c>
      <c r="N74" s="9"/>
    </row>
    <row r="75" spans="1:14" s="30" customFormat="1" ht="30" customHeight="1" x14ac:dyDescent="0.25">
      <c r="A75" s="25" t="s">
        <v>67</v>
      </c>
      <c r="B75" s="9" t="s">
        <v>26</v>
      </c>
      <c r="C75" s="9" t="s">
        <v>30</v>
      </c>
      <c r="D75" s="9" t="s">
        <v>57</v>
      </c>
      <c r="E75" s="26">
        <v>39.869999999999997</v>
      </c>
      <c r="F75" s="27">
        <f t="shared" si="5"/>
        <v>598.04999999999995</v>
      </c>
      <c r="G75" s="27"/>
      <c r="H75" s="27"/>
      <c r="I75" s="27">
        <v>200.83</v>
      </c>
      <c r="J75" s="27">
        <v>25.48</v>
      </c>
      <c r="K75" s="27"/>
      <c r="L75" s="28">
        <v>15</v>
      </c>
      <c r="M75" s="27">
        <f t="shared" si="6"/>
        <v>773.4</v>
      </c>
      <c r="N75" s="9"/>
    </row>
    <row r="76" spans="1:14" s="30" customFormat="1" ht="30" customHeight="1" x14ac:dyDescent="0.25">
      <c r="A76" s="25" t="s">
        <v>68</v>
      </c>
      <c r="B76" s="9" t="s">
        <v>26</v>
      </c>
      <c r="C76" s="9" t="s">
        <v>30</v>
      </c>
      <c r="D76" s="9" t="s">
        <v>57</v>
      </c>
      <c r="E76" s="26">
        <v>82.132999999999996</v>
      </c>
      <c r="F76" s="27">
        <f>E76*15</f>
        <v>1231.9949999999999</v>
      </c>
      <c r="G76" s="27"/>
      <c r="H76" s="27"/>
      <c r="I76" s="27">
        <v>168</v>
      </c>
      <c r="J76" s="27"/>
      <c r="K76" s="27"/>
      <c r="L76" s="28">
        <v>15</v>
      </c>
      <c r="M76" s="27">
        <f t="shared" si="6"/>
        <v>1399.9949999999999</v>
      </c>
      <c r="N76" s="9"/>
    </row>
    <row r="77" spans="1:14" ht="31.5" x14ac:dyDescent="0.25">
      <c r="A77" s="25" t="s">
        <v>69</v>
      </c>
      <c r="B77" s="9" t="s">
        <v>26</v>
      </c>
      <c r="C77" s="9" t="s">
        <v>30</v>
      </c>
      <c r="D77" s="9" t="s">
        <v>57</v>
      </c>
      <c r="E77" s="26">
        <v>133.36000000000001</v>
      </c>
      <c r="F77" s="27">
        <f t="shared" si="5"/>
        <v>2000.4</v>
      </c>
      <c r="G77" s="27"/>
      <c r="H77" s="27"/>
      <c r="I77" s="27">
        <v>73.48</v>
      </c>
      <c r="J77" s="27"/>
      <c r="K77" s="27"/>
      <c r="L77" s="28">
        <v>15</v>
      </c>
      <c r="M77" s="27">
        <f t="shared" si="6"/>
        <v>2073.88</v>
      </c>
      <c r="N77" s="9"/>
    </row>
    <row r="78" spans="1:14" ht="15.75" x14ac:dyDescent="0.25">
      <c r="A78" s="7"/>
      <c r="B78" s="2"/>
      <c r="C78" s="2"/>
      <c r="D78" s="2"/>
      <c r="E78" s="46"/>
      <c r="F78" s="20">
        <f>SUM(F9:F77)</f>
        <v>142223.28999999998</v>
      </c>
      <c r="G78" s="20">
        <f>SUM(G56:G77)</f>
        <v>0</v>
      </c>
      <c r="H78" s="20">
        <f>SUM(H56:H77)</f>
        <v>0</v>
      </c>
      <c r="I78" s="20">
        <f>SUM(I56:I77)</f>
        <v>2597.4499999999998</v>
      </c>
      <c r="J78" s="20">
        <f>SUM(J56:J77)</f>
        <v>615.69000000000005</v>
      </c>
      <c r="K78" s="20">
        <f>SUM(K56:K77)</f>
        <v>0</v>
      </c>
      <c r="L78" s="20"/>
      <c r="M78" s="20">
        <f>SUM(M65:M77)</f>
        <v>14452.369999999999</v>
      </c>
      <c r="N78" s="2"/>
    </row>
    <row r="79" spans="1:14" s="30" customFormat="1" ht="15.75" x14ac:dyDescent="0.25">
      <c r="A79" s="7"/>
      <c r="B79" s="2"/>
      <c r="C79" s="2"/>
      <c r="D79" s="2"/>
      <c r="E79" s="46"/>
      <c r="F79" s="7"/>
      <c r="G79" s="7"/>
      <c r="H79" s="7"/>
      <c r="I79" s="7"/>
      <c r="J79" s="7"/>
      <c r="K79" s="7"/>
      <c r="L79" s="7"/>
      <c r="M79" s="7"/>
      <c r="N79" s="2"/>
    </row>
    <row r="80" spans="1:14" ht="15.75" x14ac:dyDescent="0.25">
      <c r="A80" s="47"/>
      <c r="B80" s="48"/>
      <c r="C80" s="48"/>
      <c r="D80" s="48"/>
      <c r="E80" s="48"/>
      <c r="F80" s="47"/>
      <c r="G80" s="49"/>
      <c r="H80" s="49"/>
      <c r="I80" s="49"/>
      <c r="J80" s="49">
        <f>J77+J75+J74+J73+J72+J71+J70+J69+J68+J67+J66+J65+J58+J57+J56+J43+J41+J40+J39+J32+J31+J29+J27+J9+J10+J11+J12</f>
        <v>3507.54</v>
      </c>
      <c r="K80" s="49"/>
      <c r="L80" s="49"/>
      <c r="M80" s="50">
        <f>M78+M59+M45+M33+M14</f>
        <v>82334.649999999994</v>
      </c>
      <c r="N80" s="48"/>
    </row>
    <row r="81" spans="1:14" ht="15.75" x14ac:dyDescent="0.25">
      <c r="A81" s="7"/>
      <c r="B81" s="2"/>
      <c r="C81" s="2"/>
      <c r="D81" s="2"/>
      <c r="E81" s="46"/>
      <c r="F81" s="7"/>
      <c r="G81" s="7"/>
      <c r="H81" s="7"/>
      <c r="I81" s="7"/>
      <c r="J81" s="7"/>
      <c r="K81" s="7"/>
      <c r="L81" s="7"/>
      <c r="M81" s="7"/>
      <c r="N81" s="2"/>
    </row>
  </sheetData>
  <mergeCells count="13">
    <mergeCell ref="J63:N63"/>
    <mergeCell ref="J36:N36"/>
    <mergeCell ref="J37:N37"/>
    <mergeCell ref="E47:M47"/>
    <mergeCell ref="J50:N50"/>
    <mergeCell ref="J51:N51"/>
    <mergeCell ref="J62:N62"/>
    <mergeCell ref="J22:N22"/>
    <mergeCell ref="E1:M1"/>
    <mergeCell ref="J4:N4"/>
    <mergeCell ref="J5:N5"/>
    <mergeCell ref="E18:M18"/>
    <mergeCell ref="J21:N21"/>
  </mergeCells>
  <printOptions horizontalCentered="1"/>
  <pageMargins left="0.70866141732283472" right="0.70866141732283472" top="0.74803149606299213" bottom="0.74803149606299213" header="0.31496062992125984" footer="0.31496062992125984"/>
  <pageSetup scale="46" fitToHeight="3" orientation="landscape" r:id="rId1"/>
  <rowBreaks count="4" manualBreakCount="4">
    <brk id="17" max="12" man="1"/>
    <brk id="33" max="12" man="1"/>
    <brk id="45" max="12" man="1"/>
    <brk id="5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view="pageBreakPreview" topLeftCell="A13" zoomScale="70" zoomScaleNormal="70" zoomScaleSheetLayoutView="70" workbookViewId="0">
      <selection activeCell="M76" sqref="M76"/>
    </sheetView>
  </sheetViews>
  <sheetFormatPr baseColWidth="10" defaultRowHeight="15" x14ac:dyDescent="0.25"/>
  <cols>
    <col min="1" max="1" width="30.5703125" style="1" customWidth="1"/>
    <col min="2" max="2" width="23.42578125" style="51" customWidth="1"/>
    <col min="3" max="3" width="14.85546875" style="51" customWidth="1"/>
    <col min="4" max="4" width="33.140625" style="51" customWidth="1"/>
    <col min="5" max="5" width="13.28515625" style="52" customWidth="1"/>
    <col min="6" max="6" width="13.7109375" style="1" customWidth="1"/>
    <col min="7" max="7" width="13.5703125" style="1" customWidth="1"/>
    <col min="8" max="8" width="12.7109375" style="1" customWidth="1"/>
    <col min="9" max="9" width="10.85546875" style="1" customWidth="1"/>
    <col min="10" max="10" width="15.42578125" style="1" customWidth="1"/>
    <col min="11" max="11" width="13.85546875" style="1" customWidth="1"/>
    <col min="12" max="12" width="12.140625" style="1" customWidth="1"/>
    <col min="13" max="13" width="17.5703125" style="1" customWidth="1"/>
    <col min="14" max="14" width="36.28515625" style="51" customWidth="1"/>
    <col min="15" max="16384" width="11.42578125" style="1"/>
  </cols>
  <sheetData>
    <row r="1" spans="1:15" ht="15.75" x14ac:dyDescent="0.25">
      <c r="B1" s="2"/>
      <c r="C1" s="2"/>
      <c r="D1" s="2"/>
      <c r="E1" s="111"/>
      <c r="F1" s="111"/>
      <c r="G1" s="111"/>
      <c r="H1" s="111"/>
      <c r="I1" s="111"/>
      <c r="J1" s="111"/>
      <c r="K1" s="111"/>
      <c r="L1" s="111"/>
      <c r="M1" s="111"/>
      <c r="N1" s="2"/>
    </row>
    <row r="2" spans="1:15" s="6" customFormat="1" ht="15.75" x14ac:dyDescent="0.25">
      <c r="A2" s="3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4"/>
    </row>
    <row r="3" spans="1:15" s="6" customFormat="1" ht="15.75" x14ac:dyDescent="0.25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4"/>
    </row>
    <row r="4" spans="1:15" s="6" customFormat="1" ht="15.75" x14ac:dyDescent="0.25">
      <c r="A4" s="3"/>
      <c r="B4" s="4"/>
      <c r="C4" s="4"/>
      <c r="D4" s="4"/>
      <c r="E4" s="5"/>
      <c r="F4" s="5"/>
      <c r="G4" s="5"/>
      <c r="H4" s="5"/>
      <c r="I4" s="3"/>
      <c r="J4" s="108" t="s">
        <v>0</v>
      </c>
      <c r="K4" s="109"/>
      <c r="L4" s="109"/>
      <c r="M4" s="109"/>
      <c r="N4" s="110"/>
    </row>
    <row r="5" spans="1:15" s="6" customFormat="1" ht="15.75" x14ac:dyDescent="0.25">
      <c r="A5" s="3"/>
      <c r="B5" s="4"/>
      <c r="C5" s="4"/>
      <c r="D5" s="4"/>
      <c r="E5" s="5"/>
      <c r="F5" s="5"/>
      <c r="G5" s="5"/>
      <c r="H5" s="5"/>
      <c r="I5" s="3"/>
      <c r="J5" s="105" t="s">
        <v>73</v>
      </c>
      <c r="K5" s="106"/>
      <c r="L5" s="106"/>
      <c r="M5" s="106"/>
      <c r="N5" s="107"/>
    </row>
    <row r="6" spans="1:15" s="6" customFormat="1" ht="15.75" x14ac:dyDescent="0.25">
      <c r="A6" s="3"/>
      <c r="B6" s="4"/>
      <c r="C6" s="4"/>
      <c r="D6" s="4"/>
      <c r="E6" s="5"/>
      <c r="F6" s="5"/>
      <c r="G6" s="5"/>
      <c r="H6" s="5"/>
      <c r="I6" s="5"/>
      <c r="J6" s="5"/>
      <c r="K6" s="5"/>
      <c r="L6" s="5"/>
      <c r="M6" s="5"/>
      <c r="N6" s="4"/>
    </row>
    <row r="7" spans="1:15" s="6" customFormat="1" ht="15.75" x14ac:dyDescent="0.25">
      <c r="A7" s="7"/>
      <c r="B7" s="4"/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4"/>
    </row>
    <row r="8" spans="1:15" s="10" customFormat="1" ht="47.25" x14ac:dyDescent="0.25">
      <c r="A8" s="8" t="s">
        <v>2</v>
      </c>
      <c r="B8" s="8" t="s">
        <v>3</v>
      </c>
      <c r="C8" s="8" t="s">
        <v>4</v>
      </c>
      <c r="D8" s="8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</row>
    <row r="9" spans="1:15" s="15" customFormat="1" ht="30" customHeight="1" x14ac:dyDescent="0.25">
      <c r="A9" s="11" t="s">
        <v>16</v>
      </c>
      <c r="B9" s="11" t="s">
        <v>17</v>
      </c>
      <c r="C9" s="11" t="s">
        <v>18</v>
      </c>
      <c r="D9" s="11" t="s">
        <v>19</v>
      </c>
      <c r="E9" s="12">
        <v>296.24</v>
      </c>
      <c r="F9" s="12">
        <f>E9*15</f>
        <v>4443.6000000000004</v>
      </c>
      <c r="G9" s="12"/>
      <c r="H9" s="12"/>
      <c r="I9" s="12"/>
      <c r="J9" s="12">
        <v>371.56</v>
      </c>
      <c r="K9" s="12"/>
      <c r="L9" s="13">
        <v>15</v>
      </c>
      <c r="M9" s="14">
        <f>F9+G9+H9+I9-J9-K9</f>
        <v>4072.0400000000004</v>
      </c>
      <c r="N9" s="9"/>
    </row>
    <row r="10" spans="1:15" s="15" customFormat="1" ht="30" customHeight="1" x14ac:dyDescent="0.25">
      <c r="A10" s="11" t="s">
        <v>20</v>
      </c>
      <c r="B10" s="11" t="s">
        <v>17</v>
      </c>
      <c r="C10" s="11" t="s">
        <v>18</v>
      </c>
      <c r="D10" s="11" t="s">
        <v>21</v>
      </c>
      <c r="E10" s="12">
        <v>267.7</v>
      </c>
      <c r="F10" s="12">
        <f>E10*15</f>
        <v>4015.5</v>
      </c>
      <c r="G10" s="12"/>
      <c r="H10" s="12"/>
      <c r="I10" s="12"/>
      <c r="J10" s="12">
        <v>315.48</v>
      </c>
      <c r="K10" s="12"/>
      <c r="L10" s="13">
        <v>15</v>
      </c>
      <c r="M10" s="14">
        <f>F10+G10+H10+I10-J10-K10</f>
        <v>3700.02</v>
      </c>
      <c r="N10" s="9"/>
    </row>
    <row r="11" spans="1:15" s="15" customFormat="1" ht="30" customHeight="1" x14ac:dyDescent="0.25">
      <c r="A11" s="11" t="s">
        <v>22</v>
      </c>
      <c r="B11" s="11" t="s">
        <v>17</v>
      </c>
      <c r="C11" s="11" t="s">
        <v>18</v>
      </c>
      <c r="D11" s="11" t="s">
        <v>23</v>
      </c>
      <c r="E11" s="12">
        <v>214.93</v>
      </c>
      <c r="F11" s="12">
        <f>E11*15</f>
        <v>3223.9500000000003</v>
      </c>
      <c r="G11" s="12">
        <v>2041.83</v>
      </c>
      <c r="H11" s="12"/>
      <c r="I11" s="12"/>
      <c r="J11" s="12">
        <v>36.450000000000003</v>
      </c>
      <c r="K11" s="12"/>
      <c r="L11" s="13">
        <v>15</v>
      </c>
      <c r="M11" s="14">
        <f>F11+G11+H11+I11-J11-K11</f>
        <v>5229.3300000000008</v>
      </c>
      <c r="N11" s="9"/>
    </row>
    <row r="12" spans="1:15" s="15" customFormat="1" ht="30" customHeight="1" x14ac:dyDescent="0.25">
      <c r="A12" s="11" t="s">
        <v>24</v>
      </c>
      <c r="B12" s="11" t="s">
        <v>17</v>
      </c>
      <c r="C12" s="11" t="s">
        <v>18</v>
      </c>
      <c r="D12" s="11" t="s">
        <v>23</v>
      </c>
      <c r="E12" s="12">
        <v>214.93</v>
      </c>
      <c r="F12" s="12">
        <f>E12*15</f>
        <v>3223.9500000000003</v>
      </c>
      <c r="G12" s="12">
        <v>2256.7600000000002</v>
      </c>
      <c r="H12" s="12"/>
      <c r="I12" s="12"/>
      <c r="J12" s="12">
        <v>36.450000000000003</v>
      </c>
      <c r="K12" s="12"/>
      <c r="L12" s="13">
        <v>15</v>
      </c>
      <c r="M12" s="14">
        <f>F12+G12+H12-I12-J12-K12</f>
        <v>5444.2600000000011</v>
      </c>
      <c r="N12" s="9"/>
    </row>
    <row r="13" spans="1:15" s="15" customFormat="1" ht="30" customHeight="1" x14ac:dyDescent="0.25">
      <c r="A13" s="3" t="s">
        <v>27</v>
      </c>
      <c r="B13" s="4"/>
      <c r="C13" s="4"/>
      <c r="D13" s="4"/>
      <c r="E13" s="20">
        <f>SUM(E10:E12)</f>
        <v>697.56</v>
      </c>
      <c r="F13" s="20">
        <f>SUM(F10:F12)</f>
        <v>10463.400000000001</v>
      </c>
      <c r="G13" s="20">
        <f>SUM(G9:G12)</f>
        <v>4298.59</v>
      </c>
      <c r="H13" s="20">
        <f>SUM(H9:H12)</f>
        <v>0</v>
      </c>
      <c r="I13" s="20">
        <f>SUM(I9:I12)</f>
        <v>0</v>
      </c>
      <c r="J13" s="20">
        <f>SUM(J9:J12)</f>
        <v>759.94</v>
      </c>
      <c r="K13" s="20">
        <f>SUM(K9:K12)</f>
        <v>0</v>
      </c>
      <c r="L13" s="20"/>
      <c r="M13" s="20">
        <f>SUM(M9:M12)</f>
        <v>18445.650000000001</v>
      </c>
      <c r="N13" s="4"/>
    </row>
    <row r="14" spans="1:15" ht="15.75" x14ac:dyDescent="0.25">
      <c r="A14" s="3"/>
      <c r="B14" s="4"/>
      <c r="C14" s="4"/>
      <c r="D14" s="4"/>
      <c r="E14" s="21"/>
      <c r="F14" s="22"/>
      <c r="G14" s="22"/>
      <c r="H14" s="22"/>
      <c r="I14" s="22"/>
      <c r="J14" s="22"/>
      <c r="K14" s="22"/>
      <c r="L14" s="22"/>
      <c r="M14" s="22"/>
      <c r="N14" s="4"/>
    </row>
    <row r="15" spans="1:15" ht="15.75" x14ac:dyDescent="0.25">
      <c r="A15" s="7"/>
      <c r="B15" s="2"/>
      <c r="C15" s="2"/>
      <c r="D15" s="2"/>
      <c r="E15" s="7"/>
      <c r="F15" s="7"/>
      <c r="G15" s="7"/>
      <c r="H15" s="7"/>
      <c r="I15" s="7"/>
      <c r="J15" s="20"/>
      <c r="L15" s="7"/>
      <c r="M15" s="7"/>
      <c r="N15" s="2"/>
    </row>
    <row r="16" spans="1:15" ht="15.75" x14ac:dyDescent="0.25">
      <c r="A16" s="7"/>
      <c r="B16" s="2"/>
      <c r="C16" s="2"/>
      <c r="D16" s="2"/>
      <c r="E16" s="20"/>
      <c r="F16" s="20"/>
      <c r="G16" s="20"/>
      <c r="H16" s="20"/>
      <c r="I16" s="20"/>
      <c r="J16" s="20"/>
      <c r="K16" s="20"/>
      <c r="L16" s="20"/>
      <c r="M16" s="20"/>
      <c r="N16" s="2"/>
      <c r="O16" s="23"/>
    </row>
    <row r="17" spans="1:15" ht="15.75" x14ac:dyDescent="0.25">
      <c r="A17" s="7"/>
      <c r="B17" s="2"/>
      <c r="C17" s="2"/>
      <c r="D17" s="2"/>
      <c r="E17" s="111"/>
      <c r="F17" s="111"/>
      <c r="G17" s="111"/>
      <c r="H17" s="111"/>
      <c r="I17" s="111"/>
      <c r="J17" s="111"/>
      <c r="K17" s="111"/>
      <c r="L17" s="111"/>
      <c r="M17" s="111"/>
      <c r="N17" s="2"/>
      <c r="O17" s="23"/>
    </row>
    <row r="18" spans="1:15" ht="15.75" x14ac:dyDescent="0.25">
      <c r="A18" s="3"/>
      <c r="B18" s="4"/>
      <c r="C18" s="4"/>
      <c r="D18" s="4"/>
      <c r="E18" s="5"/>
      <c r="F18" s="5"/>
      <c r="G18" s="5"/>
      <c r="H18" s="5"/>
      <c r="I18" s="5"/>
      <c r="J18" s="5"/>
      <c r="K18" s="5"/>
      <c r="L18" s="5"/>
      <c r="M18" s="5"/>
      <c r="N18" s="4"/>
    </row>
    <row r="19" spans="1:15" s="6" customFormat="1" ht="15.75" x14ac:dyDescent="0.25">
      <c r="A19" s="3"/>
      <c r="B19" s="4"/>
      <c r="C19" s="4"/>
      <c r="D19" s="4"/>
      <c r="E19" s="5"/>
      <c r="F19" s="5"/>
      <c r="G19" s="5"/>
      <c r="H19" s="5"/>
      <c r="I19" s="5"/>
      <c r="J19" s="5"/>
      <c r="K19" s="5"/>
      <c r="L19" s="5"/>
      <c r="M19" s="5"/>
      <c r="N19" s="4"/>
    </row>
    <row r="20" spans="1:15" s="6" customFormat="1" ht="15.75" x14ac:dyDescent="0.25">
      <c r="A20" s="3"/>
      <c r="B20" s="4"/>
      <c r="C20" s="4"/>
      <c r="D20" s="4"/>
      <c r="E20" s="5"/>
      <c r="F20" s="5"/>
      <c r="G20" s="5"/>
      <c r="H20" s="5"/>
      <c r="I20" s="3"/>
      <c r="J20" s="108" t="s">
        <v>0</v>
      </c>
      <c r="K20" s="109"/>
      <c r="L20" s="109"/>
      <c r="M20" s="109"/>
      <c r="N20" s="110"/>
    </row>
    <row r="21" spans="1:15" s="6" customFormat="1" ht="15.75" x14ac:dyDescent="0.25">
      <c r="A21" s="3"/>
      <c r="B21" s="4"/>
      <c r="C21" s="4"/>
      <c r="D21" s="4"/>
      <c r="E21" s="5"/>
      <c r="F21" s="5"/>
      <c r="G21" s="5"/>
      <c r="H21" s="5"/>
      <c r="I21" s="3"/>
      <c r="J21" s="105" t="s">
        <v>73</v>
      </c>
      <c r="K21" s="106"/>
      <c r="L21" s="106"/>
      <c r="M21" s="106"/>
      <c r="N21" s="107"/>
    </row>
    <row r="22" spans="1:15" s="6" customFormat="1" ht="15.75" x14ac:dyDescent="0.25">
      <c r="A22" s="3"/>
      <c r="B22" s="4"/>
      <c r="C22" s="4"/>
      <c r="D22" s="4"/>
      <c r="E22" s="5"/>
      <c r="F22" s="5"/>
      <c r="G22" s="5"/>
      <c r="H22" s="5"/>
      <c r="I22" s="5"/>
      <c r="J22" s="5"/>
      <c r="K22" s="5"/>
      <c r="L22" s="5"/>
      <c r="M22" s="5"/>
      <c r="N22" s="4"/>
    </row>
    <row r="23" spans="1:15" s="6" customFormat="1" ht="15.75" x14ac:dyDescent="0.25">
      <c r="A23" s="3"/>
      <c r="B23" s="4"/>
      <c r="C23" s="4"/>
      <c r="D23" s="4"/>
      <c r="E23" s="5"/>
      <c r="F23" s="5"/>
      <c r="G23" s="5"/>
      <c r="H23" s="5"/>
      <c r="I23" s="5"/>
      <c r="J23" s="5"/>
      <c r="K23" s="5"/>
      <c r="L23" s="5"/>
      <c r="M23" s="5"/>
      <c r="N23" s="4"/>
    </row>
    <row r="24" spans="1:15" s="6" customFormat="1" ht="15.75" x14ac:dyDescent="0.25">
      <c r="A24" s="7"/>
      <c r="B24" s="2"/>
      <c r="C24" s="2"/>
      <c r="D24" s="2"/>
      <c r="E24" s="24"/>
      <c r="F24" s="20"/>
      <c r="G24" s="20"/>
      <c r="H24" s="20"/>
      <c r="I24" s="20"/>
      <c r="J24" s="20"/>
      <c r="K24" s="20"/>
      <c r="L24" s="20"/>
      <c r="M24" s="20"/>
      <c r="N24" s="2"/>
    </row>
    <row r="25" spans="1:15" ht="47.25" x14ac:dyDescent="0.25">
      <c r="A25" s="8" t="s">
        <v>2</v>
      </c>
      <c r="B25" s="8" t="s">
        <v>3</v>
      </c>
      <c r="C25" s="8" t="s">
        <v>4</v>
      </c>
      <c r="D25" s="8" t="s">
        <v>5</v>
      </c>
      <c r="E25" s="9" t="s">
        <v>6</v>
      </c>
      <c r="F25" s="9" t="s">
        <v>7</v>
      </c>
      <c r="G25" s="9" t="s">
        <v>8</v>
      </c>
      <c r="H25" s="9" t="s">
        <v>9</v>
      </c>
      <c r="I25" s="9" t="s">
        <v>10</v>
      </c>
      <c r="J25" s="9" t="s">
        <v>11</v>
      </c>
      <c r="K25" s="9" t="s">
        <v>12</v>
      </c>
      <c r="L25" s="9" t="s">
        <v>13</v>
      </c>
      <c r="M25" s="9" t="s">
        <v>14</v>
      </c>
      <c r="N25" s="9" t="s">
        <v>15</v>
      </c>
    </row>
    <row r="26" spans="1:15" s="10" customFormat="1" ht="15.75" x14ac:dyDescent="0.25">
      <c r="A26" s="25" t="s">
        <v>29</v>
      </c>
      <c r="B26" s="9" t="s">
        <v>17</v>
      </c>
      <c r="C26" s="9" t="s">
        <v>30</v>
      </c>
      <c r="D26" s="9" t="s">
        <v>31</v>
      </c>
      <c r="E26" s="26">
        <v>305.48</v>
      </c>
      <c r="F26" s="27">
        <f>E26*15</f>
        <v>4582.2000000000007</v>
      </c>
      <c r="G26" s="27"/>
      <c r="H26" s="27"/>
      <c r="I26" s="27"/>
      <c r="J26" s="27">
        <v>393.74</v>
      </c>
      <c r="K26" s="27"/>
      <c r="L26" s="28">
        <v>15</v>
      </c>
      <c r="M26" s="29">
        <f t="shared" ref="M26:M31" si="0">F26+G26+H26+I26-J26-K26</f>
        <v>4188.4600000000009</v>
      </c>
      <c r="N26" s="9"/>
    </row>
    <row r="27" spans="1:15" s="30" customFormat="1" ht="30" customHeight="1" x14ac:dyDescent="0.25">
      <c r="A27" s="25" t="s">
        <v>32</v>
      </c>
      <c r="B27" s="9" t="s">
        <v>17</v>
      </c>
      <c r="C27" s="9" t="s">
        <v>30</v>
      </c>
      <c r="D27" s="9" t="s">
        <v>33</v>
      </c>
      <c r="E27" s="26">
        <v>215.7</v>
      </c>
      <c r="F27" s="27">
        <f>E27*15</f>
        <v>3235.5</v>
      </c>
      <c r="G27" s="27"/>
      <c r="H27" s="27"/>
      <c r="I27" s="27"/>
      <c r="J27" s="27">
        <v>105.52</v>
      </c>
      <c r="K27" s="27"/>
      <c r="L27" s="28">
        <v>15</v>
      </c>
      <c r="M27" s="29">
        <f t="shared" si="0"/>
        <v>3129.98</v>
      </c>
      <c r="N27" s="9"/>
    </row>
    <row r="28" spans="1:15" s="30" customFormat="1" ht="30" customHeight="1" x14ac:dyDescent="0.25">
      <c r="A28" s="25" t="s">
        <v>34</v>
      </c>
      <c r="B28" s="9" t="s">
        <v>17</v>
      </c>
      <c r="C28" s="9" t="s">
        <v>30</v>
      </c>
      <c r="D28" s="9" t="s">
        <v>35</v>
      </c>
      <c r="E28" s="26">
        <v>193.1</v>
      </c>
      <c r="F28" s="27">
        <f>E28*15</f>
        <v>2896.5</v>
      </c>
      <c r="G28" s="27"/>
      <c r="H28" s="27"/>
      <c r="I28" s="27"/>
      <c r="J28" s="27">
        <v>48.39</v>
      </c>
      <c r="K28" s="27"/>
      <c r="L28" s="28">
        <v>15</v>
      </c>
      <c r="M28" s="29">
        <f t="shared" si="0"/>
        <v>2848.11</v>
      </c>
      <c r="N28" s="9"/>
    </row>
    <row r="29" spans="1:15" s="30" customFormat="1" ht="30" customHeight="1" x14ac:dyDescent="0.25">
      <c r="A29" s="31" t="s">
        <v>36</v>
      </c>
      <c r="B29" s="32" t="s">
        <v>17</v>
      </c>
      <c r="C29" s="32" t="s">
        <v>30</v>
      </c>
      <c r="D29" s="32" t="s">
        <v>33</v>
      </c>
      <c r="E29" s="33">
        <v>267.7</v>
      </c>
      <c r="F29" s="34">
        <v>4015.56</v>
      </c>
      <c r="G29" s="34"/>
      <c r="H29" s="34"/>
      <c r="I29" s="34"/>
      <c r="J29" s="34">
        <v>315.48</v>
      </c>
      <c r="K29" s="34"/>
      <c r="L29" s="35">
        <v>15</v>
      </c>
      <c r="M29" s="29">
        <f t="shared" si="0"/>
        <v>3700.08</v>
      </c>
      <c r="N29" s="32"/>
    </row>
    <row r="30" spans="1:15" s="30" customFormat="1" ht="30" customHeight="1" x14ac:dyDescent="0.25">
      <c r="A30" s="31" t="s">
        <v>37</v>
      </c>
      <c r="B30" s="32" t="s">
        <v>17</v>
      </c>
      <c r="C30" s="32" t="s">
        <v>30</v>
      </c>
      <c r="D30" s="32" t="s">
        <v>33</v>
      </c>
      <c r="E30" s="33">
        <v>215.7</v>
      </c>
      <c r="F30" s="34">
        <f>E30*15</f>
        <v>3235.5</v>
      </c>
      <c r="G30" s="34"/>
      <c r="H30" s="34"/>
      <c r="I30" s="34"/>
      <c r="J30" s="34">
        <v>105.59</v>
      </c>
      <c r="K30" s="34"/>
      <c r="L30" s="35">
        <v>15</v>
      </c>
      <c r="M30" s="29">
        <f t="shared" si="0"/>
        <v>3129.91</v>
      </c>
      <c r="N30" s="32"/>
    </row>
    <row r="31" spans="1:15" s="30" customFormat="1" ht="30" customHeight="1" x14ac:dyDescent="0.25">
      <c r="A31" s="25" t="s">
        <v>38</v>
      </c>
      <c r="B31" s="9" t="s">
        <v>17</v>
      </c>
      <c r="C31" s="9" t="s">
        <v>30</v>
      </c>
      <c r="D31" s="9" t="s">
        <v>35</v>
      </c>
      <c r="E31" s="26">
        <v>181.8</v>
      </c>
      <c r="F31" s="27">
        <f>E31*15</f>
        <v>2727</v>
      </c>
      <c r="G31" s="27"/>
      <c r="H31" s="27"/>
      <c r="I31" s="27"/>
      <c r="J31" s="27">
        <v>29.95</v>
      </c>
      <c r="K31" s="27"/>
      <c r="L31" s="28">
        <v>15</v>
      </c>
      <c r="M31" s="29">
        <f t="shared" si="0"/>
        <v>2697.05</v>
      </c>
      <c r="N31" s="9"/>
    </row>
    <row r="32" spans="1:15" s="30" customFormat="1" ht="30" customHeight="1" x14ac:dyDescent="0.25">
      <c r="A32" s="36"/>
      <c r="B32" s="37"/>
      <c r="C32" s="37"/>
      <c r="D32" s="37"/>
      <c r="E32" s="38"/>
      <c r="F32" s="39">
        <f t="shared" ref="F32:K32" si="1">SUM(F26:F31)</f>
        <v>20692.260000000002</v>
      </c>
      <c r="G32" s="39">
        <f t="shared" si="1"/>
        <v>0</v>
      </c>
      <c r="H32" s="39">
        <f t="shared" si="1"/>
        <v>0</v>
      </c>
      <c r="I32" s="39">
        <f t="shared" si="1"/>
        <v>0</v>
      </c>
      <c r="J32" s="39">
        <f t="shared" si="1"/>
        <v>998.67000000000007</v>
      </c>
      <c r="K32" s="39">
        <f t="shared" si="1"/>
        <v>0</v>
      </c>
      <c r="L32" s="39"/>
      <c r="M32" s="39">
        <f>SUM(M26:M31)</f>
        <v>19693.59</v>
      </c>
      <c r="N32" s="37"/>
    </row>
    <row r="33" spans="1:14" s="30" customFormat="1" ht="30" customHeight="1" x14ac:dyDescent="0.25">
      <c r="A33" s="36"/>
      <c r="B33" s="37"/>
      <c r="C33" s="37"/>
      <c r="D33" s="37"/>
      <c r="E33" s="38"/>
      <c r="F33" s="39"/>
      <c r="G33" s="39"/>
      <c r="H33" s="39"/>
      <c r="I33" s="39"/>
      <c r="J33" s="39"/>
      <c r="K33" s="39"/>
      <c r="L33" s="39"/>
      <c r="M33" s="39"/>
      <c r="N33" s="37"/>
    </row>
    <row r="34" spans="1:14" s="30" customFormat="1" ht="30" customHeight="1" x14ac:dyDescent="0.25">
      <c r="A34" s="36"/>
      <c r="B34" s="37"/>
      <c r="C34" s="37"/>
      <c r="D34" s="37"/>
      <c r="E34" s="38"/>
      <c r="F34" s="39"/>
      <c r="G34" s="39"/>
      <c r="H34" s="39"/>
      <c r="I34" s="39"/>
      <c r="J34" s="39"/>
      <c r="K34" s="39"/>
      <c r="L34" s="39"/>
      <c r="M34" s="39"/>
      <c r="N34" s="37"/>
    </row>
    <row r="35" spans="1:14" s="30" customFormat="1" ht="30" customHeight="1" x14ac:dyDescent="0.25">
      <c r="A35" s="36"/>
      <c r="B35" s="37"/>
      <c r="C35" s="37"/>
      <c r="D35" s="37"/>
      <c r="E35" s="38"/>
      <c r="F35" s="39"/>
      <c r="G35" s="39"/>
      <c r="H35" s="39"/>
      <c r="I35" s="39"/>
      <c r="J35" s="108" t="s">
        <v>0</v>
      </c>
      <c r="K35" s="109"/>
      <c r="L35" s="109"/>
      <c r="M35" s="109"/>
      <c r="N35" s="110"/>
    </row>
    <row r="36" spans="1:14" s="30" customFormat="1" ht="30" customHeight="1" x14ac:dyDescent="0.25">
      <c r="A36" s="36"/>
      <c r="B36" s="37"/>
      <c r="C36" s="37"/>
      <c r="D36" s="37"/>
      <c r="E36" s="38"/>
      <c r="F36" s="39"/>
      <c r="G36" s="39"/>
      <c r="H36" s="39"/>
      <c r="I36" s="39"/>
      <c r="J36" s="105" t="str">
        <f>J5</f>
        <v>1-15 OCTUBRE  DEL 2018</v>
      </c>
      <c r="K36" s="106"/>
      <c r="L36" s="106"/>
      <c r="M36" s="106"/>
      <c r="N36" s="107"/>
    </row>
    <row r="37" spans="1:14" s="30" customFormat="1" ht="30" customHeight="1" x14ac:dyDescent="0.25">
      <c r="A37" s="36"/>
      <c r="B37" s="37"/>
      <c r="C37" s="37"/>
      <c r="D37" s="37"/>
      <c r="E37" s="38"/>
      <c r="F37" s="39"/>
      <c r="G37" s="39"/>
      <c r="H37" s="39"/>
      <c r="I37" s="39"/>
      <c r="J37" s="39"/>
      <c r="K37" s="39"/>
      <c r="L37" s="39"/>
      <c r="M37" s="39"/>
      <c r="N37" s="37"/>
    </row>
    <row r="38" spans="1:14" s="30" customFormat="1" ht="30" customHeight="1" x14ac:dyDescent="0.25">
      <c r="A38" s="31" t="s">
        <v>74</v>
      </c>
      <c r="B38" s="32" t="s">
        <v>26</v>
      </c>
      <c r="C38" s="32" t="s">
        <v>40</v>
      </c>
      <c r="D38" s="32" t="s">
        <v>41</v>
      </c>
      <c r="E38" s="33">
        <v>593.29999999999995</v>
      </c>
      <c r="F38" s="34">
        <v>8899.49</v>
      </c>
      <c r="G38" s="34"/>
      <c r="H38" s="34"/>
      <c r="I38" s="34"/>
      <c r="J38" s="34">
        <v>1262.76</v>
      </c>
      <c r="K38" s="34"/>
      <c r="L38" s="35">
        <v>15</v>
      </c>
      <c r="M38" s="53">
        <f t="shared" ref="M38" si="2">F38+G38+H38+I38-J38-K38</f>
        <v>7636.73</v>
      </c>
      <c r="N38" s="32"/>
    </row>
    <row r="39" spans="1:14" s="60" customFormat="1" ht="26.25" customHeight="1" x14ac:dyDescent="0.25">
      <c r="A39" s="64" t="s">
        <v>78</v>
      </c>
      <c r="B39" s="9" t="s">
        <v>26</v>
      </c>
      <c r="C39" s="9" t="s">
        <v>40</v>
      </c>
      <c r="D39" s="40" t="s">
        <v>77</v>
      </c>
      <c r="E39" s="63">
        <v>366.66</v>
      </c>
      <c r="F39" s="63">
        <v>5500</v>
      </c>
      <c r="G39" s="61"/>
      <c r="H39" s="61"/>
      <c r="I39" s="61"/>
      <c r="J39" s="61"/>
      <c r="K39" s="61"/>
      <c r="L39" s="62">
        <v>15</v>
      </c>
      <c r="M39" s="61">
        <v>5500</v>
      </c>
      <c r="N39" s="9"/>
    </row>
    <row r="40" spans="1:14" s="30" customFormat="1" ht="30" customHeight="1" x14ac:dyDescent="0.25">
      <c r="A40" s="54" t="s">
        <v>76</v>
      </c>
      <c r="B40" s="55" t="s">
        <v>26</v>
      </c>
      <c r="C40" s="55" t="s">
        <v>40</v>
      </c>
      <c r="D40" s="56" t="s">
        <v>43</v>
      </c>
      <c r="E40" s="45">
        <v>205.98</v>
      </c>
      <c r="F40" s="57">
        <f>E40*15</f>
        <v>3089.7</v>
      </c>
      <c r="G40" s="57">
        <v>411.96</v>
      </c>
      <c r="H40" s="57"/>
      <c r="I40" s="57"/>
      <c r="J40" s="57">
        <v>86.83</v>
      </c>
      <c r="K40" s="57"/>
      <c r="L40" s="58">
        <v>15</v>
      </c>
      <c r="M40" s="59">
        <f>F40+G40+H40+I40-J40-K40</f>
        <v>3414.83</v>
      </c>
      <c r="N40" s="55"/>
    </row>
    <row r="41" spans="1:14" s="30" customFormat="1" ht="30" customHeight="1" x14ac:dyDescent="0.25">
      <c r="A41" s="25" t="s">
        <v>44</v>
      </c>
      <c r="B41" s="9" t="s">
        <v>26</v>
      </c>
      <c r="C41" s="9" t="s">
        <v>40</v>
      </c>
      <c r="D41" s="41" t="s">
        <v>45</v>
      </c>
      <c r="E41" s="26">
        <v>264.95</v>
      </c>
      <c r="F41" s="27">
        <f>E41*15</f>
        <v>3974.25</v>
      </c>
      <c r="G41" s="27"/>
      <c r="H41" s="27"/>
      <c r="I41" s="27"/>
      <c r="J41" s="27">
        <v>311</v>
      </c>
      <c r="K41" s="27"/>
      <c r="L41" s="28">
        <v>15</v>
      </c>
      <c r="M41" s="29">
        <f>F41+G41+H41+I41-J41-K41</f>
        <v>3663.25</v>
      </c>
      <c r="N41" s="9"/>
    </row>
    <row r="42" spans="1:14" s="30" customFormat="1" ht="30" customHeight="1" x14ac:dyDescent="0.25">
      <c r="A42" s="25" t="s">
        <v>46</v>
      </c>
      <c r="B42" s="9" t="s">
        <v>26</v>
      </c>
      <c r="C42" s="9" t="s">
        <v>40</v>
      </c>
      <c r="D42" s="9" t="s">
        <v>47</v>
      </c>
      <c r="E42" s="26">
        <v>205.98</v>
      </c>
      <c r="F42" s="27">
        <f>E42*15</f>
        <v>3089.7</v>
      </c>
      <c r="G42" s="27">
        <v>411.96</v>
      </c>
      <c r="H42" s="27"/>
      <c r="I42" s="27"/>
      <c r="J42" s="27">
        <v>86.83</v>
      </c>
      <c r="K42" s="27"/>
      <c r="L42" s="28">
        <v>15</v>
      </c>
      <c r="M42" s="29">
        <f>F42+G42+H42+I42-J42-K42</f>
        <v>3414.83</v>
      </c>
      <c r="N42" s="9"/>
    </row>
    <row r="43" spans="1:14" s="30" customFormat="1" ht="25.5" customHeight="1" thickBot="1" x14ac:dyDescent="0.3">
      <c r="A43" s="25" t="s">
        <v>48</v>
      </c>
      <c r="B43" s="32" t="s">
        <v>26</v>
      </c>
      <c r="C43" s="9" t="s">
        <v>30</v>
      </c>
      <c r="D43" s="9" t="s">
        <v>33</v>
      </c>
      <c r="E43" s="26">
        <v>140.76</v>
      </c>
      <c r="F43" s="27">
        <f>E43*15</f>
        <v>2111.3999999999996</v>
      </c>
      <c r="G43" s="27"/>
      <c r="H43" s="27"/>
      <c r="I43" s="27"/>
      <c r="J43" s="27">
        <v>66.38</v>
      </c>
      <c r="K43" s="27"/>
      <c r="L43" s="28">
        <v>15</v>
      </c>
      <c r="M43" s="29">
        <f>F43+G43+H43+I43-J43-K43</f>
        <v>2045.0199999999995</v>
      </c>
      <c r="N43" s="9"/>
    </row>
    <row r="44" spans="1:14" s="30" customFormat="1" ht="30" customHeight="1" thickBot="1" x14ac:dyDescent="0.3">
      <c r="A44" s="42" t="s">
        <v>49</v>
      </c>
      <c r="B44" s="43" t="s">
        <v>26</v>
      </c>
      <c r="C44" s="44" t="s">
        <v>40</v>
      </c>
      <c r="D44" s="9" t="s">
        <v>50</v>
      </c>
      <c r="E44" s="26">
        <v>205.98</v>
      </c>
      <c r="F44" s="27">
        <f>E44*15</f>
        <v>3089.7</v>
      </c>
      <c r="G44" s="27">
        <v>411.96</v>
      </c>
      <c r="H44" s="27"/>
      <c r="I44" s="27"/>
      <c r="J44" s="27">
        <v>86.83</v>
      </c>
      <c r="K44" s="27"/>
      <c r="L44" s="28">
        <v>15</v>
      </c>
      <c r="M44" s="29">
        <f>F44+G44+H44+I44-J44-K44</f>
        <v>3414.83</v>
      </c>
      <c r="N44" s="37"/>
    </row>
    <row r="45" spans="1:14" ht="15.75" x14ac:dyDescent="0.25">
      <c r="A45" s="36"/>
      <c r="B45" s="37"/>
      <c r="C45" s="37"/>
      <c r="D45" s="37"/>
      <c r="E45" s="38"/>
      <c r="F45" s="39">
        <f t="shared" ref="F45:M45" si="3">SUM(F38:F44)</f>
        <v>29754.240000000002</v>
      </c>
      <c r="G45" s="39">
        <f t="shared" si="3"/>
        <v>1235.8799999999999</v>
      </c>
      <c r="H45" s="39">
        <f t="shared" si="3"/>
        <v>0</v>
      </c>
      <c r="I45" s="39">
        <f t="shared" si="3"/>
        <v>0</v>
      </c>
      <c r="J45" s="39">
        <f t="shared" si="3"/>
        <v>1900.6299999999997</v>
      </c>
      <c r="K45" s="39">
        <f t="shared" si="3"/>
        <v>0</v>
      </c>
      <c r="L45" s="39">
        <f t="shared" si="3"/>
        <v>105</v>
      </c>
      <c r="M45" s="39">
        <f t="shared" si="3"/>
        <v>29089.489999999998</v>
      </c>
      <c r="N45" s="37"/>
    </row>
    <row r="46" spans="1:14" ht="15.75" x14ac:dyDescent="0.25">
      <c r="A46" s="36"/>
      <c r="B46" s="2"/>
      <c r="C46" s="2"/>
      <c r="D46" s="2"/>
      <c r="E46" s="24"/>
      <c r="F46" s="20"/>
      <c r="G46" s="20"/>
      <c r="H46" s="20"/>
      <c r="I46" s="20"/>
      <c r="J46" s="20"/>
      <c r="K46" s="20"/>
      <c r="L46" s="20"/>
      <c r="M46" s="20"/>
      <c r="N46" s="2"/>
    </row>
    <row r="47" spans="1:14" s="6" customFormat="1" ht="15.75" x14ac:dyDescent="0.25">
      <c r="A47" s="7"/>
      <c r="B47" s="2"/>
      <c r="C47" s="2"/>
      <c r="D47" s="2"/>
      <c r="E47" s="111"/>
      <c r="F47" s="111"/>
      <c r="G47" s="111"/>
      <c r="H47" s="111"/>
      <c r="I47" s="111"/>
      <c r="J47" s="111"/>
      <c r="K47" s="111"/>
      <c r="L47" s="111"/>
      <c r="M47" s="111"/>
      <c r="N47" s="2"/>
    </row>
    <row r="48" spans="1:14" s="6" customFormat="1" ht="15.75" x14ac:dyDescent="0.25">
      <c r="A48" s="7"/>
      <c r="B48" s="4"/>
      <c r="C48" s="4"/>
      <c r="D48" s="4"/>
      <c r="E48" s="5"/>
      <c r="F48" s="5"/>
      <c r="G48" s="5"/>
      <c r="H48" s="5"/>
      <c r="I48" s="5"/>
      <c r="J48" s="5"/>
      <c r="K48" s="5"/>
      <c r="L48" s="5"/>
      <c r="M48" s="5"/>
      <c r="N48" s="4"/>
    </row>
    <row r="49" spans="1:14" s="6" customFormat="1" ht="15.75" x14ac:dyDescent="0.25">
      <c r="A49" s="3"/>
      <c r="B49" s="4"/>
      <c r="C49" s="4"/>
      <c r="D49" s="4"/>
      <c r="E49" s="5"/>
      <c r="F49" s="5"/>
      <c r="G49" s="5"/>
      <c r="H49" s="5"/>
      <c r="I49" s="5"/>
      <c r="J49" s="5"/>
      <c r="K49" s="5"/>
      <c r="L49" s="5"/>
      <c r="M49" s="5"/>
      <c r="N49" s="4"/>
    </row>
    <row r="50" spans="1:14" s="6" customFormat="1" ht="15.75" x14ac:dyDescent="0.25">
      <c r="A50" s="3"/>
      <c r="B50" s="4"/>
      <c r="C50" s="4"/>
      <c r="D50" s="4"/>
      <c r="E50" s="5"/>
      <c r="F50" s="5"/>
      <c r="G50" s="5"/>
      <c r="H50" s="5"/>
      <c r="I50" s="3"/>
      <c r="J50" s="108" t="s">
        <v>0</v>
      </c>
      <c r="K50" s="109"/>
      <c r="L50" s="109"/>
      <c r="M50" s="109"/>
      <c r="N50" s="110"/>
    </row>
    <row r="51" spans="1:14" s="6" customFormat="1" ht="15.75" x14ac:dyDescent="0.25">
      <c r="A51" s="3"/>
      <c r="B51" s="4"/>
      <c r="C51" s="4"/>
      <c r="D51" s="4"/>
      <c r="E51" s="5"/>
      <c r="F51" s="5"/>
      <c r="G51" s="5"/>
      <c r="H51" s="5"/>
      <c r="I51" s="3"/>
      <c r="J51" s="105" t="str">
        <f>J5</f>
        <v>1-15 OCTUBRE  DEL 2018</v>
      </c>
      <c r="K51" s="106"/>
      <c r="L51" s="106"/>
      <c r="M51" s="106"/>
      <c r="N51" s="107"/>
    </row>
    <row r="52" spans="1:14" ht="15.75" x14ac:dyDescent="0.25">
      <c r="A52" s="3"/>
      <c r="B52" s="4"/>
      <c r="C52" s="4"/>
      <c r="D52" s="4"/>
      <c r="E52" s="5"/>
      <c r="F52" s="5"/>
      <c r="G52" s="5"/>
      <c r="H52" s="5"/>
      <c r="I52" s="5"/>
      <c r="J52" s="5"/>
      <c r="K52" s="5"/>
      <c r="L52" s="5"/>
      <c r="M52" s="5"/>
      <c r="N52" s="4"/>
    </row>
    <row r="53" spans="1:14" ht="15.75" x14ac:dyDescent="0.25">
      <c r="A53" s="3"/>
      <c r="B53" s="2"/>
      <c r="C53" s="2"/>
      <c r="D53" s="2"/>
      <c r="E53" s="24"/>
      <c r="F53" s="20"/>
      <c r="G53" s="20"/>
      <c r="H53" s="20"/>
      <c r="I53" s="20"/>
      <c r="J53" s="20"/>
      <c r="K53" s="20"/>
      <c r="L53" s="20"/>
      <c r="M53" s="20"/>
      <c r="N53" s="2"/>
    </row>
    <row r="54" spans="1:14" s="10" customFormat="1" ht="3.75" customHeight="1" x14ac:dyDescent="0.25">
      <c r="A54" s="7"/>
      <c r="B54" s="2"/>
      <c r="C54" s="2"/>
      <c r="D54" s="2"/>
      <c r="E54" s="24"/>
      <c r="F54" s="20"/>
      <c r="G54" s="20"/>
      <c r="H54" s="20"/>
      <c r="I54" s="20"/>
      <c r="J54" s="20"/>
      <c r="K54" s="20"/>
      <c r="L54" s="20"/>
      <c r="M54" s="20"/>
      <c r="N54" s="2"/>
    </row>
    <row r="55" spans="1:14" s="10" customFormat="1" ht="40.5" customHeight="1" x14ac:dyDescent="0.25">
      <c r="A55" s="8" t="s">
        <v>2</v>
      </c>
      <c r="B55" s="8" t="s">
        <v>3</v>
      </c>
      <c r="C55" s="8" t="s">
        <v>4</v>
      </c>
      <c r="D55" s="8" t="s">
        <v>5</v>
      </c>
      <c r="E55" s="9" t="s">
        <v>51</v>
      </c>
      <c r="F55" s="9" t="s">
        <v>7</v>
      </c>
      <c r="G55" s="9" t="s">
        <v>8</v>
      </c>
      <c r="H55" s="9" t="s">
        <v>9</v>
      </c>
      <c r="I55" s="9" t="s">
        <v>10</v>
      </c>
      <c r="J55" s="9" t="s">
        <v>11</v>
      </c>
      <c r="K55" s="9" t="s">
        <v>12</v>
      </c>
      <c r="L55" s="9" t="s">
        <v>13</v>
      </c>
      <c r="M55" s="9" t="s">
        <v>14</v>
      </c>
      <c r="N55" s="9" t="s">
        <v>15</v>
      </c>
    </row>
    <row r="56" spans="1:14" s="30" customFormat="1" ht="30" customHeight="1" x14ac:dyDescent="0.25">
      <c r="A56" s="25" t="s">
        <v>52</v>
      </c>
      <c r="B56" s="9" t="s">
        <v>26</v>
      </c>
      <c r="C56" s="9" t="s">
        <v>30</v>
      </c>
      <c r="D56" s="9" t="s">
        <v>33</v>
      </c>
      <c r="E56" s="26">
        <v>215.7</v>
      </c>
      <c r="F56" s="27">
        <f>E56*15</f>
        <v>3235.5</v>
      </c>
      <c r="G56" s="27"/>
      <c r="H56" s="27"/>
      <c r="I56" s="27"/>
      <c r="J56" s="27">
        <v>60.19</v>
      </c>
      <c r="K56" s="27"/>
      <c r="L56" s="28">
        <v>15</v>
      </c>
      <c r="M56" s="29">
        <f>F56+G56+H56+I56-J56-K56</f>
        <v>3175.31</v>
      </c>
      <c r="N56" s="9"/>
    </row>
    <row r="57" spans="1:14" s="30" customFormat="1" ht="30" customHeight="1" x14ac:dyDescent="0.25">
      <c r="A57" s="25" t="s">
        <v>53</v>
      </c>
      <c r="B57" s="9" t="s">
        <v>26</v>
      </c>
      <c r="C57" s="9" t="s">
        <v>40</v>
      </c>
      <c r="D57" s="9" t="s">
        <v>54</v>
      </c>
      <c r="E57" s="26">
        <f>714/15</f>
        <v>47.6</v>
      </c>
      <c r="F57" s="27">
        <f>E57*15</f>
        <v>714</v>
      </c>
      <c r="G57" s="27"/>
      <c r="H57" s="27"/>
      <c r="I57" s="27">
        <v>167.87</v>
      </c>
      <c r="J57" s="27"/>
      <c r="K57" s="27"/>
      <c r="L57" s="28">
        <v>15</v>
      </c>
      <c r="M57" s="29">
        <f>F57+G57+H57+I57-J57-K57</f>
        <v>881.87</v>
      </c>
      <c r="N57" s="9"/>
    </row>
    <row r="58" spans="1:14" s="30" customFormat="1" ht="30" customHeight="1" x14ac:dyDescent="0.25">
      <c r="A58" s="25" t="s">
        <v>55</v>
      </c>
      <c r="B58" s="9" t="s">
        <v>26</v>
      </c>
      <c r="C58" s="9" t="s">
        <v>30</v>
      </c>
      <c r="D58" s="9" t="s">
        <v>33</v>
      </c>
      <c r="E58" s="26">
        <v>220</v>
      </c>
      <c r="F58" s="27">
        <f>E58*15</f>
        <v>3300</v>
      </c>
      <c r="G58" s="27"/>
      <c r="H58" s="27"/>
      <c r="I58" s="27"/>
      <c r="J58" s="27">
        <v>112.54</v>
      </c>
      <c r="K58" s="27"/>
      <c r="L58" s="28">
        <v>15</v>
      </c>
      <c r="M58" s="29">
        <f>F58+G58+H58+I58-J58-K58</f>
        <v>3187.46</v>
      </c>
      <c r="N58" s="45"/>
    </row>
    <row r="59" spans="1:14" s="30" customFormat="1" ht="30" customHeight="1" x14ac:dyDescent="0.25">
      <c r="A59" s="36"/>
      <c r="B59" s="37"/>
      <c r="C59" s="37"/>
      <c r="D59" s="37"/>
      <c r="E59" s="38"/>
      <c r="F59" s="39">
        <f>SUM(F56:F58)</f>
        <v>7249.5</v>
      </c>
      <c r="G59" s="39">
        <f t="shared" ref="G59:L59" si="4">SUM(G56:G58)</f>
        <v>0</v>
      </c>
      <c r="H59" s="39">
        <f t="shared" si="4"/>
        <v>0</v>
      </c>
      <c r="I59" s="39">
        <f t="shared" si="4"/>
        <v>167.87</v>
      </c>
      <c r="J59" s="39">
        <f>SUM(J56:J58)</f>
        <v>172.73000000000002</v>
      </c>
      <c r="K59" s="39">
        <f t="shared" si="4"/>
        <v>0</v>
      </c>
      <c r="L59" s="39">
        <f t="shared" si="4"/>
        <v>45</v>
      </c>
      <c r="M59" s="39">
        <f>SUM(M56:M58)</f>
        <v>7244.6399999999994</v>
      </c>
      <c r="N59" s="37"/>
    </row>
    <row r="60" spans="1:14" s="30" customFormat="1" ht="30" customHeight="1" x14ac:dyDescent="0.25">
      <c r="A60" s="36"/>
      <c r="B60" s="37"/>
      <c r="C60" s="37"/>
      <c r="D60" s="37"/>
      <c r="E60" s="38"/>
      <c r="F60" s="39"/>
      <c r="G60" s="39"/>
      <c r="H60" s="39"/>
      <c r="I60" s="39"/>
      <c r="J60" s="39"/>
      <c r="K60" s="39"/>
      <c r="L60" s="39"/>
      <c r="M60" s="39"/>
      <c r="N60" s="37"/>
    </row>
    <row r="61" spans="1:14" s="30" customFormat="1" ht="30" customHeight="1" x14ac:dyDescent="0.25">
      <c r="A61" s="36"/>
      <c r="B61" s="37"/>
      <c r="C61" s="37"/>
      <c r="D61" s="37"/>
      <c r="E61" s="38"/>
      <c r="F61" s="39"/>
      <c r="G61" s="39"/>
      <c r="H61" s="39"/>
      <c r="I61" s="39"/>
      <c r="J61" s="39"/>
      <c r="K61" s="39"/>
      <c r="L61" s="39"/>
      <c r="M61" s="39"/>
      <c r="N61" s="37"/>
    </row>
    <row r="62" spans="1:14" s="30" customFormat="1" ht="30" customHeight="1" x14ac:dyDescent="0.25">
      <c r="A62" s="36"/>
      <c r="B62" s="37"/>
      <c r="C62" s="37"/>
      <c r="D62" s="37"/>
      <c r="E62" s="38"/>
      <c r="F62" s="39"/>
      <c r="G62" s="39"/>
      <c r="H62" s="39"/>
      <c r="I62" s="39"/>
      <c r="J62" s="108" t="s">
        <v>0</v>
      </c>
      <c r="K62" s="109"/>
      <c r="L62" s="109"/>
      <c r="M62" s="109"/>
      <c r="N62" s="110"/>
    </row>
    <row r="63" spans="1:14" s="30" customFormat="1" ht="30" customHeight="1" x14ac:dyDescent="0.25">
      <c r="A63" s="36"/>
      <c r="B63" s="37"/>
      <c r="C63" s="37"/>
      <c r="D63" s="37"/>
      <c r="E63" s="38"/>
      <c r="F63" s="39"/>
      <c r="G63" s="39"/>
      <c r="H63" s="39"/>
      <c r="I63" s="39"/>
      <c r="J63" s="105" t="str">
        <f>J5</f>
        <v>1-15 OCTUBRE  DEL 2018</v>
      </c>
      <c r="K63" s="106"/>
      <c r="L63" s="106"/>
      <c r="M63" s="106"/>
      <c r="N63" s="107"/>
    </row>
    <row r="64" spans="1:14" s="30" customFormat="1" ht="30" customHeight="1" x14ac:dyDescent="0.25">
      <c r="A64" s="36"/>
      <c r="B64" s="37"/>
      <c r="C64" s="37"/>
      <c r="D64" s="37"/>
      <c r="E64" s="38"/>
      <c r="F64" s="39"/>
      <c r="G64" s="39"/>
      <c r="H64" s="39"/>
      <c r="I64" s="39"/>
      <c r="J64" s="39"/>
      <c r="K64" s="39"/>
      <c r="L64" s="39"/>
      <c r="M64" s="39"/>
      <c r="N64" s="37"/>
    </row>
    <row r="65" spans="1:14" s="30" customFormat="1" ht="30" customHeight="1" x14ac:dyDescent="0.25">
      <c r="A65" s="25" t="s">
        <v>56</v>
      </c>
      <c r="B65" s="9" t="s">
        <v>26</v>
      </c>
      <c r="C65" s="9" t="s">
        <v>30</v>
      </c>
      <c r="D65" s="9" t="s">
        <v>57</v>
      </c>
      <c r="E65" s="26">
        <v>58.38</v>
      </c>
      <c r="F65" s="27">
        <f t="shared" ref="F65:F77" si="5">E65*15</f>
        <v>875.7</v>
      </c>
      <c r="G65" s="27"/>
      <c r="H65" s="27"/>
      <c r="I65" s="27">
        <v>200.74</v>
      </c>
      <c r="J65" s="27">
        <v>59.25</v>
      </c>
      <c r="K65" s="27"/>
      <c r="L65" s="28">
        <v>15</v>
      </c>
      <c r="M65" s="27">
        <f t="shared" ref="M65:M77" si="6">F65+G65+H65+I65-J65-K65</f>
        <v>1017.19</v>
      </c>
      <c r="N65" s="9"/>
    </row>
    <row r="66" spans="1:14" s="30" customFormat="1" ht="30" customHeight="1" x14ac:dyDescent="0.25">
      <c r="A66" s="25" t="s">
        <v>58</v>
      </c>
      <c r="B66" s="9" t="s">
        <v>26</v>
      </c>
      <c r="C66" s="9" t="s">
        <v>30</v>
      </c>
      <c r="D66" s="9" t="s">
        <v>57</v>
      </c>
      <c r="E66" s="26">
        <v>25.05</v>
      </c>
      <c r="F66" s="27">
        <f t="shared" si="5"/>
        <v>375.75</v>
      </c>
      <c r="G66" s="27"/>
      <c r="H66" s="27"/>
      <c r="I66" s="27">
        <v>200.83</v>
      </c>
      <c r="J66" s="27">
        <v>11.26</v>
      </c>
      <c r="K66" s="27"/>
      <c r="L66" s="28">
        <v>15</v>
      </c>
      <c r="M66" s="27">
        <f t="shared" si="6"/>
        <v>565.32000000000005</v>
      </c>
      <c r="N66" s="9"/>
    </row>
    <row r="67" spans="1:14" s="30" customFormat="1" ht="30" customHeight="1" x14ac:dyDescent="0.25">
      <c r="A67" s="25" t="s">
        <v>59</v>
      </c>
      <c r="B67" s="9" t="s">
        <v>26</v>
      </c>
      <c r="C67" s="9" t="s">
        <v>30</v>
      </c>
      <c r="D67" s="9" t="s">
        <v>57</v>
      </c>
      <c r="E67" s="26">
        <v>95.43</v>
      </c>
      <c r="F67" s="27">
        <f t="shared" si="5"/>
        <v>1431.45</v>
      </c>
      <c r="G67" s="27"/>
      <c r="H67" s="27"/>
      <c r="I67" s="27">
        <v>200.63</v>
      </c>
      <c r="J67" s="27">
        <v>78.83</v>
      </c>
      <c r="K67" s="27"/>
      <c r="L67" s="28">
        <v>15</v>
      </c>
      <c r="M67" s="27">
        <f t="shared" si="6"/>
        <v>1553.25</v>
      </c>
      <c r="N67" s="9"/>
    </row>
    <row r="68" spans="1:14" s="30" customFormat="1" ht="30" customHeight="1" x14ac:dyDescent="0.25">
      <c r="A68" s="25" t="s">
        <v>60</v>
      </c>
      <c r="B68" s="9" t="s">
        <v>26</v>
      </c>
      <c r="C68" s="9" t="s">
        <v>30</v>
      </c>
      <c r="D68" s="9" t="s">
        <v>57</v>
      </c>
      <c r="E68" s="26">
        <v>82.132999999999996</v>
      </c>
      <c r="F68" s="27">
        <f t="shared" si="5"/>
        <v>1231.9949999999999</v>
      </c>
      <c r="G68" s="27"/>
      <c r="H68" s="27"/>
      <c r="I68" s="27">
        <v>168</v>
      </c>
      <c r="J68" s="27"/>
      <c r="K68" s="27"/>
      <c r="L68" s="28">
        <v>15</v>
      </c>
      <c r="M68" s="27">
        <f t="shared" si="6"/>
        <v>1399.9949999999999</v>
      </c>
      <c r="N68" s="9"/>
    </row>
    <row r="69" spans="1:14" s="30" customFormat="1" ht="30" customHeight="1" x14ac:dyDescent="0.25">
      <c r="A69" s="25" t="s">
        <v>61</v>
      </c>
      <c r="B69" s="9" t="s">
        <v>26</v>
      </c>
      <c r="C69" s="9" t="s">
        <v>30</v>
      </c>
      <c r="D69" s="9" t="s">
        <v>57</v>
      </c>
      <c r="E69" s="26">
        <v>25.05</v>
      </c>
      <c r="F69" s="27">
        <f t="shared" si="5"/>
        <v>375.75</v>
      </c>
      <c r="G69" s="27"/>
      <c r="H69" s="27"/>
      <c r="I69" s="27">
        <v>200.83</v>
      </c>
      <c r="J69" s="27">
        <v>11.26</v>
      </c>
      <c r="K69" s="27"/>
      <c r="L69" s="28">
        <v>15</v>
      </c>
      <c r="M69" s="27">
        <f t="shared" si="6"/>
        <v>565.32000000000005</v>
      </c>
      <c r="N69" s="9"/>
    </row>
    <row r="70" spans="1:14" s="30" customFormat="1" ht="30" customHeight="1" x14ac:dyDescent="0.25">
      <c r="A70" s="25" t="s">
        <v>62</v>
      </c>
      <c r="B70" s="9" t="s">
        <v>26</v>
      </c>
      <c r="C70" s="9" t="s">
        <v>30</v>
      </c>
      <c r="D70" s="9" t="s">
        <v>57</v>
      </c>
      <c r="E70" s="26">
        <v>58.38</v>
      </c>
      <c r="F70" s="27">
        <f t="shared" si="5"/>
        <v>875.7</v>
      </c>
      <c r="G70" s="27"/>
      <c r="H70" s="27"/>
      <c r="I70" s="27">
        <v>200.74</v>
      </c>
      <c r="J70" s="27">
        <v>43.25</v>
      </c>
      <c r="K70" s="27"/>
      <c r="L70" s="28">
        <v>15</v>
      </c>
      <c r="M70" s="27">
        <f t="shared" si="6"/>
        <v>1033.19</v>
      </c>
      <c r="N70" s="9"/>
    </row>
    <row r="71" spans="1:14" s="30" customFormat="1" ht="30" customHeight="1" x14ac:dyDescent="0.25">
      <c r="A71" s="25" t="s">
        <v>63</v>
      </c>
      <c r="B71" s="9" t="s">
        <v>26</v>
      </c>
      <c r="C71" s="9" t="s">
        <v>30</v>
      </c>
      <c r="D71" s="9" t="s">
        <v>57</v>
      </c>
      <c r="E71" s="26">
        <v>148.37</v>
      </c>
      <c r="F71" s="27">
        <f t="shared" si="5"/>
        <v>2225.5500000000002</v>
      </c>
      <c r="G71" s="27"/>
      <c r="H71" s="27"/>
      <c r="I71" s="27">
        <v>45.14</v>
      </c>
      <c r="J71" s="27"/>
      <c r="K71" s="27"/>
      <c r="L71" s="28">
        <v>15</v>
      </c>
      <c r="M71" s="27">
        <f t="shared" si="6"/>
        <v>2270.69</v>
      </c>
      <c r="N71" s="9"/>
    </row>
    <row r="72" spans="1:14" s="30" customFormat="1" ht="30" customHeight="1" x14ac:dyDescent="0.25">
      <c r="A72" s="25" t="s">
        <v>64</v>
      </c>
      <c r="B72" s="9" t="s">
        <v>26</v>
      </c>
      <c r="C72" s="9" t="s">
        <v>30</v>
      </c>
      <c r="D72" s="9" t="s">
        <v>57</v>
      </c>
      <c r="E72" s="26">
        <v>28.76</v>
      </c>
      <c r="F72" s="27">
        <f t="shared" si="5"/>
        <v>431.40000000000003</v>
      </c>
      <c r="G72" s="27"/>
      <c r="H72" s="27"/>
      <c r="I72" s="27">
        <v>200.83</v>
      </c>
      <c r="J72" s="27">
        <v>14.82</v>
      </c>
      <c r="K72" s="27"/>
      <c r="L72" s="28">
        <v>15</v>
      </c>
      <c r="M72" s="27">
        <f t="shared" si="6"/>
        <v>617.41</v>
      </c>
      <c r="N72" s="9"/>
    </row>
    <row r="73" spans="1:14" s="30" customFormat="1" ht="30" customHeight="1" x14ac:dyDescent="0.25">
      <c r="A73" s="25" t="s">
        <v>65</v>
      </c>
      <c r="B73" s="9" t="s">
        <v>26</v>
      </c>
      <c r="C73" s="9" t="s">
        <v>30</v>
      </c>
      <c r="D73" s="9" t="s">
        <v>57</v>
      </c>
      <c r="E73" s="26">
        <v>21.34</v>
      </c>
      <c r="F73" s="27">
        <f t="shared" si="5"/>
        <v>320.10000000000002</v>
      </c>
      <c r="G73" s="27"/>
      <c r="H73" s="27"/>
      <c r="I73" s="27">
        <v>200.83</v>
      </c>
      <c r="J73" s="27">
        <v>7.7</v>
      </c>
      <c r="K73" s="27"/>
      <c r="L73" s="28">
        <v>15</v>
      </c>
      <c r="M73" s="27">
        <f t="shared" si="6"/>
        <v>513.23</v>
      </c>
      <c r="N73" s="9"/>
    </row>
    <row r="74" spans="1:14" s="30" customFormat="1" ht="30" customHeight="1" x14ac:dyDescent="0.25">
      <c r="A74" s="25" t="s">
        <v>66</v>
      </c>
      <c r="B74" s="9" t="s">
        <v>26</v>
      </c>
      <c r="C74" s="9" t="s">
        <v>30</v>
      </c>
      <c r="D74" s="9" t="s">
        <v>57</v>
      </c>
      <c r="E74" s="26">
        <v>32.47</v>
      </c>
      <c r="F74" s="27">
        <f t="shared" si="5"/>
        <v>487.04999999999995</v>
      </c>
      <c r="G74" s="27"/>
      <c r="H74" s="27"/>
      <c r="I74" s="27">
        <v>200.83</v>
      </c>
      <c r="J74" s="27">
        <v>18.38</v>
      </c>
      <c r="K74" s="27"/>
      <c r="L74" s="28">
        <v>15</v>
      </c>
      <c r="M74" s="27">
        <f t="shared" si="6"/>
        <v>669.5</v>
      </c>
      <c r="N74" s="9"/>
    </row>
    <row r="75" spans="1:14" s="30" customFormat="1" ht="30" customHeight="1" x14ac:dyDescent="0.25">
      <c r="A75" s="25" t="s">
        <v>67</v>
      </c>
      <c r="B75" s="9" t="s">
        <v>26</v>
      </c>
      <c r="C75" s="9" t="s">
        <v>30</v>
      </c>
      <c r="D75" s="9" t="s">
        <v>57</v>
      </c>
      <c r="E75" s="26">
        <v>39.869999999999997</v>
      </c>
      <c r="F75" s="27">
        <f t="shared" si="5"/>
        <v>598.04999999999995</v>
      </c>
      <c r="G75" s="27"/>
      <c r="H75" s="27"/>
      <c r="I75" s="27">
        <v>200.83</v>
      </c>
      <c r="J75" s="27">
        <v>25.48</v>
      </c>
      <c r="K75" s="27"/>
      <c r="L75" s="28">
        <v>15</v>
      </c>
      <c r="M75" s="27">
        <f t="shared" si="6"/>
        <v>773.4</v>
      </c>
      <c r="N75" s="9"/>
    </row>
    <row r="76" spans="1:14" s="30" customFormat="1" ht="30" customHeight="1" x14ac:dyDescent="0.25">
      <c r="A76" s="25" t="s">
        <v>68</v>
      </c>
      <c r="B76" s="9" t="s">
        <v>26</v>
      </c>
      <c r="C76" s="9" t="s">
        <v>30</v>
      </c>
      <c r="D76" s="9" t="s">
        <v>57</v>
      </c>
      <c r="E76" s="26">
        <v>82.132999999999996</v>
      </c>
      <c r="F76" s="27">
        <f>E76*15</f>
        <v>1231.9949999999999</v>
      </c>
      <c r="G76" s="27"/>
      <c r="H76" s="27"/>
      <c r="I76" s="27">
        <v>168</v>
      </c>
      <c r="J76" s="27"/>
      <c r="K76" s="27"/>
      <c r="L76" s="28">
        <v>15</v>
      </c>
      <c r="M76" s="27">
        <f t="shared" si="6"/>
        <v>1399.9949999999999</v>
      </c>
      <c r="N76" s="9"/>
    </row>
    <row r="77" spans="1:14" ht="31.5" x14ac:dyDescent="0.25">
      <c r="A77" s="25" t="s">
        <v>69</v>
      </c>
      <c r="B77" s="9" t="s">
        <v>26</v>
      </c>
      <c r="C77" s="9" t="s">
        <v>30</v>
      </c>
      <c r="D77" s="9" t="s">
        <v>57</v>
      </c>
      <c r="E77" s="26">
        <v>133.36000000000001</v>
      </c>
      <c r="F77" s="27">
        <f t="shared" si="5"/>
        <v>2000.4</v>
      </c>
      <c r="G77" s="27"/>
      <c r="H77" s="27"/>
      <c r="I77" s="27">
        <v>73.48</v>
      </c>
      <c r="J77" s="27"/>
      <c r="K77" s="27"/>
      <c r="L77" s="28">
        <v>15</v>
      </c>
      <c r="M77" s="27">
        <f t="shared" si="6"/>
        <v>2073.88</v>
      </c>
      <c r="N77" s="9"/>
    </row>
    <row r="78" spans="1:14" ht="15.75" x14ac:dyDescent="0.25">
      <c r="A78" s="7"/>
      <c r="B78" s="2"/>
      <c r="C78" s="2"/>
      <c r="D78" s="2"/>
      <c r="E78" s="46"/>
      <c r="F78" s="20">
        <f>SUM(F9:F77)</f>
        <v>153223.29</v>
      </c>
      <c r="G78" s="20">
        <f>SUM(G56:G77)</f>
        <v>0</v>
      </c>
      <c r="H78" s="20">
        <f>SUM(H56:H77)</f>
        <v>0</v>
      </c>
      <c r="I78" s="20">
        <f>SUM(I56:I77)</f>
        <v>2597.4499999999998</v>
      </c>
      <c r="J78" s="20">
        <f>SUM(J56:J77)</f>
        <v>615.69000000000005</v>
      </c>
      <c r="K78" s="20">
        <f>SUM(K56:K77)</f>
        <v>0</v>
      </c>
      <c r="L78" s="20"/>
      <c r="M78" s="20">
        <f>SUM(M65:M77)</f>
        <v>14452.369999999999</v>
      </c>
      <c r="N78" s="2"/>
    </row>
    <row r="79" spans="1:14" s="30" customFormat="1" ht="15.75" x14ac:dyDescent="0.25">
      <c r="A79" s="7"/>
      <c r="B79" s="2"/>
      <c r="C79" s="2"/>
      <c r="D79" s="2"/>
      <c r="E79" s="46"/>
      <c r="F79" s="7"/>
      <c r="G79" s="7"/>
      <c r="H79" s="7"/>
      <c r="I79" s="7"/>
      <c r="J79" s="7"/>
      <c r="K79" s="7"/>
      <c r="L79" s="7"/>
      <c r="M79" s="7"/>
      <c r="N79" s="2"/>
    </row>
    <row r="80" spans="1:14" ht="15.75" x14ac:dyDescent="0.25">
      <c r="A80" s="47"/>
      <c r="B80" s="48"/>
      <c r="C80" s="48"/>
      <c r="D80" s="48"/>
      <c r="E80" s="48"/>
      <c r="F80" s="47"/>
      <c r="G80" s="49"/>
      <c r="H80" s="49"/>
      <c r="I80" s="49"/>
      <c r="J80" s="49">
        <f>J77+J75+J74+J73+J72+J71+J70+J69+J68+J67+J66+J65+J58+J57+J56+J43+J41+J40+J38+J31+J30+J28+J26+J9+J10+J11+J12</f>
        <v>3507.54</v>
      </c>
      <c r="K80" s="49"/>
      <c r="L80" s="49"/>
      <c r="M80" s="50">
        <f>M78+M59+M45+M32+M13</f>
        <v>88925.739999999991</v>
      </c>
      <c r="N80" s="48"/>
    </row>
    <row r="81" spans="1:14" ht="15.75" x14ac:dyDescent="0.25">
      <c r="A81" s="7"/>
      <c r="B81" s="2"/>
      <c r="C81" s="2"/>
      <c r="D81" s="2"/>
      <c r="E81" s="46"/>
      <c r="F81" s="7"/>
      <c r="G81" s="7"/>
      <c r="H81" s="7"/>
      <c r="I81" s="7"/>
      <c r="J81" s="7"/>
      <c r="K81" s="7"/>
      <c r="L81" s="7"/>
      <c r="M81" s="7"/>
      <c r="N81" s="2"/>
    </row>
  </sheetData>
  <mergeCells count="13">
    <mergeCell ref="J21:N21"/>
    <mergeCell ref="E1:M1"/>
    <mergeCell ref="J4:N4"/>
    <mergeCell ref="J5:N5"/>
    <mergeCell ref="E17:M17"/>
    <mergeCell ref="J20:N20"/>
    <mergeCell ref="J63:N63"/>
    <mergeCell ref="J35:N35"/>
    <mergeCell ref="J36:N36"/>
    <mergeCell ref="E47:M47"/>
    <mergeCell ref="J50:N50"/>
    <mergeCell ref="J51:N51"/>
    <mergeCell ref="J62:N62"/>
  </mergeCells>
  <printOptions horizontalCentered="1"/>
  <pageMargins left="0.70866141732283472" right="0.70866141732283472" top="0.74803149606299213" bottom="0.74803149606299213" header="0.31496062992125984" footer="0.31496062992125984"/>
  <pageSetup scale="46" fitToHeight="3" orientation="landscape" r:id="rId1"/>
  <rowBreaks count="4" manualBreakCount="4">
    <brk id="16" max="12" man="1"/>
    <brk id="32" max="12" man="1"/>
    <brk id="45" max="12" man="1"/>
    <brk id="5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view="pageBreakPreview" topLeftCell="A28" zoomScale="70" zoomScaleNormal="70" zoomScaleSheetLayoutView="70" workbookViewId="0">
      <selection activeCell="E40" sqref="E40"/>
    </sheetView>
  </sheetViews>
  <sheetFormatPr baseColWidth="10" defaultRowHeight="15" x14ac:dyDescent="0.25"/>
  <cols>
    <col min="1" max="1" width="30.5703125" style="51" customWidth="1"/>
    <col min="2" max="2" width="23.42578125" style="52" customWidth="1"/>
    <col min="3" max="3" width="14.85546875" style="52" customWidth="1"/>
    <col min="4" max="4" width="33.140625" style="52" customWidth="1"/>
    <col min="5" max="5" width="13.28515625" style="52" customWidth="1"/>
    <col min="6" max="6" width="13.7109375" style="52" customWidth="1"/>
    <col min="7" max="7" width="13.42578125" style="52" customWidth="1"/>
    <col min="8" max="8" width="9" style="52" customWidth="1"/>
    <col min="9" max="9" width="10.85546875" style="52" customWidth="1"/>
    <col min="10" max="10" width="11.140625" style="52" customWidth="1"/>
    <col min="11" max="11" width="11.5703125" style="52" customWidth="1"/>
    <col min="12" max="12" width="12.140625" style="52" customWidth="1"/>
    <col min="13" max="13" width="14.85546875" style="52" customWidth="1"/>
    <col min="14" max="14" width="36.28515625" style="51" customWidth="1"/>
    <col min="15" max="16384" width="11.42578125" style="1"/>
  </cols>
  <sheetData>
    <row r="1" spans="1:15" ht="15.75" x14ac:dyDescent="0.25">
      <c r="B1" s="46"/>
      <c r="C1" s="46"/>
      <c r="D1" s="46"/>
      <c r="E1" s="111"/>
      <c r="F1" s="111"/>
      <c r="G1" s="111"/>
      <c r="H1" s="111"/>
      <c r="I1" s="111"/>
      <c r="J1" s="111"/>
      <c r="K1" s="111"/>
      <c r="L1" s="111"/>
      <c r="M1" s="111"/>
      <c r="N1" s="2"/>
    </row>
    <row r="2" spans="1:15" s="6" customFormat="1" ht="15.75" x14ac:dyDescent="0.25">
      <c r="A2" s="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4"/>
    </row>
    <row r="3" spans="1:15" s="6" customFormat="1" ht="15.75" x14ac:dyDescent="0.25">
      <c r="A3" s="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4"/>
    </row>
    <row r="4" spans="1:15" s="6" customFormat="1" ht="15.75" x14ac:dyDescent="0.25">
      <c r="A4" s="4"/>
      <c r="B4" s="65"/>
      <c r="C4" s="65"/>
      <c r="D4" s="65"/>
      <c r="E4" s="65"/>
      <c r="F4" s="65"/>
      <c r="G4" s="65"/>
      <c r="H4" s="65"/>
      <c r="I4" s="65"/>
      <c r="J4" s="108" t="s">
        <v>0</v>
      </c>
      <c r="K4" s="109"/>
      <c r="L4" s="109"/>
      <c r="M4" s="109"/>
      <c r="N4" s="110"/>
    </row>
    <row r="5" spans="1:15" s="6" customFormat="1" ht="15.75" x14ac:dyDescent="0.25">
      <c r="A5" s="4"/>
      <c r="B5" s="65"/>
      <c r="C5" s="65"/>
      <c r="D5" s="65"/>
      <c r="E5" s="65"/>
      <c r="F5" s="65"/>
      <c r="G5" s="65"/>
      <c r="H5" s="65"/>
      <c r="I5" s="65"/>
      <c r="J5" s="105" t="s">
        <v>79</v>
      </c>
      <c r="K5" s="106"/>
      <c r="L5" s="106"/>
      <c r="M5" s="106"/>
      <c r="N5" s="107"/>
    </row>
    <row r="6" spans="1:15" s="6" customFormat="1" ht="15.75" x14ac:dyDescent="0.25">
      <c r="A6" s="4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4"/>
    </row>
    <row r="7" spans="1:15" s="6" customFormat="1" ht="15.75" x14ac:dyDescent="0.25">
      <c r="A7" s="2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4"/>
    </row>
    <row r="8" spans="1:15" s="10" customFormat="1" ht="63" x14ac:dyDescent="0.25">
      <c r="A8" s="8" t="s">
        <v>2</v>
      </c>
      <c r="B8" s="8" t="s">
        <v>3</v>
      </c>
      <c r="C8" s="8" t="s">
        <v>4</v>
      </c>
      <c r="D8" s="8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</row>
    <row r="9" spans="1:15" s="15" customFormat="1" ht="30" customHeight="1" x14ac:dyDescent="0.25">
      <c r="A9" s="79" t="s">
        <v>16</v>
      </c>
      <c r="B9" s="9" t="s">
        <v>17</v>
      </c>
      <c r="C9" s="9" t="s">
        <v>18</v>
      </c>
      <c r="D9" s="9" t="s">
        <v>19</v>
      </c>
      <c r="E9" s="26">
        <v>296.24</v>
      </c>
      <c r="F9" s="26">
        <f>E9*15</f>
        <v>4443.6000000000004</v>
      </c>
      <c r="G9" s="26"/>
      <c r="H9" s="26"/>
      <c r="I9" s="26"/>
      <c r="J9" s="26">
        <v>371.56</v>
      </c>
      <c r="K9" s="26"/>
      <c r="L9" s="13">
        <v>15</v>
      </c>
      <c r="M9" s="71">
        <f>F9+G9+H9+I9-J9-K9</f>
        <v>4072.0400000000004</v>
      </c>
      <c r="N9" s="9"/>
    </row>
    <row r="10" spans="1:15" s="15" customFormat="1" ht="30" customHeight="1" x14ac:dyDescent="0.25">
      <c r="A10" s="79" t="s">
        <v>20</v>
      </c>
      <c r="B10" s="9" t="s">
        <v>17</v>
      </c>
      <c r="C10" s="9" t="s">
        <v>18</v>
      </c>
      <c r="D10" s="9" t="s">
        <v>21</v>
      </c>
      <c r="E10" s="26">
        <v>267.7</v>
      </c>
      <c r="F10" s="26">
        <f>E10*15</f>
        <v>4015.5</v>
      </c>
      <c r="G10" s="26"/>
      <c r="H10" s="26"/>
      <c r="I10" s="26"/>
      <c r="J10" s="26">
        <v>315.48</v>
      </c>
      <c r="K10" s="26"/>
      <c r="L10" s="13">
        <v>15</v>
      </c>
      <c r="M10" s="71">
        <f>F10+G10+H10+I10-J10-K10</f>
        <v>3700.02</v>
      </c>
      <c r="N10" s="9"/>
    </row>
    <row r="11" spans="1:15" s="15" customFormat="1" ht="30" customHeight="1" x14ac:dyDescent="0.25">
      <c r="A11" s="79" t="s">
        <v>22</v>
      </c>
      <c r="B11" s="9" t="s">
        <v>17</v>
      </c>
      <c r="C11" s="9" t="s">
        <v>18</v>
      </c>
      <c r="D11" s="9" t="s">
        <v>23</v>
      </c>
      <c r="E11" s="26">
        <v>214.93</v>
      </c>
      <c r="F11" s="26">
        <f>E11*15</f>
        <v>3223.9500000000003</v>
      </c>
      <c r="G11" s="26"/>
      <c r="H11" s="26"/>
      <c r="I11" s="26"/>
      <c r="J11" s="26">
        <v>36.450000000000003</v>
      </c>
      <c r="K11" s="26"/>
      <c r="L11" s="13">
        <v>15</v>
      </c>
      <c r="M11" s="71">
        <f>F11+G11+H11+I11-J11-K11</f>
        <v>3187.5000000000005</v>
      </c>
      <c r="N11" s="9"/>
    </row>
    <row r="12" spans="1:15" s="15" customFormat="1" ht="30" customHeight="1" x14ac:dyDescent="0.25">
      <c r="A12" s="79" t="s">
        <v>24</v>
      </c>
      <c r="B12" s="9" t="s">
        <v>17</v>
      </c>
      <c r="C12" s="9" t="s">
        <v>18</v>
      </c>
      <c r="D12" s="9" t="s">
        <v>23</v>
      </c>
      <c r="E12" s="26">
        <v>214.93</v>
      </c>
      <c r="F12" s="26">
        <f>E12*15</f>
        <v>3223.9500000000003</v>
      </c>
      <c r="G12" s="26"/>
      <c r="H12" s="26"/>
      <c r="I12" s="26"/>
      <c r="J12" s="26">
        <v>36.450000000000003</v>
      </c>
      <c r="K12" s="26"/>
      <c r="L12" s="13">
        <v>15</v>
      </c>
      <c r="M12" s="71">
        <f>F12+G12+H12-I12-J12-K12</f>
        <v>3187.5000000000005</v>
      </c>
      <c r="N12" s="9"/>
    </row>
    <row r="13" spans="1:15" s="15" customFormat="1" ht="30" customHeight="1" x14ac:dyDescent="0.25">
      <c r="A13" s="4" t="s">
        <v>27</v>
      </c>
      <c r="B13" s="65"/>
      <c r="C13" s="65"/>
      <c r="D13" s="65"/>
      <c r="E13" s="24">
        <f>SUM(E10:E12)</f>
        <v>697.56</v>
      </c>
      <c r="F13" s="24">
        <f>SUM(F10:F12)</f>
        <v>10463.400000000001</v>
      </c>
      <c r="G13" s="24">
        <f>SUM(G9:G12)</f>
        <v>0</v>
      </c>
      <c r="H13" s="24">
        <f>SUM(H9:H12)</f>
        <v>0</v>
      </c>
      <c r="I13" s="24">
        <f>SUM(I9:I12)</f>
        <v>0</v>
      </c>
      <c r="J13" s="24">
        <f>SUM(J9:J12)</f>
        <v>759.94</v>
      </c>
      <c r="K13" s="24">
        <f>SUM(K9:K12)</f>
        <v>0</v>
      </c>
      <c r="L13" s="24"/>
      <c r="M13" s="24">
        <f>SUM(M9:M12)</f>
        <v>14147.060000000001</v>
      </c>
      <c r="N13" s="4"/>
    </row>
    <row r="14" spans="1:15" ht="15.75" x14ac:dyDescent="0.25">
      <c r="A14" s="4"/>
      <c r="B14" s="65"/>
      <c r="C14" s="65"/>
      <c r="D14" s="65"/>
      <c r="E14" s="21"/>
      <c r="F14" s="21"/>
      <c r="G14" s="21"/>
      <c r="H14" s="21"/>
      <c r="I14" s="21"/>
      <c r="J14" s="21"/>
      <c r="K14" s="21"/>
      <c r="L14" s="21"/>
      <c r="M14" s="21"/>
      <c r="N14" s="4"/>
    </row>
    <row r="15" spans="1:15" ht="15.75" x14ac:dyDescent="0.25">
      <c r="A15" s="2"/>
      <c r="B15" s="46"/>
      <c r="C15" s="46"/>
      <c r="D15" s="46"/>
      <c r="E15" s="111"/>
      <c r="F15" s="111"/>
      <c r="G15" s="111"/>
      <c r="H15" s="111"/>
      <c r="I15" s="111"/>
      <c r="J15" s="111"/>
      <c r="K15" s="111"/>
      <c r="L15" s="111"/>
      <c r="M15" s="111"/>
      <c r="N15" s="2"/>
      <c r="O15" s="23"/>
    </row>
    <row r="16" spans="1:15" ht="15.75" x14ac:dyDescent="0.25">
      <c r="A16" s="4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4"/>
    </row>
    <row r="17" spans="1:14" s="6" customFormat="1" ht="15.75" x14ac:dyDescent="0.25">
      <c r="A17" s="4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4"/>
    </row>
    <row r="18" spans="1:14" s="6" customFormat="1" ht="15.75" x14ac:dyDescent="0.25">
      <c r="A18" s="4"/>
      <c r="B18" s="65"/>
      <c r="C18" s="65"/>
      <c r="D18" s="65"/>
      <c r="E18" s="65"/>
      <c r="F18" s="65"/>
      <c r="G18" s="65"/>
      <c r="H18" s="65"/>
      <c r="I18" s="65"/>
      <c r="J18" s="108" t="s">
        <v>0</v>
      </c>
      <c r="K18" s="109"/>
      <c r="L18" s="109"/>
      <c r="M18" s="109"/>
      <c r="N18" s="110"/>
    </row>
    <row r="19" spans="1:14" s="6" customFormat="1" ht="15.75" x14ac:dyDescent="0.25">
      <c r="A19" s="4"/>
      <c r="B19" s="65"/>
      <c r="C19" s="65"/>
      <c r="D19" s="65"/>
      <c r="E19" s="65"/>
      <c r="F19" s="65"/>
      <c r="G19" s="65"/>
      <c r="H19" s="65"/>
      <c r="I19" s="65"/>
      <c r="J19" s="105" t="s">
        <v>79</v>
      </c>
      <c r="K19" s="106"/>
      <c r="L19" s="106"/>
      <c r="M19" s="106"/>
      <c r="N19" s="107"/>
    </row>
    <row r="20" spans="1:14" s="6" customFormat="1" ht="15.75" x14ac:dyDescent="0.25">
      <c r="A20" s="4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4"/>
    </row>
    <row r="21" spans="1:14" s="6" customFormat="1" ht="15.75" x14ac:dyDescent="0.25">
      <c r="A21" s="4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4"/>
    </row>
    <row r="22" spans="1:14" s="6" customFormat="1" ht="15.75" x14ac:dyDescent="0.25">
      <c r="A22" s="2"/>
      <c r="B22" s="46"/>
      <c r="C22" s="46"/>
      <c r="D22" s="46"/>
      <c r="E22" s="24"/>
      <c r="F22" s="24"/>
      <c r="G22" s="24"/>
      <c r="H22" s="24"/>
      <c r="I22" s="24"/>
      <c r="J22" s="24"/>
      <c r="K22" s="24"/>
      <c r="L22" s="24"/>
      <c r="M22" s="24"/>
      <c r="N22" s="2"/>
    </row>
    <row r="23" spans="1:14" ht="63" x14ac:dyDescent="0.25">
      <c r="A23" s="8" t="s">
        <v>2</v>
      </c>
      <c r="B23" s="8" t="s">
        <v>3</v>
      </c>
      <c r="C23" s="8" t="s">
        <v>4</v>
      </c>
      <c r="D23" s="8" t="s">
        <v>5</v>
      </c>
      <c r="E23" s="9" t="s">
        <v>6</v>
      </c>
      <c r="F23" s="9" t="s">
        <v>7</v>
      </c>
      <c r="G23" s="9" t="s">
        <v>8</v>
      </c>
      <c r="H23" s="9" t="s">
        <v>9</v>
      </c>
      <c r="I23" s="9" t="s">
        <v>10</v>
      </c>
      <c r="J23" s="9" t="s">
        <v>11</v>
      </c>
      <c r="K23" s="9" t="s">
        <v>12</v>
      </c>
      <c r="L23" s="9" t="s">
        <v>13</v>
      </c>
      <c r="M23" s="9" t="s">
        <v>14</v>
      </c>
      <c r="N23" s="9" t="s">
        <v>15</v>
      </c>
    </row>
    <row r="24" spans="1:14" s="10" customFormat="1" ht="26.25" customHeight="1" x14ac:dyDescent="0.25">
      <c r="A24" s="9" t="s">
        <v>29</v>
      </c>
      <c r="B24" s="9" t="s">
        <v>17</v>
      </c>
      <c r="C24" s="9" t="s">
        <v>30</v>
      </c>
      <c r="D24" s="9" t="s">
        <v>31</v>
      </c>
      <c r="E24" s="26">
        <v>305.48</v>
      </c>
      <c r="F24" s="26">
        <f>E24*15</f>
        <v>4582.2000000000007</v>
      </c>
      <c r="G24" s="26"/>
      <c r="H24" s="26"/>
      <c r="I24" s="26"/>
      <c r="J24" s="26">
        <v>393.74</v>
      </c>
      <c r="K24" s="26"/>
      <c r="L24" s="13">
        <v>15</v>
      </c>
      <c r="M24" s="71">
        <f t="shared" ref="M24:M29" si="0">F24+G24+H24+I24-J24-K24</f>
        <v>4188.4600000000009</v>
      </c>
      <c r="N24" s="9"/>
    </row>
    <row r="25" spans="1:14" s="30" customFormat="1" ht="30" customHeight="1" x14ac:dyDescent="0.25">
      <c r="A25" s="9" t="s">
        <v>32</v>
      </c>
      <c r="B25" s="9" t="s">
        <v>17</v>
      </c>
      <c r="C25" s="9" t="s">
        <v>30</v>
      </c>
      <c r="D25" s="9" t="s">
        <v>33</v>
      </c>
      <c r="E25" s="26">
        <v>215.7</v>
      </c>
      <c r="F25" s="26">
        <f>E25*15</f>
        <v>3235.5</v>
      </c>
      <c r="G25" s="26"/>
      <c r="H25" s="26"/>
      <c r="I25" s="26"/>
      <c r="J25" s="26">
        <v>105.52</v>
      </c>
      <c r="K25" s="26"/>
      <c r="L25" s="13">
        <v>15</v>
      </c>
      <c r="M25" s="71">
        <f t="shared" si="0"/>
        <v>3129.98</v>
      </c>
      <c r="N25" s="9"/>
    </row>
    <row r="26" spans="1:14" s="30" customFormat="1" ht="30" customHeight="1" x14ac:dyDescent="0.25">
      <c r="A26" s="9" t="s">
        <v>34</v>
      </c>
      <c r="B26" s="9" t="s">
        <v>17</v>
      </c>
      <c r="C26" s="9" t="s">
        <v>30</v>
      </c>
      <c r="D26" s="9" t="s">
        <v>35</v>
      </c>
      <c r="E26" s="26">
        <v>193.1</v>
      </c>
      <c r="F26" s="26">
        <f>E26*15</f>
        <v>2896.5</v>
      </c>
      <c r="G26" s="26"/>
      <c r="H26" s="26"/>
      <c r="I26" s="26"/>
      <c r="J26" s="26">
        <v>48.39</v>
      </c>
      <c r="K26" s="26"/>
      <c r="L26" s="13">
        <v>15</v>
      </c>
      <c r="M26" s="71">
        <f t="shared" si="0"/>
        <v>2848.11</v>
      </c>
      <c r="N26" s="9"/>
    </row>
    <row r="27" spans="1:14" s="30" customFormat="1" ht="30" customHeight="1" x14ac:dyDescent="0.25">
      <c r="A27" s="32" t="s">
        <v>36</v>
      </c>
      <c r="B27" s="32" t="s">
        <v>17</v>
      </c>
      <c r="C27" s="32" t="s">
        <v>30</v>
      </c>
      <c r="D27" s="32" t="s">
        <v>33</v>
      </c>
      <c r="E27" s="33">
        <v>267.7</v>
      </c>
      <c r="F27" s="33">
        <v>4015.56</v>
      </c>
      <c r="G27" s="33"/>
      <c r="H27" s="33"/>
      <c r="I27" s="33"/>
      <c r="J27" s="33">
        <v>315.48</v>
      </c>
      <c r="K27" s="33"/>
      <c r="L27" s="72">
        <v>15</v>
      </c>
      <c r="M27" s="71">
        <f t="shared" si="0"/>
        <v>3700.08</v>
      </c>
      <c r="N27" s="32"/>
    </row>
    <row r="28" spans="1:14" s="30" customFormat="1" ht="30" customHeight="1" x14ac:dyDescent="0.25">
      <c r="A28" s="32" t="s">
        <v>37</v>
      </c>
      <c r="B28" s="32" t="s">
        <v>17</v>
      </c>
      <c r="C28" s="32" t="s">
        <v>30</v>
      </c>
      <c r="D28" s="32" t="s">
        <v>27</v>
      </c>
      <c r="E28" s="33">
        <v>215.7</v>
      </c>
      <c r="F28" s="33">
        <f>E28*15</f>
        <v>3235.5</v>
      </c>
      <c r="G28" s="33"/>
      <c r="H28" s="33"/>
      <c r="I28" s="33"/>
      <c r="J28" s="33">
        <v>105.59</v>
      </c>
      <c r="K28" s="33"/>
      <c r="L28" s="72">
        <v>15</v>
      </c>
      <c r="M28" s="71">
        <f t="shared" si="0"/>
        <v>3129.91</v>
      </c>
      <c r="N28" s="32"/>
    </row>
    <row r="29" spans="1:14" s="30" customFormat="1" ht="30" customHeight="1" x14ac:dyDescent="0.25">
      <c r="A29" s="9" t="s">
        <v>38</v>
      </c>
      <c r="B29" s="9" t="s">
        <v>17</v>
      </c>
      <c r="C29" s="9" t="s">
        <v>30</v>
      </c>
      <c r="D29" s="9" t="s">
        <v>35</v>
      </c>
      <c r="E29" s="26">
        <v>181.8</v>
      </c>
      <c r="F29" s="26">
        <f>E29*15</f>
        <v>2727</v>
      </c>
      <c r="G29" s="26"/>
      <c r="H29" s="26"/>
      <c r="I29" s="26"/>
      <c r="J29" s="26">
        <v>29.95</v>
      </c>
      <c r="K29" s="26"/>
      <c r="L29" s="13">
        <v>15</v>
      </c>
      <c r="M29" s="71">
        <f t="shared" si="0"/>
        <v>2697.05</v>
      </c>
      <c r="N29" s="9"/>
    </row>
    <row r="30" spans="1:14" s="30" customFormat="1" ht="30" customHeight="1" x14ac:dyDescent="0.25">
      <c r="A30" s="37"/>
      <c r="B30" s="37"/>
      <c r="C30" s="37"/>
      <c r="D30" s="37"/>
      <c r="E30" s="38"/>
      <c r="F30" s="38">
        <f t="shared" ref="F30:K30" si="1">SUM(F24:F29)</f>
        <v>20692.260000000002</v>
      </c>
      <c r="G30" s="38">
        <f t="shared" si="1"/>
        <v>0</v>
      </c>
      <c r="H30" s="38">
        <f t="shared" si="1"/>
        <v>0</v>
      </c>
      <c r="I30" s="38">
        <f t="shared" si="1"/>
        <v>0</v>
      </c>
      <c r="J30" s="38">
        <f t="shared" si="1"/>
        <v>998.67000000000007</v>
      </c>
      <c r="K30" s="38">
        <f t="shared" si="1"/>
        <v>0</v>
      </c>
      <c r="L30" s="38"/>
      <c r="M30" s="38">
        <f>SUM(M24:M29)</f>
        <v>19693.59</v>
      </c>
      <c r="N30" s="37"/>
    </row>
    <row r="31" spans="1:14" s="30" customFormat="1" ht="30" customHeight="1" x14ac:dyDescent="0.25">
      <c r="A31" s="37"/>
      <c r="B31" s="37"/>
      <c r="C31" s="37"/>
      <c r="D31" s="37"/>
      <c r="E31" s="38"/>
      <c r="F31" s="38"/>
      <c r="G31" s="38"/>
      <c r="H31" s="38"/>
      <c r="I31" s="38"/>
      <c r="J31" s="38"/>
      <c r="K31" s="38"/>
      <c r="L31" s="38"/>
      <c r="M31" s="38"/>
      <c r="N31" s="37"/>
    </row>
    <row r="32" spans="1:14" s="30" customFormat="1" ht="30" customHeight="1" x14ac:dyDescent="0.25">
      <c r="A32" s="37"/>
      <c r="B32" s="37"/>
      <c r="C32" s="37"/>
      <c r="D32" s="37"/>
      <c r="E32" s="38"/>
      <c r="F32" s="38"/>
      <c r="G32" s="38"/>
      <c r="H32" s="38"/>
      <c r="I32" s="38"/>
      <c r="J32" s="38"/>
      <c r="K32" s="38"/>
      <c r="L32" s="38"/>
      <c r="M32" s="38"/>
      <c r="N32" s="37"/>
    </row>
    <row r="33" spans="1:14" s="30" customFormat="1" ht="30" customHeight="1" x14ac:dyDescent="0.25">
      <c r="A33" s="37"/>
      <c r="B33" s="37"/>
      <c r="C33" s="37"/>
      <c r="D33" s="37"/>
      <c r="E33" s="38"/>
      <c r="F33" s="38"/>
      <c r="G33" s="38"/>
      <c r="H33" s="38"/>
      <c r="I33" s="38"/>
      <c r="J33" s="108" t="s">
        <v>0</v>
      </c>
      <c r="K33" s="109"/>
      <c r="L33" s="109"/>
      <c r="M33" s="109"/>
      <c r="N33" s="110"/>
    </row>
    <row r="34" spans="1:14" s="30" customFormat="1" ht="30" customHeight="1" x14ac:dyDescent="0.25">
      <c r="A34" s="37"/>
      <c r="B34" s="37"/>
      <c r="C34" s="37"/>
      <c r="D34" s="37"/>
      <c r="E34" s="38"/>
      <c r="F34" s="38"/>
      <c r="G34" s="38"/>
      <c r="H34" s="38"/>
      <c r="I34" s="38"/>
      <c r="J34" s="105" t="str">
        <f>J5</f>
        <v>15-30 OCTUBRE  DEL 2018</v>
      </c>
      <c r="K34" s="106"/>
      <c r="L34" s="106"/>
      <c r="M34" s="106"/>
      <c r="N34" s="107"/>
    </row>
    <row r="35" spans="1:14" s="30" customFormat="1" ht="30" customHeight="1" x14ac:dyDescent="0.25">
      <c r="A35" s="37"/>
      <c r="B35" s="37"/>
      <c r="C35" s="37"/>
      <c r="D35" s="37"/>
      <c r="E35" s="38"/>
      <c r="F35" s="38"/>
      <c r="G35" s="38"/>
      <c r="H35" s="38"/>
      <c r="I35" s="38"/>
      <c r="J35" s="38"/>
      <c r="K35" s="38"/>
      <c r="L35" s="38"/>
      <c r="M35" s="38"/>
      <c r="N35" s="37"/>
    </row>
    <row r="36" spans="1:14" s="30" customFormat="1" ht="30" customHeight="1" x14ac:dyDescent="0.25">
      <c r="A36" s="32" t="s">
        <v>74</v>
      </c>
      <c r="B36" s="32" t="s">
        <v>26</v>
      </c>
      <c r="C36" s="32" t="s">
        <v>40</v>
      </c>
      <c r="D36" s="32" t="s">
        <v>41</v>
      </c>
      <c r="E36" s="33">
        <v>593.29999999999995</v>
      </c>
      <c r="F36" s="33">
        <v>8899.49</v>
      </c>
      <c r="G36" s="33"/>
      <c r="H36" s="33"/>
      <c r="I36" s="33"/>
      <c r="J36" s="33">
        <v>1262.76</v>
      </c>
      <c r="K36" s="33"/>
      <c r="L36" s="72">
        <v>15</v>
      </c>
      <c r="M36" s="73">
        <f t="shared" ref="M36" si="2">F36+G36+H36+I36-J36-K36</f>
        <v>7636.73</v>
      </c>
      <c r="N36" s="32"/>
    </row>
    <row r="37" spans="1:14" s="69" customFormat="1" ht="26.25" customHeight="1" x14ac:dyDescent="0.25">
      <c r="A37" s="67" t="s">
        <v>78</v>
      </c>
      <c r="B37" s="67" t="s">
        <v>26</v>
      </c>
      <c r="C37" s="67" t="s">
        <v>40</v>
      </c>
      <c r="D37" s="67" t="s">
        <v>77</v>
      </c>
      <c r="E37" s="68">
        <v>366.66</v>
      </c>
      <c r="F37" s="68">
        <v>5500</v>
      </c>
      <c r="G37" s="68"/>
      <c r="H37" s="68"/>
      <c r="I37" s="68"/>
      <c r="J37" s="68"/>
      <c r="K37" s="68"/>
      <c r="L37" s="74">
        <v>15</v>
      </c>
      <c r="M37" s="68">
        <v>5500</v>
      </c>
      <c r="N37" s="67"/>
    </row>
    <row r="38" spans="1:14" s="30" customFormat="1" ht="30" customHeight="1" x14ac:dyDescent="0.25">
      <c r="A38" s="55" t="s">
        <v>76</v>
      </c>
      <c r="B38" s="55" t="s">
        <v>26</v>
      </c>
      <c r="C38" s="55" t="s">
        <v>40</v>
      </c>
      <c r="D38" s="56" t="s">
        <v>43</v>
      </c>
      <c r="E38" s="45">
        <v>233.44399999999999</v>
      </c>
      <c r="F38" s="45">
        <f>E38*15</f>
        <v>3501.66</v>
      </c>
      <c r="G38" s="45"/>
      <c r="H38" s="45"/>
      <c r="I38" s="45"/>
      <c r="J38" s="45">
        <v>86.83</v>
      </c>
      <c r="K38" s="45"/>
      <c r="L38" s="75">
        <v>15</v>
      </c>
      <c r="M38" s="76">
        <f>F38+G38+H38+I38-J38-K38</f>
        <v>3414.83</v>
      </c>
      <c r="N38" s="55"/>
    </row>
    <row r="39" spans="1:14" s="30" customFormat="1" ht="30" customHeight="1" x14ac:dyDescent="0.25">
      <c r="A39" s="9" t="s">
        <v>44</v>
      </c>
      <c r="B39" s="9" t="s">
        <v>26</v>
      </c>
      <c r="C39" s="9" t="s">
        <v>40</v>
      </c>
      <c r="D39" s="41" t="s">
        <v>45</v>
      </c>
      <c r="E39" s="26">
        <v>264.95</v>
      </c>
      <c r="F39" s="26">
        <f>E39*15</f>
        <v>3974.25</v>
      </c>
      <c r="G39" s="26"/>
      <c r="H39" s="26"/>
      <c r="I39" s="26"/>
      <c r="J39" s="26">
        <v>311</v>
      </c>
      <c r="K39" s="26"/>
      <c r="L39" s="13">
        <v>15</v>
      </c>
      <c r="M39" s="71">
        <f>F39+G39+H39+I39-J39-K39</f>
        <v>3663.25</v>
      </c>
      <c r="N39" s="9"/>
    </row>
    <row r="40" spans="1:14" s="30" customFormat="1" ht="30" customHeight="1" x14ac:dyDescent="0.25">
      <c r="A40" s="9" t="s">
        <v>46</v>
      </c>
      <c r="B40" s="9" t="s">
        <v>26</v>
      </c>
      <c r="C40" s="9" t="s">
        <v>40</v>
      </c>
      <c r="D40" s="9" t="s">
        <v>47</v>
      </c>
      <c r="E40" s="26">
        <v>233.44399999999999</v>
      </c>
      <c r="F40" s="26">
        <f>E40*15</f>
        <v>3501.66</v>
      </c>
      <c r="G40" s="26"/>
      <c r="H40" s="26"/>
      <c r="I40" s="26"/>
      <c r="J40" s="26">
        <v>86.83</v>
      </c>
      <c r="K40" s="26"/>
      <c r="L40" s="13">
        <v>15</v>
      </c>
      <c r="M40" s="71">
        <f>F40+G40+H40+I40-J40-K40</f>
        <v>3414.83</v>
      </c>
      <c r="N40" s="9"/>
    </row>
    <row r="41" spans="1:14" s="30" customFormat="1" ht="25.5" customHeight="1" x14ac:dyDescent="0.25">
      <c r="A41" s="9" t="s">
        <v>48</v>
      </c>
      <c r="B41" s="32" t="s">
        <v>26</v>
      </c>
      <c r="C41" s="9" t="s">
        <v>30</v>
      </c>
      <c r="D41" s="9" t="s">
        <v>33</v>
      </c>
      <c r="E41" s="26">
        <v>140.76</v>
      </c>
      <c r="F41" s="26">
        <f>E41*15</f>
        <v>2111.3999999999996</v>
      </c>
      <c r="G41" s="26"/>
      <c r="H41" s="26"/>
      <c r="I41" s="26"/>
      <c r="J41" s="26">
        <v>66.38</v>
      </c>
      <c r="K41" s="26"/>
      <c r="L41" s="13">
        <v>15</v>
      </c>
      <c r="M41" s="71">
        <f>F41+G41+H41+I41-J41-K41</f>
        <v>2045.0199999999995</v>
      </c>
      <c r="N41" s="9"/>
    </row>
    <row r="42" spans="1:14" s="30" customFormat="1" ht="30" customHeight="1" x14ac:dyDescent="0.25">
      <c r="A42" s="80" t="s">
        <v>49</v>
      </c>
      <c r="B42" s="9" t="s">
        <v>26</v>
      </c>
      <c r="C42" s="44" t="s">
        <v>40</v>
      </c>
      <c r="D42" s="9" t="s">
        <v>50</v>
      </c>
      <c r="E42" s="26">
        <v>233.44399999999999</v>
      </c>
      <c r="F42" s="26">
        <f>E42*15</f>
        <v>3501.66</v>
      </c>
      <c r="G42" s="26"/>
      <c r="H42" s="26"/>
      <c r="I42" s="26"/>
      <c r="J42" s="26">
        <v>86.83</v>
      </c>
      <c r="K42" s="26"/>
      <c r="L42" s="13">
        <v>15</v>
      </c>
      <c r="M42" s="71">
        <f>F42+G42+H42+I42-J42-K42</f>
        <v>3414.83</v>
      </c>
      <c r="N42" s="66"/>
    </row>
    <row r="43" spans="1:14" ht="15.75" x14ac:dyDescent="0.25">
      <c r="A43" s="37"/>
      <c r="B43" s="37"/>
      <c r="C43" s="37"/>
      <c r="D43" s="37"/>
      <c r="E43" s="38"/>
      <c r="F43" s="38">
        <f t="shared" ref="F43:M43" si="3">SUM(F36:F42)</f>
        <v>30990.12</v>
      </c>
      <c r="G43" s="38">
        <f t="shared" si="3"/>
        <v>0</v>
      </c>
      <c r="H43" s="38">
        <f t="shared" si="3"/>
        <v>0</v>
      </c>
      <c r="I43" s="38">
        <f t="shared" si="3"/>
        <v>0</v>
      </c>
      <c r="J43" s="38">
        <f t="shared" si="3"/>
        <v>1900.6299999999997</v>
      </c>
      <c r="K43" s="38">
        <f t="shared" si="3"/>
        <v>0</v>
      </c>
      <c r="L43" s="38">
        <f t="shared" si="3"/>
        <v>105</v>
      </c>
      <c r="M43" s="38">
        <f t="shared" si="3"/>
        <v>29089.489999999998</v>
      </c>
      <c r="N43" s="37"/>
    </row>
    <row r="44" spans="1:14" ht="15.75" x14ac:dyDescent="0.25">
      <c r="A44" s="37"/>
      <c r="B44" s="46"/>
      <c r="C44" s="46"/>
      <c r="D44" s="46"/>
      <c r="E44" s="24"/>
      <c r="F44" s="24"/>
      <c r="G44" s="24"/>
      <c r="H44" s="24"/>
      <c r="I44" s="24"/>
      <c r="J44" s="24"/>
      <c r="K44" s="24"/>
      <c r="L44" s="24"/>
      <c r="M44" s="24"/>
      <c r="N44" s="2"/>
    </row>
    <row r="45" spans="1:14" s="6" customFormat="1" ht="15.75" x14ac:dyDescent="0.25">
      <c r="A45" s="2"/>
      <c r="B45" s="46"/>
      <c r="C45" s="46"/>
      <c r="D45" s="46"/>
      <c r="E45" s="111"/>
      <c r="F45" s="111"/>
      <c r="G45" s="111"/>
      <c r="H45" s="111"/>
      <c r="I45" s="111"/>
      <c r="J45" s="111"/>
      <c r="K45" s="111"/>
      <c r="L45" s="111"/>
      <c r="M45" s="111"/>
      <c r="N45" s="2"/>
    </row>
    <row r="46" spans="1:14" s="6" customFormat="1" ht="15.75" x14ac:dyDescent="0.25">
      <c r="A46" s="2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4"/>
    </row>
    <row r="47" spans="1:14" s="6" customFormat="1" ht="15.75" x14ac:dyDescent="0.25">
      <c r="A47" s="4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4"/>
    </row>
    <row r="48" spans="1:14" s="6" customFormat="1" ht="15.75" x14ac:dyDescent="0.25">
      <c r="A48" s="4"/>
      <c r="B48" s="65"/>
      <c r="C48" s="65"/>
      <c r="D48" s="65"/>
      <c r="E48" s="65"/>
      <c r="F48" s="65"/>
      <c r="G48" s="65"/>
      <c r="H48" s="65"/>
      <c r="I48" s="65"/>
      <c r="J48" s="108" t="s">
        <v>0</v>
      </c>
      <c r="K48" s="109"/>
      <c r="L48" s="109"/>
      <c r="M48" s="109"/>
      <c r="N48" s="110"/>
    </row>
    <row r="49" spans="1:14" s="6" customFormat="1" ht="15.75" x14ac:dyDescent="0.25">
      <c r="A49" s="4"/>
      <c r="B49" s="65"/>
      <c r="C49" s="65"/>
      <c r="D49" s="65"/>
      <c r="E49" s="65"/>
      <c r="F49" s="65"/>
      <c r="G49" s="65"/>
      <c r="H49" s="65"/>
      <c r="I49" s="65"/>
      <c r="J49" s="105" t="str">
        <f>J5</f>
        <v>15-30 OCTUBRE  DEL 2018</v>
      </c>
      <c r="K49" s="106"/>
      <c r="L49" s="106"/>
      <c r="M49" s="106"/>
      <c r="N49" s="107"/>
    </row>
    <row r="50" spans="1:14" ht="15.75" x14ac:dyDescent="0.25">
      <c r="A50" s="4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4"/>
    </row>
    <row r="51" spans="1:14" ht="15.75" x14ac:dyDescent="0.25">
      <c r="A51" s="4"/>
      <c r="B51" s="46"/>
      <c r="C51" s="46"/>
      <c r="D51" s="46"/>
      <c r="E51" s="24"/>
      <c r="F51" s="24"/>
      <c r="G51" s="24"/>
      <c r="H51" s="24"/>
      <c r="I51" s="24"/>
      <c r="J51" s="24"/>
      <c r="K51" s="24"/>
      <c r="L51" s="24"/>
      <c r="M51" s="24"/>
      <c r="N51" s="2"/>
    </row>
    <row r="52" spans="1:14" s="10" customFormat="1" ht="3.75" customHeight="1" x14ac:dyDescent="0.25">
      <c r="A52" s="2"/>
      <c r="B52" s="46"/>
      <c r="C52" s="46"/>
      <c r="D52" s="46"/>
      <c r="E52" s="24"/>
      <c r="F52" s="24"/>
      <c r="G52" s="24"/>
      <c r="H52" s="24"/>
      <c r="I52" s="24"/>
      <c r="J52" s="24"/>
      <c r="K52" s="24"/>
      <c r="L52" s="24"/>
      <c r="M52" s="24"/>
      <c r="N52" s="2"/>
    </row>
    <row r="53" spans="1:14" s="10" customFormat="1" ht="40.5" customHeight="1" x14ac:dyDescent="0.25">
      <c r="A53" s="8" t="s">
        <v>2</v>
      </c>
      <c r="B53" s="8" t="s">
        <v>3</v>
      </c>
      <c r="C53" s="8" t="s">
        <v>4</v>
      </c>
      <c r="D53" s="8" t="s">
        <v>5</v>
      </c>
      <c r="E53" s="9" t="s">
        <v>51</v>
      </c>
      <c r="F53" s="9" t="s">
        <v>7</v>
      </c>
      <c r="G53" s="9" t="s">
        <v>8</v>
      </c>
      <c r="H53" s="9" t="s">
        <v>9</v>
      </c>
      <c r="I53" s="9" t="s">
        <v>10</v>
      </c>
      <c r="J53" s="9" t="s">
        <v>11</v>
      </c>
      <c r="K53" s="9" t="s">
        <v>12</v>
      </c>
      <c r="L53" s="9" t="s">
        <v>13</v>
      </c>
      <c r="M53" s="9" t="s">
        <v>14</v>
      </c>
      <c r="N53" s="9" t="s">
        <v>15</v>
      </c>
    </row>
    <row r="54" spans="1:14" s="30" customFormat="1" ht="30" customHeight="1" x14ac:dyDescent="0.25">
      <c r="A54" s="9" t="s">
        <v>52</v>
      </c>
      <c r="B54" s="9" t="s">
        <v>26</v>
      </c>
      <c r="C54" s="9" t="s">
        <v>30</v>
      </c>
      <c r="D54" s="9" t="s">
        <v>33</v>
      </c>
      <c r="E54" s="26">
        <v>215.7</v>
      </c>
      <c r="F54" s="26">
        <f>E54*15</f>
        <v>3235.5</v>
      </c>
      <c r="G54" s="26"/>
      <c r="H54" s="26"/>
      <c r="I54" s="26"/>
      <c r="J54" s="26">
        <v>60.19</v>
      </c>
      <c r="K54" s="26"/>
      <c r="L54" s="13">
        <v>15</v>
      </c>
      <c r="M54" s="71">
        <f>F54+G54+H54+I54-J54-K54</f>
        <v>3175.31</v>
      </c>
      <c r="N54" s="9"/>
    </row>
    <row r="55" spans="1:14" s="30" customFormat="1" ht="30" customHeight="1" x14ac:dyDescent="0.25">
      <c r="A55" s="9" t="s">
        <v>53</v>
      </c>
      <c r="B55" s="9" t="s">
        <v>26</v>
      </c>
      <c r="C55" s="9" t="s">
        <v>40</v>
      </c>
      <c r="D55" s="9" t="s">
        <v>54</v>
      </c>
      <c r="E55" s="26">
        <f>714/15</f>
        <v>47.6</v>
      </c>
      <c r="F55" s="26">
        <f>E55*15</f>
        <v>714</v>
      </c>
      <c r="G55" s="26"/>
      <c r="H55" s="26"/>
      <c r="I55" s="26">
        <v>167.87</v>
      </c>
      <c r="J55" s="26"/>
      <c r="K55" s="26"/>
      <c r="L55" s="13">
        <v>15</v>
      </c>
      <c r="M55" s="71">
        <f>F55+G55+H55+I55-J55-K55</f>
        <v>881.87</v>
      </c>
      <c r="N55" s="9"/>
    </row>
    <row r="56" spans="1:14" s="30" customFormat="1" ht="30" customHeight="1" x14ac:dyDescent="0.25">
      <c r="A56" s="9" t="s">
        <v>55</v>
      </c>
      <c r="B56" s="9" t="s">
        <v>26</v>
      </c>
      <c r="C56" s="9" t="s">
        <v>30</v>
      </c>
      <c r="D56" s="9" t="s">
        <v>33</v>
      </c>
      <c r="E56" s="26">
        <v>220</v>
      </c>
      <c r="F56" s="26">
        <f>E56*15</f>
        <v>3300</v>
      </c>
      <c r="G56" s="26"/>
      <c r="H56" s="26"/>
      <c r="I56" s="26"/>
      <c r="J56" s="26">
        <v>112.54</v>
      </c>
      <c r="K56" s="26"/>
      <c r="L56" s="13">
        <v>15</v>
      </c>
      <c r="M56" s="71">
        <f>F56+G56+H56+I56-J56-K56</f>
        <v>3187.46</v>
      </c>
      <c r="N56" s="45"/>
    </row>
    <row r="57" spans="1:14" s="30" customFormat="1" ht="30" customHeight="1" x14ac:dyDescent="0.25">
      <c r="A57" s="37"/>
      <c r="B57" s="37"/>
      <c r="C57" s="37"/>
      <c r="D57" s="37"/>
      <c r="E57" s="38"/>
      <c r="F57" s="38">
        <f>SUM(F54:F56)</f>
        <v>7249.5</v>
      </c>
      <c r="G57" s="38">
        <f t="shared" ref="G57:L57" si="4">SUM(G54:G56)</f>
        <v>0</v>
      </c>
      <c r="H57" s="38">
        <f t="shared" si="4"/>
        <v>0</v>
      </c>
      <c r="I57" s="38">
        <f t="shared" si="4"/>
        <v>167.87</v>
      </c>
      <c r="J57" s="38">
        <f>SUM(J54:J56)</f>
        <v>172.73000000000002</v>
      </c>
      <c r="K57" s="38">
        <f t="shared" si="4"/>
        <v>0</v>
      </c>
      <c r="L57" s="38">
        <f t="shared" si="4"/>
        <v>45</v>
      </c>
      <c r="M57" s="38">
        <f>SUM(M54:M56)</f>
        <v>7244.6399999999994</v>
      </c>
      <c r="N57" s="37"/>
    </row>
    <row r="58" spans="1:14" s="30" customFormat="1" ht="30" customHeight="1" x14ac:dyDescent="0.25">
      <c r="A58" s="37"/>
      <c r="B58" s="37"/>
      <c r="C58" s="37"/>
      <c r="D58" s="37"/>
      <c r="E58" s="38"/>
      <c r="F58" s="38"/>
      <c r="G58" s="38"/>
      <c r="H58" s="38"/>
      <c r="I58" s="38"/>
      <c r="J58" s="38"/>
      <c r="K58" s="38"/>
      <c r="L58" s="38"/>
      <c r="M58" s="38"/>
      <c r="N58" s="37"/>
    </row>
    <row r="59" spans="1:14" s="30" customFormat="1" ht="30" customHeight="1" x14ac:dyDescent="0.25">
      <c r="A59" s="37"/>
      <c r="B59" s="37"/>
      <c r="C59" s="37"/>
      <c r="D59" s="37"/>
      <c r="E59" s="38"/>
      <c r="F59" s="38"/>
      <c r="G59" s="38"/>
      <c r="H59" s="38"/>
      <c r="I59" s="38"/>
      <c r="J59" s="38"/>
      <c r="K59" s="38"/>
      <c r="L59" s="38"/>
      <c r="M59" s="38"/>
      <c r="N59" s="37"/>
    </row>
    <row r="60" spans="1:14" s="30" customFormat="1" ht="30" customHeight="1" x14ac:dyDescent="0.25">
      <c r="A60" s="37"/>
      <c r="B60" s="37"/>
      <c r="C60" s="37"/>
      <c r="D60" s="37"/>
      <c r="E60" s="38"/>
      <c r="F60" s="38"/>
      <c r="G60" s="38"/>
      <c r="H60" s="38"/>
      <c r="I60" s="38"/>
      <c r="J60" s="108" t="s">
        <v>0</v>
      </c>
      <c r="K60" s="109"/>
      <c r="L60" s="109"/>
      <c r="M60" s="109"/>
      <c r="N60" s="110"/>
    </row>
    <row r="61" spans="1:14" s="30" customFormat="1" ht="30" customHeight="1" x14ac:dyDescent="0.25">
      <c r="A61" s="37"/>
      <c r="B61" s="37"/>
      <c r="C61" s="37"/>
      <c r="D61" s="37"/>
      <c r="E61" s="38"/>
      <c r="F61" s="38"/>
      <c r="G61" s="38"/>
      <c r="H61" s="38"/>
      <c r="I61" s="38"/>
      <c r="J61" s="105" t="str">
        <f>J5</f>
        <v>15-30 OCTUBRE  DEL 2018</v>
      </c>
      <c r="K61" s="106"/>
      <c r="L61" s="106"/>
      <c r="M61" s="106"/>
      <c r="N61" s="107"/>
    </row>
    <row r="62" spans="1:14" s="30" customFormat="1" ht="30" customHeight="1" x14ac:dyDescent="0.25">
      <c r="A62" s="37"/>
      <c r="B62" s="37"/>
      <c r="C62" s="37"/>
      <c r="D62" s="37"/>
      <c r="E62" s="38"/>
      <c r="F62" s="38"/>
      <c r="G62" s="38"/>
      <c r="H62" s="38"/>
      <c r="I62" s="38"/>
      <c r="J62" s="38"/>
      <c r="K62" s="38"/>
      <c r="L62" s="38"/>
      <c r="M62" s="38"/>
      <c r="N62" s="37"/>
    </row>
    <row r="63" spans="1:14" s="30" customFormat="1" ht="30" customHeight="1" x14ac:dyDescent="0.25">
      <c r="A63" s="9" t="s">
        <v>56</v>
      </c>
      <c r="B63" s="9" t="s">
        <v>26</v>
      </c>
      <c r="C63" s="9" t="s">
        <v>30</v>
      </c>
      <c r="D63" s="9" t="s">
        <v>57</v>
      </c>
      <c r="E63" s="26">
        <v>58.38</v>
      </c>
      <c r="F63" s="26">
        <f t="shared" ref="F63:F75" si="5">E63*15</f>
        <v>875.7</v>
      </c>
      <c r="G63" s="26"/>
      <c r="H63" s="26"/>
      <c r="I63" s="26">
        <v>200.74</v>
      </c>
      <c r="J63" s="26">
        <v>59.25</v>
      </c>
      <c r="K63" s="26"/>
      <c r="L63" s="13">
        <v>15</v>
      </c>
      <c r="M63" s="26">
        <f t="shared" ref="M63:M75" si="6">F63+G63+H63+I63-J63-K63</f>
        <v>1017.19</v>
      </c>
      <c r="N63" s="9"/>
    </row>
    <row r="64" spans="1:14" s="30" customFormat="1" ht="30" customHeight="1" x14ac:dyDescent="0.25">
      <c r="A64" s="9" t="s">
        <v>58</v>
      </c>
      <c r="B64" s="9" t="s">
        <v>26</v>
      </c>
      <c r="C64" s="9" t="s">
        <v>30</v>
      </c>
      <c r="D64" s="9" t="s">
        <v>57</v>
      </c>
      <c r="E64" s="26">
        <v>25.05</v>
      </c>
      <c r="F64" s="26">
        <f t="shared" si="5"/>
        <v>375.75</v>
      </c>
      <c r="G64" s="26"/>
      <c r="H64" s="26"/>
      <c r="I64" s="26">
        <v>200.83</v>
      </c>
      <c r="J64" s="26">
        <v>11.26</v>
      </c>
      <c r="K64" s="26"/>
      <c r="L64" s="13">
        <v>15</v>
      </c>
      <c r="M64" s="26">
        <f t="shared" si="6"/>
        <v>565.32000000000005</v>
      </c>
      <c r="N64" s="9"/>
    </row>
    <row r="65" spans="1:14" s="30" customFormat="1" ht="30" customHeight="1" x14ac:dyDescent="0.25">
      <c r="A65" s="9" t="s">
        <v>59</v>
      </c>
      <c r="B65" s="9" t="s">
        <v>26</v>
      </c>
      <c r="C65" s="9" t="s">
        <v>30</v>
      </c>
      <c r="D65" s="9" t="s">
        <v>57</v>
      </c>
      <c r="E65" s="26">
        <v>95.43</v>
      </c>
      <c r="F65" s="26">
        <f t="shared" si="5"/>
        <v>1431.45</v>
      </c>
      <c r="G65" s="26"/>
      <c r="H65" s="26"/>
      <c r="I65" s="26">
        <v>200.63</v>
      </c>
      <c r="J65" s="26">
        <v>78.83</v>
      </c>
      <c r="K65" s="26"/>
      <c r="L65" s="13">
        <v>15</v>
      </c>
      <c r="M65" s="26">
        <f t="shared" si="6"/>
        <v>1553.25</v>
      </c>
      <c r="N65" s="9"/>
    </row>
    <row r="66" spans="1:14" s="30" customFormat="1" ht="30" customHeight="1" x14ac:dyDescent="0.25">
      <c r="A66" s="9" t="s">
        <v>60</v>
      </c>
      <c r="B66" s="9" t="s">
        <v>26</v>
      </c>
      <c r="C66" s="9" t="s">
        <v>30</v>
      </c>
      <c r="D66" s="9" t="s">
        <v>57</v>
      </c>
      <c r="E66" s="26">
        <v>82.132999999999996</v>
      </c>
      <c r="F66" s="26">
        <f t="shared" si="5"/>
        <v>1231.9949999999999</v>
      </c>
      <c r="G66" s="26"/>
      <c r="H66" s="26"/>
      <c r="I66" s="26">
        <v>168</v>
      </c>
      <c r="J66" s="26"/>
      <c r="K66" s="26"/>
      <c r="L66" s="13">
        <v>15</v>
      </c>
      <c r="M66" s="26">
        <f t="shared" si="6"/>
        <v>1399.9949999999999</v>
      </c>
      <c r="N66" s="9"/>
    </row>
    <row r="67" spans="1:14" s="30" customFormat="1" ht="30" customHeight="1" x14ac:dyDescent="0.25">
      <c r="A67" s="9" t="s">
        <v>61</v>
      </c>
      <c r="B67" s="9" t="s">
        <v>26</v>
      </c>
      <c r="C67" s="9" t="s">
        <v>30</v>
      </c>
      <c r="D67" s="9" t="s">
        <v>57</v>
      </c>
      <c r="E67" s="26">
        <v>25.05</v>
      </c>
      <c r="F67" s="26">
        <f t="shared" si="5"/>
        <v>375.75</v>
      </c>
      <c r="G67" s="26"/>
      <c r="H67" s="26"/>
      <c r="I67" s="26">
        <v>200.83</v>
      </c>
      <c r="J67" s="26">
        <v>11.26</v>
      </c>
      <c r="K67" s="26"/>
      <c r="L67" s="13">
        <v>15</v>
      </c>
      <c r="M67" s="26">
        <f t="shared" si="6"/>
        <v>565.32000000000005</v>
      </c>
      <c r="N67" s="9"/>
    </row>
    <row r="68" spans="1:14" s="30" customFormat="1" ht="30" customHeight="1" x14ac:dyDescent="0.25">
      <c r="A68" s="9" t="s">
        <v>62</v>
      </c>
      <c r="B68" s="9" t="s">
        <v>26</v>
      </c>
      <c r="C68" s="9" t="s">
        <v>30</v>
      </c>
      <c r="D68" s="9" t="s">
        <v>57</v>
      </c>
      <c r="E68" s="26">
        <v>58.38</v>
      </c>
      <c r="F68" s="26">
        <f t="shared" si="5"/>
        <v>875.7</v>
      </c>
      <c r="G68" s="26"/>
      <c r="H68" s="26"/>
      <c r="I68" s="26">
        <v>200.74</v>
      </c>
      <c r="J68" s="26">
        <v>43.25</v>
      </c>
      <c r="K68" s="26"/>
      <c r="L68" s="13">
        <v>15</v>
      </c>
      <c r="M68" s="26">
        <f t="shared" si="6"/>
        <v>1033.19</v>
      </c>
      <c r="N68" s="9"/>
    </row>
    <row r="69" spans="1:14" s="30" customFormat="1" ht="30" customHeight="1" x14ac:dyDescent="0.25">
      <c r="A69" s="9" t="s">
        <v>63</v>
      </c>
      <c r="B69" s="9" t="s">
        <v>26</v>
      </c>
      <c r="C69" s="9" t="s">
        <v>30</v>
      </c>
      <c r="D69" s="9" t="s">
        <v>57</v>
      </c>
      <c r="E69" s="26">
        <v>148.37</v>
      </c>
      <c r="F69" s="26">
        <f t="shared" si="5"/>
        <v>2225.5500000000002</v>
      </c>
      <c r="G69" s="26"/>
      <c r="H69" s="26"/>
      <c r="I69" s="26">
        <v>45.14</v>
      </c>
      <c r="J69" s="26"/>
      <c r="K69" s="26"/>
      <c r="L69" s="13">
        <v>15</v>
      </c>
      <c r="M69" s="26">
        <f t="shared" si="6"/>
        <v>2270.69</v>
      </c>
      <c r="N69" s="9"/>
    </row>
    <row r="70" spans="1:14" s="30" customFormat="1" ht="30" customHeight="1" x14ac:dyDescent="0.25">
      <c r="A70" s="9" t="s">
        <v>64</v>
      </c>
      <c r="B70" s="9" t="s">
        <v>26</v>
      </c>
      <c r="C70" s="9" t="s">
        <v>30</v>
      </c>
      <c r="D70" s="9" t="s">
        <v>57</v>
      </c>
      <c r="E70" s="26">
        <v>28.76</v>
      </c>
      <c r="F70" s="26">
        <f t="shared" si="5"/>
        <v>431.40000000000003</v>
      </c>
      <c r="G70" s="26"/>
      <c r="H70" s="26"/>
      <c r="I70" s="26">
        <v>200.83</v>
      </c>
      <c r="J70" s="26">
        <v>14.82</v>
      </c>
      <c r="K70" s="26"/>
      <c r="L70" s="13">
        <v>15</v>
      </c>
      <c r="M70" s="26">
        <f t="shared" si="6"/>
        <v>617.41</v>
      </c>
      <c r="N70" s="9"/>
    </row>
    <row r="71" spans="1:14" s="30" customFormat="1" ht="30" customHeight="1" x14ac:dyDescent="0.25">
      <c r="A71" s="9" t="s">
        <v>65</v>
      </c>
      <c r="B71" s="9" t="s">
        <v>26</v>
      </c>
      <c r="C71" s="9" t="s">
        <v>30</v>
      </c>
      <c r="D71" s="9" t="s">
        <v>57</v>
      </c>
      <c r="E71" s="26">
        <v>21.34</v>
      </c>
      <c r="F71" s="26">
        <f t="shared" si="5"/>
        <v>320.10000000000002</v>
      </c>
      <c r="G71" s="26"/>
      <c r="H71" s="26"/>
      <c r="I71" s="26">
        <v>200.83</v>
      </c>
      <c r="J71" s="26">
        <v>7.7</v>
      </c>
      <c r="K71" s="26"/>
      <c r="L71" s="13">
        <v>15</v>
      </c>
      <c r="M71" s="26">
        <f t="shared" si="6"/>
        <v>513.23</v>
      </c>
      <c r="N71" s="9"/>
    </row>
    <row r="72" spans="1:14" s="30" customFormat="1" ht="30" customHeight="1" x14ac:dyDescent="0.25">
      <c r="A72" s="9" t="s">
        <v>66</v>
      </c>
      <c r="B72" s="9" t="s">
        <v>26</v>
      </c>
      <c r="C72" s="9" t="s">
        <v>30</v>
      </c>
      <c r="D72" s="9" t="s">
        <v>57</v>
      </c>
      <c r="E72" s="26">
        <v>32.47</v>
      </c>
      <c r="F72" s="26">
        <f t="shared" si="5"/>
        <v>487.04999999999995</v>
      </c>
      <c r="G72" s="26"/>
      <c r="H72" s="26"/>
      <c r="I72" s="26">
        <v>200.83</v>
      </c>
      <c r="J72" s="26">
        <v>18.38</v>
      </c>
      <c r="K72" s="26"/>
      <c r="L72" s="13">
        <v>15</v>
      </c>
      <c r="M72" s="26">
        <f t="shared" si="6"/>
        <v>669.5</v>
      </c>
      <c r="N72" s="9"/>
    </row>
    <row r="73" spans="1:14" s="30" customFormat="1" ht="30" customHeight="1" x14ac:dyDescent="0.25">
      <c r="A73" s="9" t="s">
        <v>67</v>
      </c>
      <c r="B73" s="9" t="s">
        <v>26</v>
      </c>
      <c r="C73" s="9" t="s">
        <v>30</v>
      </c>
      <c r="D73" s="9" t="s">
        <v>57</v>
      </c>
      <c r="E73" s="26">
        <v>39.869999999999997</v>
      </c>
      <c r="F73" s="26">
        <f t="shared" si="5"/>
        <v>598.04999999999995</v>
      </c>
      <c r="G73" s="26"/>
      <c r="H73" s="26"/>
      <c r="I73" s="26">
        <v>200.83</v>
      </c>
      <c r="J73" s="26">
        <v>25.48</v>
      </c>
      <c r="K73" s="26"/>
      <c r="L73" s="13">
        <v>15</v>
      </c>
      <c r="M73" s="26">
        <f t="shared" si="6"/>
        <v>773.4</v>
      </c>
      <c r="N73" s="9"/>
    </row>
    <row r="74" spans="1:14" s="30" customFormat="1" ht="30" customHeight="1" x14ac:dyDescent="0.25">
      <c r="A74" s="9" t="s">
        <v>68</v>
      </c>
      <c r="B74" s="9" t="s">
        <v>26</v>
      </c>
      <c r="C74" s="9" t="s">
        <v>30</v>
      </c>
      <c r="D74" s="9" t="s">
        <v>57</v>
      </c>
      <c r="E74" s="26">
        <v>82.132999999999996</v>
      </c>
      <c r="F74" s="26">
        <f>E74*15</f>
        <v>1231.9949999999999</v>
      </c>
      <c r="G74" s="26"/>
      <c r="H74" s="26"/>
      <c r="I74" s="26">
        <v>168</v>
      </c>
      <c r="J74" s="26"/>
      <c r="K74" s="26"/>
      <c r="L74" s="13">
        <v>15</v>
      </c>
      <c r="M74" s="26">
        <f t="shared" si="6"/>
        <v>1399.9949999999999</v>
      </c>
      <c r="N74" s="9"/>
    </row>
    <row r="75" spans="1:14" ht="31.5" x14ac:dyDescent="0.25">
      <c r="A75" s="9" t="s">
        <v>69</v>
      </c>
      <c r="B75" s="9" t="s">
        <v>26</v>
      </c>
      <c r="C75" s="9" t="s">
        <v>30</v>
      </c>
      <c r="D75" s="9" t="s">
        <v>57</v>
      </c>
      <c r="E75" s="26">
        <v>133.36000000000001</v>
      </c>
      <c r="F75" s="26">
        <f t="shared" si="5"/>
        <v>2000.4</v>
      </c>
      <c r="G75" s="26"/>
      <c r="H75" s="26"/>
      <c r="I75" s="26">
        <v>73.48</v>
      </c>
      <c r="J75" s="26"/>
      <c r="K75" s="26"/>
      <c r="L75" s="13">
        <v>15</v>
      </c>
      <c r="M75" s="26">
        <f t="shared" si="6"/>
        <v>2073.88</v>
      </c>
      <c r="N75" s="9"/>
    </row>
    <row r="76" spans="1:14" ht="15.75" x14ac:dyDescent="0.25">
      <c r="A76" s="2"/>
      <c r="B76" s="46"/>
      <c r="C76" s="46"/>
      <c r="D76" s="46"/>
      <c r="E76" s="46"/>
      <c r="F76" s="24">
        <f>SUM(F9:F75)</f>
        <v>155695.05000000002</v>
      </c>
      <c r="G76" s="24">
        <f>SUM(G54:G75)</f>
        <v>0</v>
      </c>
      <c r="H76" s="24">
        <f>SUM(H54:H75)</f>
        <v>0</v>
      </c>
      <c r="I76" s="24">
        <f>SUM(I54:I75)</f>
        <v>2597.4499999999998</v>
      </c>
      <c r="J76" s="24">
        <f>SUM(J54:J75)</f>
        <v>615.69000000000005</v>
      </c>
      <c r="K76" s="24">
        <f>SUM(K54:K75)</f>
        <v>0</v>
      </c>
      <c r="L76" s="24"/>
      <c r="M76" s="24">
        <f>SUM(M63:M75)</f>
        <v>14452.369999999999</v>
      </c>
      <c r="N76" s="2"/>
    </row>
    <row r="77" spans="1:14" s="30" customFormat="1" ht="15.75" x14ac:dyDescent="0.25">
      <c r="A77" s="2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2"/>
    </row>
    <row r="78" spans="1:14" ht="18.75" x14ac:dyDescent="0.25">
      <c r="A78" s="48"/>
      <c r="B78" s="48"/>
      <c r="C78" s="48"/>
      <c r="D78" s="48"/>
      <c r="E78" s="48"/>
      <c r="F78" s="48"/>
      <c r="G78" s="77"/>
      <c r="H78" s="77"/>
      <c r="I78" s="77"/>
      <c r="J78" s="77">
        <f>J75+J73+J72+J71+J70+J69+J68+J67+J66+J65+J64+J63+J56+J55+J54+J41+J39+J38+J36+J29+J28+J26+J24+J9+J10+J11+J12</f>
        <v>3507.54</v>
      </c>
      <c r="K78" s="77"/>
      <c r="L78" s="77"/>
      <c r="M78" s="78">
        <f>M76+M57+M43+M30+M13</f>
        <v>84627.15</v>
      </c>
      <c r="N78" s="48"/>
    </row>
    <row r="79" spans="1:14" ht="15.75" x14ac:dyDescent="0.25">
      <c r="A79" s="2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2"/>
    </row>
  </sheetData>
  <mergeCells count="13">
    <mergeCell ref="J19:N19"/>
    <mergeCell ref="E1:M1"/>
    <mergeCell ref="J4:N4"/>
    <mergeCell ref="J5:N5"/>
    <mergeCell ref="E15:M15"/>
    <mergeCell ref="J18:N18"/>
    <mergeCell ref="J61:N61"/>
    <mergeCell ref="J33:N33"/>
    <mergeCell ref="J34:N34"/>
    <mergeCell ref="E45:M45"/>
    <mergeCell ref="J48:N48"/>
    <mergeCell ref="J49:N49"/>
    <mergeCell ref="J60:N60"/>
  </mergeCells>
  <printOptions horizontalCentered="1"/>
  <pageMargins left="0.70866141732283472" right="0.70866141732283472" top="0.74803149606299213" bottom="0.74803149606299213" header="0.31496062992125984" footer="0.31496062992125984"/>
  <pageSetup scale="46" fitToHeight="3" orientation="landscape" r:id="rId1"/>
  <rowBreaks count="4" manualBreakCount="4">
    <brk id="14" max="12" man="1"/>
    <brk id="30" max="12" man="1"/>
    <brk id="43" max="12" man="1"/>
    <brk id="5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view="pageBreakPreview" zoomScale="70" zoomScaleNormal="70" zoomScaleSheetLayoutView="70" workbookViewId="0">
      <selection activeCell="E42" sqref="E42"/>
    </sheetView>
  </sheetViews>
  <sheetFormatPr baseColWidth="10" defaultRowHeight="15" x14ac:dyDescent="0.25"/>
  <cols>
    <col min="1" max="1" width="30.5703125" style="51" customWidth="1"/>
    <col min="2" max="2" width="23.42578125" style="52" customWidth="1"/>
    <col min="3" max="3" width="14.85546875" style="52" customWidth="1"/>
    <col min="4" max="4" width="33.140625" style="52" customWidth="1"/>
    <col min="5" max="5" width="13.28515625" style="52" customWidth="1"/>
    <col min="6" max="6" width="13.7109375" style="52" customWidth="1"/>
    <col min="7" max="7" width="13.42578125" style="52" customWidth="1"/>
    <col min="8" max="8" width="9" style="52" customWidth="1"/>
    <col min="9" max="9" width="10.85546875" style="52" customWidth="1"/>
    <col min="10" max="10" width="11.28515625" style="52" customWidth="1"/>
    <col min="11" max="11" width="11.5703125" style="52" customWidth="1"/>
    <col min="12" max="12" width="12.140625" style="52" customWidth="1"/>
    <col min="13" max="13" width="14.85546875" style="52" customWidth="1"/>
    <col min="14" max="14" width="36.28515625" style="51" customWidth="1"/>
    <col min="15" max="16384" width="11.42578125" style="1"/>
  </cols>
  <sheetData>
    <row r="1" spans="1:15" ht="15.75" x14ac:dyDescent="0.25">
      <c r="B1" s="46"/>
      <c r="C1" s="46"/>
      <c r="D1" s="46"/>
      <c r="E1" s="111"/>
      <c r="F1" s="111"/>
      <c r="G1" s="111"/>
      <c r="H1" s="111"/>
      <c r="I1" s="111"/>
      <c r="J1" s="111"/>
      <c r="K1" s="111"/>
      <c r="L1" s="111"/>
      <c r="M1" s="111"/>
      <c r="N1" s="2"/>
    </row>
    <row r="2" spans="1:15" s="6" customFormat="1" ht="15.75" x14ac:dyDescent="0.25">
      <c r="A2" s="4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4"/>
    </row>
    <row r="3" spans="1:15" s="6" customFormat="1" ht="15.75" x14ac:dyDescent="0.25">
      <c r="A3" s="4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4"/>
    </row>
    <row r="4" spans="1:15" s="6" customFormat="1" ht="15.75" x14ac:dyDescent="0.25">
      <c r="A4" s="4"/>
      <c r="B4" s="70"/>
      <c r="C4" s="70"/>
      <c r="D4" s="70"/>
      <c r="E4" s="70"/>
      <c r="F4" s="70"/>
      <c r="G4" s="70"/>
      <c r="H4" s="70"/>
      <c r="I4" s="70"/>
      <c r="J4" s="108" t="s">
        <v>0</v>
      </c>
      <c r="K4" s="109"/>
      <c r="L4" s="109"/>
      <c r="M4" s="109"/>
      <c r="N4" s="110"/>
    </row>
    <row r="5" spans="1:15" s="6" customFormat="1" ht="15.75" x14ac:dyDescent="0.25">
      <c r="A5" s="4"/>
      <c r="B5" s="70"/>
      <c r="C5" s="70"/>
      <c r="D5" s="70"/>
      <c r="E5" s="70"/>
      <c r="F5" s="70"/>
      <c r="G5" s="70"/>
      <c r="H5" s="70"/>
      <c r="I5" s="70"/>
      <c r="J5" s="105" t="s">
        <v>81</v>
      </c>
      <c r="K5" s="106"/>
      <c r="L5" s="106"/>
      <c r="M5" s="106"/>
      <c r="N5" s="107"/>
    </row>
    <row r="6" spans="1:15" s="6" customFormat="1" ht="15.75" x14ac:dyDescent="0.25">
      <c r="A6" s="4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4"/>
    </row>
    <row r="7" spans="1:15" s="6" customFormat="1" ht="15.75" x14ac:dyDescent="0.25">
      <c r="A7" s="2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4"/>
    </row>
    <row r="8" spans="1:15" s="10" customFormat="1" ht="63" x14ac:dyDescent="0.25">
      <c r="A8" s="8" t="s">
        <v>2</v>
      </c>
      <c r="B8" s="8" t="s">
        <v>3</v>
      </c>
      <c r="C8" s="8" t="s">
        <v>4</v>
      </c>
      <c r="D8" s="8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</row>
    <row r="9" spans="1:15" s="15" customFormat="1" ht="30" customHeight="1" x14ac:dyDescent="0.25">
      <c r="A9" s="79" t="s">
        <v>16</v>
      </c>
      <c r="B9" s="9" t="s">
        <v>17</v>
      </c>
      <c r="C9" s="9" t="s">
        <v>18</v>
      </c>
      <c r="D9" s="9" t="s">
        <v>19</v>
      </c>
      <c r="E9" s="26">
        <v>296.24</v>
      </c>
      <c r="F9" s="26">
        <f>E9*15</f>
        <v>4443.6000000000004</v>
      </c>
      <c r="G9" s="26"/>
      <c r="H9" s="26"/>
      <c r="I9" s="26"/>
      <c r="J9" s="26">
        <v>371.56</v>
      </c>
      <c r="K9" s="26"/>
      <c r="L9" s="13">
        <v>15</v>
      </c>
      <c r="M9" s="71">
        <f>F9+G9+H9+I9-J9-K9</f>
        <v>4072.0400000000004</v>
      </c>
      <c r="N9" s="9"/>
    </row>
    <row r="10" spans="1:15" s="15" customFormat="1" ht="30" customHeight="1" x14ac:dyDescent="0.25">
      <c r="A10" s="79" t="s">
        <v>20</v>
      </c>
      <c r="B10" s="9" t="s">
        <v>17</v>
      </c>
      <c r="C10" s="9" t="s">
        <v>18</v>
      </c>
      <c r="D10" s="9" t="s">
        <v>21</v>
      </c>
      <c r="E10" s="26">
        <v>267.7</v>
      </c>
      <c r="F10" s="26">
        <f>E10*15</f>
        <v>4015.5</v>
      </c>
      <c r="G10" s="26"/>
      <c r="H10" s="26"/>
      <c r="I10" s="26"/>
      <c r="J10" s="26">
        <v>315.48</v>
      </c>
      <c r="K10" s="26"/>
      <c r="L10" s="13">
        <v>15</v>
      </c>
      <c r="M10" s="71">
        <f>F10+G10+H10+I10-J10-K10</f>
        <v>3700.02</v>
      </c>
      <c r="N10" s="9"/>
    </row>
    <row r="11" spans="1:15" s="15" customFormat="1" ht="30" customHeight="1" x14ac:dyDescent="0.25">
      <c r="A11" s="79" t="s">
        <v>22</v>
      </c>
      <c r="B11" s="9" t="s">
        <v>17</v>
      </c>
      <c r="C11" s="9" t="s">
        <v>18</v>
      </c>
      <c r="D11" s="9" t="s">
        <v>23</v>
      </c>
      <c r="E11" s="26">
        <v>214.93</v>
      </c>
      <c r="F11" s="26">
        <f>E11*15</f>
        <v>3223.9500000000003</v>
      </c>
      <c r="G11" s="26"/>
      <c r="H11" s="26"/>
      <c r="I11" s="26"/>
      <c r="J11" s="26">
        <v>36.450000000000003</v>
      </c>
      <c r="K11" s="26"/>
      <c r="L11" s="13">
        <v>15</v>
      </c>
      <c r="M11" s="71">
        <f>F11+G11+H11+I11-J11-K11</f>
        <v>3187.5000000000005</v>
      </c>
      <c r="N11" s="9"/>
    </row>
    <row r="12" spans="1:15" s="15" customFormat="1" ht="30" customHeight="1" x14ac:dyDescent="0.25">
      <c r="A12" s="79" t="s">
        <v>24</v>
      </c>
      <c r="B12" s="9" t="s">
        <v>17</v>
      </c>
      <c r="C12" s="9" t="s">
        <v>18</v>
      </c>
      <c r="D12" s="9" t="s">
        <v>23</v>
      </c>
      <c r="E12" s="26">
        <v>214.93</v>
      </c>
      <c r="F12" s="26">
        <f>E12*15</f>
        <v>3223.9500000000003</v>
      </c>
      <c r="G12" s="26"/>
      <c r="H12" s="26"/>
      <c r="I12" s="26"/>
      <c r="J12" s="26">
        <v>36.450000000000003</v>
      </c>
      <c r="K12" s="26"/>
      <c r="L12" s="13">
        <v>15</v>
      </c>
      <c r="M12" s="71">
        <f>F12+G12+H12-I12-J12-K12</f>
        <v>3187.5000000000005</v>
      </c>
      <c r="N12" s="9"/>
    </row>
    <row r="13" spans="1:15" s="15" customFormat="1" ht="30" customHeight="1" x14ac:dyDescent="0.25">
      <c r="A13" s="79" t="s">
        <v>80</v>
      </c>
      <c r="B13" s="9" t="s">
        <v>26</v>
      </c>
      <c r="C13" s="9" t="s">
        <v>18</v>
      </c>
      <c r="D13" s="9" t="s">
        <v>23</v>
      </c>
      <c r="E13" s="26">
        <v>214.93</v>
      </c>
      <c r="F13" s="26">
        <f>E13*15</f>
        <v>3223.9500000000003</v>
      </c>
      <c r="G13" s="26"/>
      <c r="H13" s="26"/>
      <c r="I13" s="26"/>
      <c r="J13" s="26">
        <v>36.450000000000003</v>
      </c>
      <c r="K13" s="26"/>
      <c r="L13" s="13">
        <v>15</v>
      </c>
      <c r="M13" s="71">
        <f>F13+G13+H13-I13-J13-K13</f>
        <v>3187.5000000000005</v>
      </c>
      <c r="N13" s="9"/>
    </row>
    <row r="14" spans="1:15" s="15" customFormat="1" ht="30" customHeight="1" x14ac:dyDescent="0.25">
      <c r="A14" s="4" t="s">
        <v>27</v>
      </c>
      <c r="B14" s="70"/>
      <c r="C14" s="70"/>
      <c r="D14" s="70"/>
      <c r="E14" s="24">
        <f>SUM(E10:E13)</f>
        <v>912.49</v>
      </c>
      <c r="F14" s="24">
        <f>SUM(F10:F13)</f>
        <v>13687.350000000002</v>
      </c>
      <c r="G14" s="24">
        <f>SUM(G9:G13)</f>
        <v>0</v>
      </c>
      <c r="H14" s="24">
        <f>SUM(H9:H13)</f>
        <v>0</v>
      </c>
      <c r="I14" s="24">
        <f>SUM(I9:I13)</f>
        <v>0</v>
      </c>
      <c r="J14" s="24">
        <f>SUM(J9:J13)</f>
        <v>796.3900000000001</v>
      </c>
      <c r="K14" s="24">
        <f>SUM(K9:K13)</f>
        <v>0</v>
      </c>
      <c r="L14" s="24"/>
      <c r="M14" s="24">
        <f>SUM(M9:M13)</f>
        <v>17334.560000000001</v>
      </c>
      <c r="N14" s="4"/>
    </row>
    <row r="15" spans="1:15" ht="15.75" x14ac:dyDescent="0.25">
      <c r="A15" s="4"/>
      <c r="B15" s="70"/>
      <c r="C15" s="70"/>
      <c r="D15" s="70"/>
      <c r="E15" s="21"/>
      <c r="F15" s="21"/>
      <c r="G15" s="21"/>
      <c r="H15" s="21"/>
      <c r="I15" s="21"/>
      <c r="J15" s="21"/>
      <c r="K15" s="21"/>
      <c r="L15" s="21"/>
      <c r="M15" s="21"/>
      <c r="N15" s="4"/>
    </row>
    <row r="16" spans="1:15" ht="15.75" x14ac:dyDescent="0.25">
      <c r="A16" s="2"/>
      <c r="B16" s="46"/>
      <c r="C16" s="46"/>
      <c r="D16" s="46"/>
      <c r="E16" s="111"/>
      <c r="F16" s="111"/>
      <c r="G16" s="111"/>
      <c r="H16" s="111"/>
      <c r="I16" s="111"/>
      <c r="J16" s="111"/>
      <c r="K16" s="111"/>
      <c r="L16" s="111"/>
      <c r="M16" s="111"/>
      <c r="N16" s="2"/>
      <c r="O16" s="23"/>
    </row>
    <row r="17" spans="1:14" ht="15.75" x14ac:dyDescent="0.25">
      <c r="A17" s="4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4"/>
    </row>
    <row r="18" spans="1:14" s="6" customFormat="1" ht="15.75" x14ac:dyDescent="0.25">
      <c r="A18" s="4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4"/>
    </row>
    <row r="19" spans="1:14" s="6" customFormat="1" ht="15.75" x14ac:dyDescent="0.25">
      <c r="A19" s="4"/>
      <c r="B19" s="70"/>
      <c r="C19" s="70"/>
      <c r="D19" s="70"/>
      <c r="E19" s="70"/>
      <c r="F19" s="70"/>
      <c r="G19" s="70"/>
      <c r="H19" s="70"/>
      <c r="I19" s="70"/>
      <c r="J19" s="108" t="s">
        <v>0</v>
      </c>
      <c r="K19" s="109"/>
      <c r="L19" s="109"/>
      <c r="M19" s="109"/>
      <c r="N19" s="110"/>
    </row>
    <row r="20" spans="1:14" s="6" customFormat="1" ht="15.75" x14ac:dyDescent="0.25">
      <c r="A20" s="4"/>
      <c r="B20" s="70"/>
      <c r="C20" s="70"/>
      <c r="D20" s="70"/>
      <c r="E20" s="70"/>
      <c r="F20" s="70"/>
      <c r="G20" s="70"/>
      <c r="H20" s="70"/>
      <c r="I20" s="70"/>
      <c r="J20" s="105" t="s">
        <v>81</v>
      </c>
      <c r="K20" s="106"/>
      <c r="L20" s="106"/>
      <c r="M20" s="106"/>
      <c r="N20" s="107"/>
    </row>
    <row r="21" spans="1:14" s="6" customFormat="1" ht="15.75" x14ac:dyDescent="0.25">
      <c r="A21" s="4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4"/>
    </row>
    <row r="22" spans="1:14" s="6" customFormat="1" ht="15.75" x14ac:dyDescent="0.25">
      <c r="A22" s="4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4"/>
    </row>
    <row r="23" spans="1:14" s="6" customFormat="1" ht="15.75" x14ac:dyDescent="0.25">
      <c r="A23" s="2"/>
      <c r="B23" s="46"/>
      <c r="C23" s="46"/>
      <c r="D23" s="46"/>
      <c r="E23" s="24"/>
      <c r="F23" s="24"/>
      <c r="G23" s="24"/>
      <c r="H23" s="24"/>
      <c r="I23" s="24"/>
      <c r="J23" s="24"/>
      <c r="K23" s="24"/>
      <c r="L23" s="24"/>
      <c r="M23" s="24"/>
      <c r="N23" s="2"/>
    </row>
    <row r="24" spans="1:14" ht="63" x14ac:dyDescent="0.25">
      <c r="A24" s="8" t="s">
        <v>2</v>
      </c>
      <c r="B24" s="8" t="s">
        <v>3</v>
      </c>
      <c r="C24" s="8" t="s">
        <v>4</v>
      </c>
      <c r="D24" s="8" t="s">
        <v>5</v>
      </c>
      <c r="E24" s="9" t="s">
        <v>6</v>
      </c>
      <c r="F24" s="9" t="s">
        <v>7</v>
      </c>
      <c r="G24" s="9" t="s">
        <v>8</v>
      </c>
      <c r="H24" s="9" t="s">
        <v>9</v>
      </c>
      <c r="I24" s="9" t="s">
        <v>10</v>
      </c>
      <c r="J24" s="9" t="s">
        <v>11</v>
      </c>
      <c r="K24" s="9" t="s">
        <v>12</v>
      </c>
      <c r="L24" s="9" t="s">
        <v>13</v>
      </c>
      <c r="M24" s="9" t="s">
        <v>14</v>
      </c>
      <c r="N24" s="9" t="s">
        <v>15</v>
      </c>
    </row>
    <row r="25" spans="1:14" s="10" customFormat="1" ht="26.25" customHeight="1" x14ac:dyDescent="0.25">
      <c r="A25" s="9" t="s">
        <v>29</v>
      </c>
      <c r="B25" s="9" t="s">
        <v>17</v>
      </c>
      <c r="C25" s="9" t="s">
        <v>30</v>
      </c>
      <c r="D25" s="9" t="s">
        <v>31</v>
      </c>
      <c r="E25" s="26">
        <v>305.48</v>
      </c>
      <c r="F25" s="26">
        <f>E25*15</f>
        <v>4582.2000000000007</v>
      </c>
      <c r="G25" s="26"/>
      <c r="H25" s="26"/>
      <c r="I25" s="26"/>
      <c r="J25" s="26">
        <v>393.74</v>
      </c>
      <c r="K25" s="26"/>
      <c r="L25" s="13">
        <v>15</v>
      </c>
      <c r="M25" s="71">
        <f t="shared" ref="M25:M30" si="0">F25+G25+H25+I25-J25-K25</f>
        <v>4188.4600000000009</v>
      </c>
      <c r="N25" s="9"/>
    </row>
    <row r="26" spans="1:14" s="30" customFormat="1" ht="30" customHeight="1" x14ac:dyDescent="0.25">
      <c r="A26" s="9" t="s">
        <v>32</v>
      </c>
      <c r="B26" s="9" t="s">
        <v>17</v>
      </c>
      <c r="C26" s="9" t="s">
        <v>30</v>
      </c>
      <c r="D26" s="9" t="s">
        <v>33</v>
      </c>
      <c r="E26" s="26">
        <v>215.7</v>
      </c>
      <c r="F26" s="26">
        <f>E26*15</f>
        <v>3235.5</v>
      </c>
      <c r="G26" s="26"/>
      <c r="H26" s="26"/>
      <c r="I26" s="26"/>
      <c r="J26" s="26">
        <v>105.52</v>
      </c>
      <c r="K26" s="26"/>
      <c r="L26" s="13">
        <v>15</v>
      </c>
      <c r="M26" s="71">
        <f t="shared" si="0"/>
        <v>3129.98</v>
      </c>
      <c r="N26" s="9"/>
    </row>
    <row r="27" spans="1:14" s="30" customFormat="1" ht="30" customHeight="1" x14ac:dyDescent="0.25">
      <c r="A27" s="9" t="s">
        <v>34</v>
      </c>
      <c r="B27" s="9" t="s">
        <v>17</v>
      </c>
      <c r="C27" s="9" t="s">
        <v>30</v>
      </c>
      <c r="D27" s="9" t="s">
        <v>35</v>
      </c>
      <c r="E27" s="26">
        <v>193.1</v>
      </c>
      <c r="F27" s="26">
        <f>E27*15</f>
        <v>2896.5</v>
      </c>
      <c r="G27" s="26"/>
      <c r="H27" s="26"/>
      <c r="I27" s="26"/>
      <c r="J27" s="26">
        <v>48.39</v>
      </c>
      <c r="K27" s="26"/>
      <c r="L27" s="13">
        <v>15</v>
      </c>
      <c r="M27" s="71">
        <f t="shared" si="0"/>
        <v>2848.11</v>
      </c>
      <c r="N27" s="9"/>
    </row>
    <row r="28" spans="1:14" s="30" customFormat="1" ht="30" customHeight="1" x14ac:dyDescent="0.25">
      <c r="A28" s="32" t="s">
        <v>36</v>
      </c>
      <c r="B28" s="32" t="s">
        <v>17</v>
      </c>
      <c r="C28" s="32" t="s">
        <v>30</v>
      </c>
      <c r="D28" s="32" t="s">
        <v>33</v>
      </c>
      <c r="E28" s="33">
        <v>267.7</v>
      </c>
      <c r="F28" s="33">
        <v>4015.56</v>
      </c>
      <c r="G28" s="33"/>
      <c r="H28" s="33"/>
      <c r="I28" s="33"/>
      <c r="J28" s="33">
        <v>315.48</v>
      </c>
      <c r="K28" s="33"/>
      <c r="L28" s="72">
        <v>15</v>
      </c>
      <c r="M28" s="71">
        <f t="shared" si="0"/>
        <v>3700.08</v>
      </c>
      <c r="N28" s="32"/>
    </row>
    <row r="29" spans="1:14" s="30" customFormat="1" ht="30" customHeight="1" x14ac:dyDescent="0.25">
      <c r="A29" s="32" t="s">
        <v>37</v>
      </c>
      <c r="B29" s="32" t="s">
        <v>17</v>
      </c>
      <c r="C29" s="32" t="s">
        <v>30</v>
      </c>
      <c r="D29" s="32" t="s">
        <v>33</v>
      </c>
      <c r="E29" s="33">
        <v>215.7</v>
      </c>
      <c r="F29" s="33">
        <f>E29*15</f>
        <v>3235.5</v>
      </c>
      <c r="G29" s="33"/>
      <c r="H29" s="33"/>
      <c r="I29" s="33"/>
      <c r="J29" s="33">
        <v>105.59</v>
      </c>
      <c r="K29" s="33"/>
      <c r="L29" s="72">
        <v>15</v>
      </c>
      <c r="M29" s="71">
        <f t="shared" si="0"/>
        <v>3129.91</v>
      </c>
      <c r="N29" s="32"/>
    </row>
    <row r="30" spans="1:14" s="30" customFormat="1" ht="30" customHeight="1" x14ac:dyDescent="0.25">
      <c r="A30" s="9" t="s">
        <v>38</v>
      </c>
      <c r="B30" s="9" t="s">
        <v>17</v>
      </c>
      <c r="C30" s="9" t="s">
        <v>30</v>
      </c>
      <c r="D30" s="9" t="s">
        <v>35</v>
      </c>
      <c r="E30" s="26">
        <v>181.8</v>
      </c>
      <c r="F30" s="26">
        <f>E30*15</f>
        <v>2727</v>
      </c>
      <c r="G30" s="26"/>
      <c r="H30" s="26"/>
      <c r="I30" s="26"/>
      <c r="J30" s="26">
        <v>29.95</v>
      </c>
      <c r="K30" s="26"/>
      <c r="L30" s="13">
        <v>15</v>
      </c>
      <c r="M30" s="71">
        <f t="shared" si="0"/>
        <v>2697.05</v>
      </c>
      <c r="N30" s="9"/>
    </row>
    <row r="31" spans="1:14" s="30" customFormat="1" ht="30" customHeight="1" x14ac:dyDescent="0.25">
      <c r="A31" s="37"/>
      <c r="B31" s="37"/>
      <c r="C31" s="37"/>
      <c r="D31" s="37"/>
      <c r="E31" s="38"/>
      <c r="F31" s="38">
        <f t="shared" ref="F31:K31" si="1">SUM(F25:F30)</f>
        <v>20692.260000000002</v>
      </c>
      <c r="G31" s="38">
        <f t="shared" si="1"/>
        <v>0</v>
      </c>
      <c r="H31" s="38">
        <f t="shared" si="1"/>
        <v>0</v>
      </c>
      <c r="I31" s="38">
        <f t="shared" si="1"/>
        <v>0</v>
      </c>
      <c r="J31" s="38">
        <f t="shared" si="1"/>
        <v>998.67000000000007</v>
      </c>
      <c r="K31" s="38">
        <f t="shared" si="1"/>
        <v>0</v>
      </c>
      <c r="L31" s="38"/>
      <c r="M31" s="38">
        <f>SUM(M25:M30)</f>
        <v>19693.59</v>
      </c>
      <c r="N31" s="37"/>
    </row>
    <row r="32" spans="1:14" s="30" customFormat="1" ht="30" customHeight="1" x14ac:dyDescent="0.25">
      <c r="A32" s="37"/>
      <c r="B32" s="37"/>
      <c r="C32" s="37"/>
      <c r="D32" s="37"/>
      <c r="E32" s="38"/>
      <c r="F32" s="38"/>
      <c r="G32" s="38"/>
      <c r="H32" s="38"/>
      <c r="I32" s="38"/>
      <c r="J32" s="38"/>
      <c r="K32" s="38"/>
      <c r="L32" s="38"/>
      <c r="M32" s="38"/>
      <c r="N32" s="37"/>
    </row>
    <row r="33" spans="1:14" s="30" customFormat="1" ht="30" customHeight="1" x14ac:dyDescent="0.25">
      <c r="A33" s="37"/>
      <c r="B33" s="37"/>
      <c r="C33" s="37"/>
      <c r="D33" s="37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4" s="30" customFormat="1" ht="30" customHeight="1" x14ac:dyDescent="0.25">
      <c r="A34" s="37"/>
      <c r="B34" s="37"/>
      <c r="C34" s="37"/>
      <c r="D34" s="37"/>
      <c r="E34" s="38"/>
      <c r="F34" s="38"/>
      <c r="G34" s="38"/>
      <c r="H34" s="38"/>
      <c r="I34" s="38"/>
      <c r="J34" s="108" t="s">
        <v>0</v>
      </c>
      <c r="K34" s="109"/>
      <c r="L34" s="109"/>
      <c r="M34" s="109"/>
      <c r="N34" s="110"/>
    </row>
    <row r="35" spans="1:14" s="30" customFormat="1" ht="30" customHeight="1" x14ac:dyDescent="0.25">
      <c r="A35" s="37"/>
      <c r="B35" s="37"/>
      <c r="C35" s="37"/>
      <c r="D35" s="37"/>
      <c r="E35" s="38"/>
      <c r="F35" s="38"/>
      <c r="G35" s="38"/>
      <c r="H35" s="38"/>
      <c r="I35" s="38"/>
      <c r="J35" s="105" t="str">
        <f>J5</f>
        <v>1-15 DE NOVIEMBRE DEL 2018</v>
      </c>
      <c r="K35" s="106"/>
      <c r="L35" s="106"/>
      <c r="M35" s="106"/>
      <c r="N35" s="107"/>
    </row>
    <row r="36" spans="1:14" s="30" customFormat="1" ht="30" customHeight="1" x14ac:dyDescent="0.25">
      <c r="A36" s="37"/>
      <c r="B36" s="37"/>
      <c r="C36" s="37"/>
      <c r="D36" s="37"/>
      <c r="E36" s="38"/>
      <c r="F36" s="38"/>
      <c r="G36" s="38"/>
      <c r="H36" s="38"/>
      <c r="I36" s="38"/>
      <c r="J36" s="38"/>
      <c r="K36" s="38"/>
      <c r="L36" s="38"/>
      <c r="M36" s="38"/>
      <c r="N36" s="37"/>
    </row>
    <row r="37" spans="1:14" s="30" customFormat="1" ht="30" customHeight="1" x14ac:dyDescent="0.25">
      <c r="A37" s="32" t="s">
        <v>74</v>
      </c>
      <c r="B37" s="32" t="s">
        <v>26</v>
      </c>
      <c r="C37" s="32" t="s">
        <v>40</v>
      </c>
      <c r="D37" s="32" t="s">
        <v>41</v>
      </c>
      <c r="E37" s="33">
        <v>593.29999999999995</v>
      </c>
      <c r="F37" s="33">
        <v>8899.49</v>
      </c>
      <c r="G37" s="33"/>
      <c r="H37" s="33"/>
      <c r="I37" s="33"/>
      <c r="J37" s="33">
        <v>1262.76</v>
      </c>
      <c r="K37" s="33"/>
      <c r="L37" s="72">
        <v>15</v>
      </c>
      <c r="M37" s="73">
        <f t="shared" ref="M37" si="2">F37+G37+H37+I37-J37-K37</f>
        <v>7636.73</v>
      </c>
      <c r="N37" s="32"/>
    </row>
    <row r="38" spans="1:14" s="69" customFormat="1" ht="26.25" customHeight="1" x14ac:dyDescent="0.25">
      <c r="A38" s="67" t="s">
        <v>78</v>
      </c>
      <c r="B38" s="67" t="s">
        <v>26</v>
      </c>
      <c r="C38" s="67" t="s">
        <v>40</v>
      </c>
      <c r="D38" s="67" t="s">
        <v>77</v>
      </c>
      <c r="E38" s="68">
        <v>366.66</v>
      </c>
      <c r="F38" s="68">
        <v>5500</v>
      </c>
      <c r="G38" s="68"/>
      <c r="H38" s="68"/>
      <c r="I38" s="68"/>
      <c r="J38" s="68"/>
      <c r="K38" s="68"/>
      <c r="L38" s="74">
        <v>15</v>
      </c>
      <c r="M38" s="68">
        <v>5500</v>
      </c>
      <c r="N38" s="67"/>
    </row>
    <row r="39" spans="1:14" s="30" customFormat="1" ht="30" customHeight="1" x14ac:dyDescent="0.25">
      <c r="A39" s="55" t="s">
        <v>76</v>
      </c>
      <c r="B39" s="55" t="s">
        <v>26</v>
      </c>
      <c r="C39" s="55" t="s">
        <v>40</v>
      </c>
      <c r="D39" s="56" t="s">
        <v>43</v>
      </c>
      <c r="E39" s="26">
        <v>233.44399999999999</v>
      </c>
      <c r="F39" s="45">
        <f>E39*15</f>
        <v>3501.66</v>
      </c>
      <c r="G39" s="45"/>
      <c r="H39" s="45"/>
      <c r="I39" s="45"/>
      <c r="J39" s="45">
        <v>86.83</v>
      </c>
      <c r="K39" s="45"/>
      <c r="L39" s="75">
        <v>15</v>
      </c>
      <c r="M39" s="76">
        <f>F39+G39+H39+I39-J39-K39</f>
        <v>3414.83</v>
      </c>
      <c r="N39" s="55"/>
    </row>
    <row r="40" spans="1:14" s="30" customFormat="1" ht="30" customHeight="1" x14ac:dyDescent="0.25">
      <c r="A40" s="9" t="s">
        <v>44</v>
      </c>
      <c r="B40" s="9" t="s">
        <v>26</v>
      </c>
      <c r="C40" s="9" t="s">
        <v>40</v>
      </c>
      <c r="D40" s="41" t="s">
        <v>45</v>
      </c>
      <c r="E40" s="26">
        <v>264.95</v>
      </c>
      <c r="F40" s="26">
        <f>E40*15</f>
        <v>3974.25</v>
      </c>
      <c r="G40" s="26"/>
      <c r="H40" s="26"/>
      <c r="I40" s="26"/>
      <c r="J40" s="26">
        <v>311</v>
      </c>
      <c r="K40" s="26"/>
      <c r="L40" s="13">
        <v>15</v>
      </c>
      <c r="M40" s="71">
        <f>F40+G40+H40+I40-J40-K40</f>
        <v>3663.25</v>
      </c>
      <c r="N40" s="9"/>
    </row>
    <row r="41" spans="1:14" s="30" customFormat="1" ht="30" customHeight="1" x14ac:dyDescent="0.25">
      <c r="A41" s="9" t="s">
        <v>46</v>
      </c>
      <c r="B41" s="9" t="s">
        <v>26</v>
      </c>
      <c r="C41" s="9" t="s">
        <v>40</v>
      </c>
      <c r="D41" s="9" t="s">
        <v>47</v>
      </c>
      <c r="E41" s="26">
        <v>233.44399999999999</v>
      </c>
      <c r="F41" s="26">
        <f>E41*15</f>
        <v>3501.66</v>
      </c>
      <c r="G41" s="26"/>
      <c r="H41" s="26"/>
      <c r="I41" s="26"/>
      <c r="J41" s="26">
        <v>86.83</v>
      </c>
      <c r="K41" s="26"/>
      <c r="L41" s="13">
        <v>15</v>
      </c>
      <c r="M41" s="71">
        <f>F41+G41+H41+I41-J41-K41</f>
        <v>3414.83</v>
      </c>
      <c r="N41" s="9"/>
    </row>
    <row r="42" spans="1:14" s="30" customFormat="1" ht="30" customHeight="1" x14ac:dyDescent="0.25">
      <c r="A42" s="80" t="s">
        <v>49</v>
      </c>
      <c r="B42" s="9" t="s">
        <v>26</v>
      </c>
      <c r="C42" s="44" t="s">
        <v>40</v>
      </c>
      <c r="D42" s="9" t="s">
        <v>50</v>
      </c>
      <c r="E42" s="26">
        <v>233.44399999999999</v>
      </c>
      <c r="F42" s="26">
        <f>E42*15</f>
        <v>3501.66</v>
      </c>
      <c r="G42" s="26"/>
      <c r="H42" s="26"/>
      <c r="I42" s="26"/>
      <c r="J42" s="26">
        <v>86.83</v>
      </c>
      <c r="K42" s="26"/>
      <c r="L42" s="13">
        <v>15</v>
      </c>
      <c r="M42" s="71">
        <f>F42+G42+H42+I42-J42-K42</f>
        <v>3414.83</v>
      </c>
      <c r="N42" s="66"/>
    </row>
    <row r="43" spans="1:14" ht="15.75" x14ac:dyDescent="0.25">
      <c r="A43" s="37"/>
      <c r="B43" s="37"/>
      <c r="C43" s="37"/>
      <c r="D43" s="37"/>
      <c r="E43" s="38"/>
      <c r="F43" s="38">
        <f t="shared" ref="F43:M43" si="3">SUM(F37:F42)</f>
        <v>28878.720000000001</v>
      </c>
      <c r="G43" s="38">
        <f t="shared" si="3"/>
        <v>0</v>
      </c>
      <c r="H43" s="38">
        <f t="shared" si="3"/>
        <v>0</v>
      </c>
      <c r="I43" s="38">
        <f t="shared" si="3"/>
        <v>0</v>
      </c>
      <c r="J43" s="38">
        <f t="shared" si="3"/>
        <v>1834.2499999999998</v>
      </c>
      <c r="K43" s="38">
        <f t="shared" si="3"/>
        <v>0</v>
      </c>
      <c r="L43" s="38">
        <f t="shared" si="3"/>
        <v>90</v>
      </c>
      <c r="M43" s="38">
        <f t="shared" si="3"/>
        <v>27044.47</v>
      </c>
      <c r="N43" s="37"/>
    </row>
    <row r="44" spans="1:14" ht="15.75" x14ac:dyDescent="0.25">
      <c r="A44" s="37"/>
      <c r="B44" s="46"/>
      <c r="C44" s="46"/>
      <c r="D44" s="46"/>
      <c r="E44" s="24"/>
      <c r="F44" s="24"/>
      <c r="G44" s="24"/>
      <c r="H44" s="24"/>
      <c r="I44" s="24"/>
      <c r="J44" s="24"/>
      <c r="K44" s="24"/>
      <c r="L44" s="24"/>
      <c r="M44" s="24"/>
      <c r="N44" s="2"/>
    </row>
    <row r="45" spans="1:14" s="6" customFormat="1" ht="15.75" x14ac:dyDescent="0.25">
      <c r="A45" s="2"/>
      <c r="B45" s="46"/>
      <c r="C45" s="46"/>
      <c r="D45" s="46"/>
      <c r="E45" s="111"/>
      <c r="F45" s="111"/>
      <c r="G45" s="111"/>
      <c r="H45" s="111"/>
      <c r="I45" s="111"/>
      <c r="J45" s="111"/>
      <c r="K45" s="111"/>
      <c r="L45" s="111"/>
      <c r="M45" s="111"/>
      <c r="N45" s="2"/>
    </row>
    <row r="46" spans="1:14" s="6" customFormat="1" ht="15.75" x14ac:dyDescent="0.25">
      <c r="A46" s="2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4"/>
    </row>
    <row r="47" spans="1:14" s="6" customFormat="1" ht="15.75" x14ac:dyDescent="0.25">
      <c r="A47" s="4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4"/>
    </row>
    <row r="48" spans="1:14" s="6" customFormat="1" ht="15.75" x14ac:dyDescent="0.25">
      <c r="A48" s="4"/>
      <c r="B48" s="70"/>
      <c r="C48" s="70"/>
      <c r="D48" s="70"/>
      <c r="E48" s="70"/>
      <c r="F48" s="70"/>
      <c r="G48" s="70"/>
      <c r="H48" s="70"/>
      <c r="I48" s="70"/>
      <c r="J48" s="108" t="s">
        <v>0</v>
      </c>
      <c r="K48" s="109"/>
      <c r="L48" s="109"/>
      <c r="M48" s="109"/>
      <c r="N48" s="110"/>
    </row>
    <row r="49" spans="1:14" s="6" customFormat="1" ht="15.75" x14ac:dyDescent="0.25">
      <c r="A49" s="4"/>
      <c r="B49" s="70"/>
      <c r="C49" s="70"/>
      <c r="D49" s="70"/>
      <c r="E49" s="70"/>
      <c r="F49" s="70"/>
      <c r="G49" s="70"/>
      <c r="H49" s="70"/>
      <c r="I49" s="70"/>
      <c r="J49" s="105" t="str">
        <f>J5</f>
        <v>1-15 DE NOVIEMBRE DEL 2018</v>
      </c>
      <c r="K49" s="106"/>
      <c r="L49" s="106"/>
      <c r="M49" s="106"/>
      <c r="N49" s="107"/>
    </row>
    <row r="50" spans="1:14" ht="15.75" x14ac:dyDescent="0.25">
      <c r="A50" s="4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4"/>
    </row>
    <row r="51" spans="1:14" ht="15.75" x14ac:dyDescent="0.25">
      <c r="A51" s="4"/>
      <c r="B51" s="46"/>
      <c r="C51" s="46"/>
      <c r="D51" s="46"/>
      <c r="E51" s="24"/>
      <c r="F51" s="24"/>
      <c r="G51" s="24"/>
      <c r="H51" s="24"/>
      <c r="I51" s="24"/>
      <c r="J51" s="24"/>
      <c r="K51" s="24"/>
      <c r="L51" s="24"/>
      <c r="M51" s="24"/>
      <c r="N51" s="2"/>
    </row>
    <row r="52" spans="1:14" s="10" customFormat="1" ht="3.75" customHeight="1" x14ac:dyDescent="0.25">
      <c r="A52" s="2"/>
      <c r="B52" s="46"/>
      <c r="C52" s="46"/>
      <c r="D52" s="46"/>
      <c r="E52" s="24"/>
      <c r="F52" s="24"/>
      <c r="G52" s="24"/>
      <c r="H52" s="24"/>
      <c r="I52" s="24"/>
      <c r="J52" s="24"/>
      <c r="K52" s="24"/>
      <c r="L52" s="24"/>
      <c r="M52" s="24"/>
      <c r="N52" s="2"/>
    </row>
    <row r="53" spans="1:14" s="10" customFormat="1" ht="40.5" customHeight="1" x14ac:dyDescent="0.25">
      <c r="A53" s="8" t="s">
        <v>2</v>
      </c>
      <c r="B53" s="8" t="s">
        <v>3</v>
      </c>
      <c r="C53" s="8" t="s">
        <v>4</v>
      </c>
      <c r="D53" s="8" t="s">
        <v>5</v>
      </c>
      <c r="E53" s="9" t="s">
        <v>51</v>
      </c>
      <c r="F53" s="9" t="s">
        <v>7</v>
      </c>
      <c r="G53" s="9" t="s">
        <v>8</v>
      </c>
      <c r="H53" s="9" t="s">
        <v>9</v>
      </c>
      <c r="I53" s="9" t="s">
        <v>10</v>
      </c>
      <c r="J53" s="9" t="s">
        <v>11</v>
      </c>
      <c r="K53" s="9" t="s">
        <v>12</v>
      </c>
      <c r="L53" s="9" t="s">
        <v>13</v>
      </c>
      <c r="M53" s="9" t="s">
        <v>14</v>
      </c>
      <c r="N53" s="9" t="s">
        <v>15</v>
      </c>
    </row>
    <row r="54" spans="1:14" s="30" customFormat="1" ht="30" customHeight="1" x14ac:dyDescent="0.25">
      <c r="A54" s="9" t="s">
        <v>52</v>
      </c>
      <c r="B54" s="9" t="s">
        <v>26</v>
      </c>
      <c r="C54" s="9" t="s">
        <v>30</v>
      </c>
      <c r="D54" s="9" t="s">
        <v>33</v>
      </c>
      <c r="E54" s="26">
        <v>215.7</v>
      </c>
      <c r="F54" s="26">
        <f>E54*15</f>
        <v>3235.5</v>
      </c>
      <c r="G54" s="26"/>
      <c r="H54" s="26"/>
      <c r="I54" s="26"/>
      <c r="J54" s="26">
        <v>60.19</v>
      </c>
      <c r="K54" s="26"/>
      <c r="L54" s="13">
        <v>15</v>
      </c>
      <c r="M54" s="71">
        <f>F54+G54+H54+I54-J54-K54</f>
        <v>3175.31</v>
      </c>
      <c r="N54" s="9"/>
    </row>
    <row r="55" spans="1:14" s="30" customFormat="1" ht="30" customHeight="1" x14ac:dyDescent="0.25">
      <c r="A55" s="9" t="s">
        <v>53</v>
      </c>
      <c r="B55" s="9" t="s">
        <v>26</v>
      </c>
      <c r="C55" s="9" t="s">
        <v>40</v>
      </c>
      <c r="D55" s="9" t="s">
        <v>54</v>
      </c>
      <c r="E55" s="26">
        <f>714/15</f>
        <v>47.6</v>
      </c>
      <c r="F55" s="26">
        <f>E55*15</f>
        <v>714</v>
      </c>
      <c r="G55" s="26"/>
      <c r="H55" s="26"/>
      <c r="I55" s="26">
        <v>167.87</v>
      </c>
      <c r="J55" s="26"/>
      <c r="K55" s="26"/>
      <c r="L55" s="13">
        <v>15</v>
      </c>
      <c r="M55" s="71">
        <f>F55+G55+H55+I55-J55-K55</f>
        <v>881.87</v>
      </c>
      <c r="N55" s="9"/>
    </row>
    <row r="56" spans="1:14" s="30" customFormat="1" ht="30" customHeight="1" x14ac:dyDescent="0.25">
      <c r="A56" s="9" t="s">
        <v>55</v>
      </c>
      <c r="B56" s="9" t="s">
        <v>26</v>
      </c>
      <c r="C56" s="9" t="s">
        <v>30</v>
      </c>
      <c r="D56" s="9" t="s">
        <v>33</v>
      </c>
      <c r="E56" s="26">
        <v>220</v>
      </c>
      <c r="F56" s="26">
        <f>E56*15</f>
        <v>3300</v>
      </c>
      <c r="G56" s="26"/>
      <c r="H56" s="26"/>
      <c r="I56" s="26"/>
      <c r="J56" s="26">
        <v>112.54</v>
      </c>
      <c r="K56" s="26"/>
      <c r="L56" s="13">
        <v>15</v>
      </c>
      <c r="M56" s="71">
        <f>F56+G56+H56+I56-J56-K56</f>
        <v>3187.46</v>
      </c>
      <c r="N56" s="45"/>
    </row>
    <row r="57" spans="1:14" s="30" customFormat="1" ht="30" customHeight="1" x14ac:dyDescent="0.25">
      <c r="A57" s="37"/>
      <c r="B57" s="37"/>
      <c r="C57" s="37"/>
      <c r="D57" s="37"/>
      <c r="E57" s="38"/>
      <c r="F57" s="38">
        <f>SUM(F54:F56)</f>
        <v>7249.5</v>
      </c>
      <c r="G57" s="38">
        <f t="shared" ref="G57:L57" si="4">SUM(G54:G56)</f>
        <v>0</v>
      </c>
      <c r="H57" s="38">
        <f t="shared" si="4"/>
        <v>0</v>
      </c>
      <c r="I57" s="38">
        <f t="shared" si="4"/>
        <v>167.87</v>
      </c>
      <c r="J57" s="38">
        <f>SUM(J54:J56)</f>
        <v>172.73000000000002</v>
      </c>
      <c r="K57" s="38">
        <f t="shared" si="4"/>
        <v>0</v>
      </c>
      <c r="L57" s="38">
        <f t="shared" si="4"/>
        <v>45</v>
      </c>
      <c r="M57" s="38">
        <f>SUM(M54:M56)</f>
        <v>7244.6399999999994</v>
      </c>
      <c r="N57" s="37"/>
    </row>
    <row r="58" spans="1:14" s="30" customFormat="1" ht="30" customHeight="1" x14ac:dyDescent="0.25">
      <c r="A58" s="37"/>
      <c r="B58" s="37"/>
      <c r="C58" s="37"/>
      <c r="D58" s="37"/>
      <c r="E58" s="38"/>
      <c r="F58" s="38"/>
      <c r="G58" s="38"/>
      <c r="H58" s="38"/>
      <c r="I58" s="38"/>
      <c r="J58" s="38"/>
      <c r="K58" s="38"/>
      <c r="L58" s="38"/>
      <c r="M58" s="38"/>
      <c r="N58" s="37"/>
    </row>
    <row r="59" spans="1:14" s="30" customFormat="1" ht="30" customHeight="1" x14ac:dyDescent="0.25">
      <c r="A59" s="37"/>
      <c r="B59" s="37"/>
      <c r="C59" s="37"/>
      <c r="D59" s="37"/>
      <c r="E59" s="38"/>
      <c r="F59" s="38"/>
      <c r="G59" s="38"/>
      <c r="H59" s="38"/>
      <c r="I59" s="38"/>
      <c r="J59" s="38"/>
      <c r="K59" s="38"/>
      <c r="L59" s="38"/>
      <c r="M59" s="38"/>
      <c r="N59" s="37"/>
    </row>
    <row r="60" spans="1:14" s="30" customFormat="1" ht="30" customHeight="1" x14ac:dyDescent="0.25">
      <c r="A60" s="37"/>
      <c r="B60" s="37"/>
      <c r="C60" s="37"/>
      <c r="D60" s="37"/>
      <c r="E60" s="38"/>
      <c r="F60" s="38"/>
      <c r="G60" s="38"/>
      <c r="H60" s="38"/>
      <c r="I60" s="38"/>
      <c r="J60" s="108" t="s">
        <v>0</v>
      </c>
      <c r="K60" s="109"/>
      <c r="L60" s="109"/>
      <c r="M60" s="109"/>
      <c r="N60" s="110"/>
    </row>
    <row r="61" spans="1:14" s="30" customFormat="1" ht="30" customHeight="1" x14ac:dyDescent="0.25">
      <c r="A61" s="37"/>
      <c r="B61" s="37"/>
      <c r="C61" s="37"/>
      <c r="D61" s="37"/>
      <c r="E61" s="38"/>
      <c r="F61" s="38"/>
      <c r="G61" s="38"/>
      <c r="H61" s="38"/>
      <c r="I61" s="38"/>
      <c r="J61" s="105" t="str">
        <f>J5</f>
        <v>1-15 DE NOVIEMBRE DEL 2018</v>
      </c>
      <c r="K61" s="106"/>
      <c r="L61" s="106"/>
      <c r="M61" s="106"/>
      <c r="N61" s="107"/>
    </row>
    <row r="62" spans="1:14" s="30" customFormat="1" ht="30" customHeight="1" x14ac:dyDescent="0.25">
      <c r="A62" s="37"/>
      <c r="B62" s="37"/>
      <c r="C62" s="37"/>
      <c r="D62" s="37"/>
      <c r="E62" s="38"/>
      <c r="F62" s="38"/>
      <c r="G62" s="38"/>
      <c r="H62" s="38"/>
      <c r="I62" s="38"/>
      <c r="J62" s="38"/>
      <c r="K62" s="38"/>
      <c r="L62" s="38"/>
      <c r="M62" s="38"/>
      <c r="N62" s="37"/>
    </row>
    <row r="63" spans="1:14" s="30" customFormat="1" ht="30" customHeight="1" x14ac:dyDescent="0.25">
      <c r="A63" s="9" t="s">
        <v>56</v>
      </c>
      <c r="B63" s="9" t="s">
        <v>26</v>
      </c>
      <c r="C63" s="9" t="s">
        <v>30</v>
      </c>
      <c r="D63" s="9" t="s">
        <v>57</v>
      </c>
      <c r="E63" s="26">
        <v>58.38</v>
      </c>
      <c r="F63" s="26">
        <f t="shared" ref="F63:F74" si="5">E63*15</f>
        <v>875.7</v>
      </c>
      <c r="G63" s="26"/>
      <c r="H63" s="26"/>
      <c r="I63" s="26">
        <v>200.74</v>
      </c>
      <c r="J63" s="26">
        <v>59.25</v>
      </c>
      <c r="K63" s="26"/>
      <c r="L63" s="13">
        <v>15</v>
      </c>
      <c r="M63" s="26">
        <f t="shared" ref="M63:M74" si="6">F63+G63+H63+I63-J63-K63</f>
        <v>1017.19</v>
      </c>
      <c r="N63" s="9"/>
    </row>
    <row r="64" spans="1:14" s="30" customFormat="1" ht="30" customHeight="1" x14ac:dyDescent="0.25">
      <c r="A64" s="9" t="s">
        <v>58</v>
      </c>
      <c r="B64" s="9" t="s">
        <v>26</v>
      </c>
      <c r="C64" s="9" t="s">
        <v>30</v>
      </c>
      <c r="D64" s="9" t="s">
        <v>57</v>
      </c>
      <c r="E64" s="26">
        <v>25.05</v>
      </c>
      <c r="F64" s="26">
        <f t="shared" si="5"/>
        <v>375.75</v>
      </c>
      <c r="G64" s="26"/>
      <c r="H64" s="26"/>
      <c r="I64" s="26">
        <v>200.83</v>
      </c>
      <c r="J64" s="26">
        <v>11.26</v>
      </c>
      <c r="K64" s="26"/>
      <c r="L64" s="13">
        <v>15</v>
      </c>
      <c r="M64" s="26">
        <f t="shared" si="6"/>
        <v>565.32000000000005</v>
      </c>
      <c r="N64" s="9"/>
    </row>
    <row r="65" spans="1:14" s="30" customFormat="1" ht="30" customHeight="1" x14ac:dyDescent="0.25">
      <c r="A65" s="9" t="s">
        <v>59</v>
      </c>
      <c r="B65" s="9" t="s">
        <v>26</v>
      </c>
      <c r="C65" s="9" t="s">
        <v>30</v>
      </c>
      <c r="D65" s="9" t="s">
        <v>57</v>
      </c>
      <c r="E65" s="26">
        <v>95.43</v>
      </c>
      <c r="F65" s="26">
        <f t="shared" si="5"/>
        <v>1431.45</v>
      </c>
      <c r="G65" s="26"/>
      <c r="H65" s="26"/>
      <c r="I65" s="26">
        <v>200.63</v>
      </c>
      <c r="J65" s="26">
        <v>78.83</v>
      </c>
      <c r="K65" s="26"/>
      <c r="L65" s="13">
        <v>15</v>
      </c>
      <c r="M65" s="26">
        <f t="shared" si="6"/>
        <v>1553.25</v>
      </c>
      <c r="N65" s="9"/>
    </row>
    <row r="66" spans="1:14" s="30" customFormat="1" ht="30" customHeight="1" x14ac:dyDescent="0.25">
      <c r="A66" s="9" t="s">
        <v>60</v>
      </c>
      <c r="B66" s="9" t="s">
        <v>26</v>
      </c>
      <c r="C66" s="9" t="s">
        <v>30</v>
      </c>
      <c r="D66" s="9" t="s">
        <v>57</v>
      </c>
      <c r="E66" s="26">
        <v>82.132999999999996</v>
      </c>
      <c r="F66" s="26">
        <f t="shared" si="5"/>
        <v>1231.9949999999999</v>
      </c>
      <c r="G66" s="26"/>
      <c r="H66" s="26"/>
      <c r="I66" s="26">
        <v>168</v>
      </c>
      <c r="J66" s="26"/>
      <c r="K66" s="26"/>
      <c r="L66" s="13">
        <v>15</v>
      </c>
      <c r="M66" s="26">
        <f t="shared" si="6"/>
        <v>1399.9949999999999</v>
      </c>
      <c r="N66" s="9"/>
    </row>
    <row r="67" spans="1:14" s="30" customFormat="1" ht="30" customHeight="1" x14ac:dyDescent="0.25">
      <c r="A67" s="9" t="s">
        <v>61</v>
      </c>
      <c r="B67" s="9" t="s">
        <v>26</v>
      </c>
      <c r="C67" s="9" t="s">
        <v>30</v>
      </c>
      <c r="D67" s="9" t="s">
        <v>57</v>
      </c>
      <c r="E67" s="26">
        <v>25.05</v>
      </c>
      <c r="F67" s="26">
        <f t="shared" si="5"/>
        <v>375.75</v>
      </c>
      <c r="G67" s="26"/>
      <c r="H67" s="26"/>
      <c r="I67" s="26">
        <v>200.83</v>
      </c>
      <c r="J67" s="26">
        <v>11.26</v>
      </c>
      <c r="K67" s="26"/>
      <c r="L67" s="13">
        <v>15</v>
      </c>
      <c r="M67" s="26">
        <f t="shared" si="6"/>
        <v>565.32000000000005</v>
      </c>
      <c r="N67" s="9"/>
    </row>
    <row r="68" spans="1:14" s="30" customFormat="1" ht="30" customHeight="1" x14ac:dyDescent="0.25">
      <c r="A68" s="9" t="s">
        <v>62</v>
      </c>
      <c r="B68" s="9" t="s">
        <v>26</v>
      </c>
      <c r="C68" s="9" t="s">
        <v>30</v>
      </c>
      <c r="D68" s="9" t="s">
        <v>57</v>
      </c>
      <c r="E68" s="26">
        <v>58.38</v>
      </c>
      <c r="F68" s="26">
        <f t="shared" si="5"/>
        <v>875.7</v>
      </c>
      <c r="G68" s="26"/>
      <c r="H68" s="26"/>
      <c r="I68" s="26">
        <v>200.74</v>
      </c>
      <c r="J68" s="26">
        <v>43.25</v>
      </c>
      <c r="K68" s="26"/>
      <c r="L68" s="13">
        <v>15</v>
      </c>
      <c r="M68" s="26">
        <f t="shared" si="6"/>
        <v>1033.19</v>
      </c>
      <c r="N68" s="9"/>
    </row>
    <row r="69" spans="1:14" s="30" customFormat="1" ht="30" customHeight="1" x14ac:dyDescent="0.25">
      <c r="A69" s="9" t="s">
        <v>63</v>
      </c>
      <c r="B69" s="9" t="s">
        <v>26</v>
      </c>
      <c r="C69" s="9" t="s">
        <v>30</v>
      </c>
      <c r="D69" s="9" t="s">
        <v>57</v>
      </c>
      <c r="E69" s="26">
        <v>148.37</v>
      </c>
      <c r="F69" s="26">
        <f t="shared" si="5"/>
        <v>2225.5500000000002</v>
      </c>
      <c r="G69" s="26"/>
      <c r="H69" s="26"/>
      <c r="I69" s="26">
        <v>45.14</v>
      </c>
      <c r="J69" s="26"/>
      <c r="K69" s="26"/>
      <c r="L69" s="13">
        <v>15</v>
      </c>
      <c r="M69" s="26">
        <f t="shared" si="6"/>
        <v>2270.69</v>
      </c>
      <c r="N69" s="9"/>
    </row>
    <row r="70" spans="1:14" s="30" customFormat="1" ht="30" customHeight="1" x14ac:dyDescent="0.25">
      <c r="A70" s="9" t="s">
        <v>64</v>
      </c>
      <c r="B70" s="9" t="s">
        <v>26</v>
      </c>
      <c r="C70" s="9" t="s">
        <v>30</v>
      </c>
      <c r="D70" s="9" t="s">
        <v>57</v>
      </c>
      <c r="E70" s="26">
        <v>28.76</v>
      </c>
      <c r="F70" s="26">
        <f t="shared" si="5"/>
        <v>431.40000000000003</v>
      </c>
      <c r="G70" s="26"/>
      <c r="H70" s="26"/>
      <c r="I70" s="26">
        <v>200.83</v>
      </c>
      <c r="J70" s="26">
        <v>14.82</v>
      </c>
      <c r="K70" s="26"/>
      <c r="L70" s="13">
        <v>15</v>
      </c>
      <c r="M70" s="26">
        <f t="shared" si="6"/>
        <v>617.41</v>
      </c>
      <c r="N70" s="9"/>
    </row>
    <row r="71" spans="1:14" s="30" customFormat="1" ht="30" customHeight="1" x14ac:dyDescent="0.25">
      <c r="A71" s="9" t="s">
        <v>65</v>
      </c>
      <c r="B71" s="9" t="s">
        <v>26</v>
      </c>
      <c r="C71" s="9" t="s">
        <v>30</v>
      </c>
      <c r="D71" s="9" t="s">
        <v>57</v>
      </c>
      <c r="E71" s="26">
        <v>21.34</v>
      </c>
      <c r="F71" s="26">
        <f t="shared" si="5"/>
        <v>320.10000000000002</v>
      </c>
      <c r="G71" s="26"/>
      <c r="H71" s="26"/>
      <c r="I71" s="26">
        <v>200.83</v>
      </c>
      <c r="J71" s="26">
        <v>7.7</v>
      </c>
      <c r="K71" s="26"/>
      <c r="L71" s="13">
        <v>15</v>
      </c>
      <c r="M71" s="26">
        <f t="shared" si="6"/>
        <v>513.23</v>
      </c>
      <c r="N71" s="9"/>
    </row>
    <row r="72" spans="1:14" s="30" customFormat="1" ht="30" customHeight="1" x14ac:dyDescent="0.25">
      <c r="A72" s="9" t="s">
        <v>66</v>
      </c>
      <c r="B72" s="9" t="s">
        <v>26</v>
      </c>
      <c r="C72" s="9" t="s">
        <v>30</v>
      </c>
      <c r="D72" s="9" t="s">
        <v>57</v>
      </c>
      <c r="E72" s="26">
        <v>32.47</v>
      </c>
      <c r="F72" s="26">
        <f t="shared" si="5"/>
        <v>487.04999999999995</v>
      </c>
      <c r="G72" s="26"/>
      <c r="H72" s="26"/>
      <c r="I72" s="26">
        <v>200.83</v>
      </c>
      <c r="J72" s="26">
        <v>18.38</v>
      </c>
      <c r="K72" s="26"/>
      <c r="L72" s="13">
        <v>15</v>
      </c>
      <c r="M72" s="26">
        <f t="shared" si="6"/>
        <v>669.5</v>
      </c>
      <c r="N72" s="9"/>
    </row>
    <row r="73" spans="1:14" s="30" customFormat="1" ht="30" customHeight="1" x14ac:dyDescent="0.25">
      <c r="A73" s="9" t="s">
        <v>67</v>
      </c>
      <c r="B73" s="9" t="s">
        <v>26</v>
      </c>
      <c r="C73" s="9" t="s">
        <v>30</v>
      </c>
      <c r="D73" s="9" t="s">
        <v>57</v>
      </c>
      <c r="E73" s="26">
        <v>39.869999999999997</v>
      </c>
      <c r="F73" s="26">
        <f t="shared" si="5"/>
        <v>598.04999999999995</v>
      </c>
      <c r="G73" s="26"/>
      <c r="H73" s="26"/>
      <c r="I73" s="26">
        <v>200.83</v>
      </c>
      <c r="J73" s="26">
        <v>25.48</v>
      </c>
      <c r="K73" s="26"/>
      <c r="L73" s="13">
        <v>15</v>
      </c>
      <c r="M73" s="26">
        <f t="shared" si="6"/>
        <v>773.4</v>
      </c>
      <c r="N73" s="9"/>
    </row>
    <row r="74" spans="1:14" ht="31.5" x14ac:dyDescent="0.25">
      <c r="A74" s="9" t="s">
        <v>69</v>
      </c>
      <c r="B74" s="9" t="s">
        <v>26</v>
      </c>
      <c r="C74" s="9" t="s">
        <v>30</v>
      </c>
      <c r="D74" s="9" t="s">
        <v>57</v>
      </c>
      <c r="E74" s="26">
        <v>133.36000000000001</v>
      </c>
      <c r="F74" s="26">
        <f t="shared" si="5"/>
        <v>2000.4</v>
      </c>
      <c r="G74" s="26"/>
      <c r="H74" s="26"/>
      <c r="I74" s="26">
        <v>73.48</v>
      </c>
      <c r="J74" s="26"/>
      <c r="K74" s="26"/>
      <c r="L74" s="13">
        <v>15</v>
      </c>
      <c r="M74" s="26">
        <f t="shared" si="6"/>
        <v>2073.88</v>
      </c>
      <c r="N74" s="9"/>
    </row>
    <row r="75" spans="1:14" ht="15.75" x14ac:dyDescent="0.25">
      <c r="A75" s="2"/>
      <c r="B75" s="46"/>
      <c r="C75" s="46"/>
      <c r="D75" s="46"/>
      <c r="E75" s="46"/>
      <c r="F75" s="24">
        <f>SUM(F9:F74)</f>
        <v>156688.155</v>
      </c>
      <c r="G75" s="24">
        <f>SUM(G54:G74)</f>
        <v>0</v>
      </c>
      <c r="H75" s="24">
        <f>SUM(H54:H74)</f>
        <v>0</v>
      </c>
      <c r="I75" s="24">
        <f>SUM(I54:I74)</f>
        <v>2429.4499999999998</v>
      </c>
      <c r="J75" s="24">
        <f>SUM(J54:J74)</f>
        <v>615.69000000000005</v>
      </c>
      <c r="K75" s="24">
        <f>SUM(K54:K74)</f>
        <v>0</v>
      </c>
      <c r="L75" s="24"/>
      <c r="M75" s="24">
        <f>SUM(M63:M74)</f>
        <v>13052.375</v>
      </c>
      <c r="N75" s="2"/>
    </row>
    <row r="76" spans="1:14" s="30" customFormat="1" ht="15.75" x14ac:dyDescent="0.25">
      <c r="A76" s="2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2"/>
    </row>
    <row r="77" spans="1:14" ht="18.75" x14ac:dyDescent="0.25">
      <c r="A77" s="48"/>
      <c r="B77" s="48"/>
      <c r="C77" s="48"/>
      <c r="D77" s="48"/>
      <c r="E77" s="48"/>
      <c r="F77" s="48"/>
      <c r="G77" s="77"/>
      <c r="H77" s="77"/>
      <c r="I77" s="77"/>
      <c r="J77" s="77"/>
      <c r="K77" s="77"/>
      <c r="L77" s="77"/>
      <c r="M77" s="78">
        <f>M75+M57+M43+M31+M14</f>
        <v>84369.634999999995</v>
      </c>
      <c r="N77" s="48"/>
    </row>
    <row r="78" spans="1:14" ht="15.75" x14ac:dyDescent="0.25">
      <c r="A78" s="2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2"/>
    </row>
  </sheetData>
  <mergeCells count="13">
    <mergeCell ref="J20:N20"/>
    <mergeCell ref="E1:M1"/>
    <mergeCell ref="J4:N4"/>
    <mergeCell ref="J5:N5"/>
    <mergeCell ref="E16:M16"/>
    <mergeCell ref="J19:N19"/>
    <mergeCell ref="J61:N61"/>
    <mergeCell ref="J34:N34"/>
    <mergeCell ref="J35:N35"/>
    <mergeCell ref="E45:M45"/>
    <mergeCell ref="J48:N48"/>
    <mergeCell ref="J49:N49"/>
    <mergeCell ref="J60:N60"/>
  </mergeCells>
  <printOptions horizontalCentered="1"/>
  <pageMargins left="0.70866141732283472" right="0.70866141732283472" top="0.74803149606299213" bottom="0.74803149606299213" header="0.31496062992125984" footer="0.31496062992125984"/>
  <pageSetup scale="46" fitToHeight="3" orientation="landscape" r:id="rId1"/>
  <rowBreaks count="4" manualBreakCount="4">
    <brk id="15" max="12" man="1"/>
    <brk id="31" max="12" man="1"/>
    <brk id="43" max="12" man="1"/>
    <brk id="5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view="pageBreakPreview" topLeftCell="A13" zoomScale="70" zoomScaleNormal="70" zoomScaleSheetLayoutView="70" workbookViewId="0">
      <selection activeCell="J38" sqref="J38"/>
    </sheetView>
  </sheetViews>
  <sheetFormatPr baseColWidth="10" defaultRowHeight="15" x14ac:dyDescent="0.25"/>
  <cols>
    <col min="1" max="1" width="30.5703125" style="51" customWidth="1"/>
    <col min="2" max="2" width="23.42578125" style="52" customWidth="1"/>
    <col min="3" max="3" width="14.85546875" style="52" customWidth="1"/>
    <col min="4" max="4" width="33.140625" style="52" customWidth="1"/>
    <col min="5" max="5" width="13.28515625" style="52" customWidth="1"/>
    <col min="6" max="6" width="13.7109375" style="52" customWidth="1"/>
    <col min="7" max="7" width="13.42578125" style="52" customWidth="1"/>
    <col min="8" max="8" width="9" style="52" customWidth="1"/>
    <col min="9" max="9" width="10.85546875" style="52" customWidth="1"/>
    <col min="10" max="10" width="11.28515625" style="52" customWidth="1"/>
    <col min="11" max="11" width="11.5703125" style="52" customWidth="1"/>
    <col min="12" max="12" width="12.140625" style="52" customWidth="1"/>
    <col min="13" max="13" width="14.85546875" style="52" customWidth="1"/>
    <col min="14" max="14" width="36.28515625" style="51" customWidth="1"/>
    <col min="15" max="16384" width="11.42578125" style="1"/>
  </cols>
  <sheetData>
    <row r="1" spans="1:15" ht="15.75" x14ac:dyDescent="0.25">
      <c r="B1" s="46"/>
      <c r="C1" s="46"/>
      <c r="D1" s="46"/>
      <c r="E1" s="111"/>
      <c r="F1" s="111"/>
      <c r="G1" s="111"/>
      <c r="H1" s="111"/>
      <c r="I1" s="111"/>
      <c r="J1" s="111"/>
      <c r="K1" s="111"/>
      <c r="L1" s="111"/>
      <c r="M1" s="111"/>
      <c r="N1" s="2"/>
    </row>
    <row r="2" spans="1:15" s="6" customFormat="1" ht="15.75" x14ac:dyDescent="0.25">
      <c r="A2" s="4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4"/>
    </row>
    <row r="3" spans="1:15" s="6" customFormat="1" ht="15.75" x14ac:dyDescent="0.25">
      <c r="A3" s="4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4"/>
    </row>
    <row r="4" spans="1:15" s="6" customFormat="1" ht="15.75" x14ac:dyDescent="0.25">
      <c r="A4" s="4"/>
      <c r="B4" s="81"/>
      <c r="C4" s="81"/>
      <c r="D4" s="81"/>
      <c r="E4" s="81"/>
      <c r="F4" s="81"/>
      <c r="G4" s="81"/>
      <c r="H4" s="81"/>
      <c r="I4" s="81"/>
      <c r="J4" s="108" t="s">
        <v>0</v>
      </c>
      <c r="K4" s="109"/>
      <c r="L4" s="109"/>
      <c r="M4" s="109"/>
      <c r="N4" s="110"/>
    </row>
    <row r="5" spans="1:15" s="6" customFormat="1" ht="15.75" x14ac:dyDescent="0.25">
      <c r="A5" s="4"/>
      <c r="B5" s="81"/>
      <c r="C5" s="81"/>
      <c r="D5" s="81"/>
      <c r="E5" s="81"/>
      <c r="F5" s="81"/>
      <c r="G5" s="81"/>
      <c r="H5" s="81"/>
      <c r="I5" s="81"/>
      <c r="J5" s="105" t="s">
        <v>82</v>
      </c>
      <c r="K5" s="106"/>
      <c r="L5" s="106"/>
      <c r="M5" s="106"/>
      <c r="N5" s="107"/>
    </row>
    <row r="6" spans="1:15" s="6" customFormat="1" ht="15.75" x14ac:dyDescent="0.25">
      <c r="A6" s="4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4"/>
    </row>
    <row r="7" spans="1:15" s="6" customFormat="1" ht="15.75" x14ac:dyDescent="0.25">
      <c r="A7" s="2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4"/>
    </row>
    <row r="8" spans="1:15" s="10" customFormat="1" ht="63" x14ac:dyDescent="0.25">
      <c r="A8" s="8" t="s">
        <v>2</v>
      </c>
      <c r="B8" s="8" t="s">
        <v>3</v>
      </c>
      <c r="C8" s="8" t="s">
        <v>4</v>
      </c>
      <c r="D8" s="8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</row>
    <row r="9" spans="1:15" s="15" customFormat="1" ht="30" customHeight="1" x14ac:dyDescent="0.25">
      <c r="A9" s="79" t="s">
        <v>16</v>
      </c>
      <c r="B9" s="9" t="s">
        <v>17</v>
      </c>
      <c r="C9" s="9" t="s">
        <v>18</v>
      </c>
      <c r="D9" s="9" t="s">
        <v>19</v>
      </c>
      <c r="E9" s="26">
        <v>296.24</v>
      </c>
      <c r="F9" s="26">
        <f>E9*15</f>
        <v>4443.6000000000004</v>
      </c>
      <c r="G9" s="26">
        <v>296.24</v>
      </c>
      <c r="H9" s="26"/>
      <c r="I9" s="26"/>
      <c r="J9" s="26">
        <v>371.56</v>
      </c>
      <c r="K9" s="26"/>
      <c r="L9" s="13">
        <v>15</v>
      </c>
      <c r="M9" s="71">
        <f>F9+G9+H9+I9-J9-K9</f>
        <v>4368.28</v>
      </c>
      <c r="N9" s="9"/>
    </row>
    <row r="10" spans="1:15" s="15" customFormat="1" ht="30" customHeight="1" x14ac:dyDescent="0.25">
      <c r="A10" s="79" t="s">
        <v>20</v>
      </c>
      <c r="B10" s="9" t="s">
        <v>17</v>
      </c>
      <c r="C10" s="9" t="s">
        <v>18</v>
      </c>
      <c r="D10" s="9" t="s">
        <v>21</v>
      </c>
      <c r="E10" s="26">
        <v>267.7</v>
      </c>
      <c r="F10" s="26">
        <f>E10*15</f>
        <v>4015.5</v>
      </c>
      <c r="G10" s="26">
        <v>535.4</v>
      </c>
      <c r="H10" s="26"/>
      <c r="I10" s="26"/>
      <c r="J10" s="26">
        <v>315.48</v>
      </c>
      <c r="K10" s="26"/>
      <c r="L10" s="13">
        <v>15</v>
      </c>
      <c r="M10" s="71">
        <f>F10+G10+H10+I10-J10-K10</f>
        <v>4235.42</v>
      </c>
      <c r="N10" s="9"/>
    </row>
    <row r="11" spans="1:15" s="15" customFormat="1" ht="30" customHeight="1" x14ac:dyDescent="0.25">
      <c r="A11" s="79" t="s">
        <v>22</v>
      </c>
      <c r="B11" s="9" t="s">
        <v>17</v>
      </c>
      <c r="C11" s="9" t="s">
        <v>18</v>
      </c>
      <c r="D11" s="9" t="s">
        <v>23</v>
      </c>
      <c r="E11" s="26">
        <v>214.93</v>
      </c>
      <c r="F11" s="26">
        <f>E11*15</f>
        <v>3223.9500000000003</v>
      </c>
      <c r="G11" s="26"/>
      <c r="H11" s="26"/>
      <c r="I11" s="26"/>
      <c r="J11" s="26">
        <v>36.450000000000003</v>
      </c>
      <c r="K11" s="26"/>
      <c r="L11" s="13">
        <v>15</v>
      </c>
      <c r="M11" s="71">
        <f>F11+G11+H11+I11-J11-K11</f>
        <v>3187.5000000000005</v>
      </c>
      <c r="N11" s="9"/>
    </row>
    <row r="12" spans="1:15" s="15" customFormat="1" ht="30" customHeight="1" x14ac:dyDescent="0.25">
      <c r="A12" s="79" t="s">
        <v>24</v>
      </c>
      <c r="B12" s="9" t="s">
        <v>17</v>
      </c>
      <c r="C12" s="9" t="s">
        <v>18</v>
      </c>
      <c r="D12" s="9" t="s">
        <v>23</v>
      </c>
      <c r="E12" s="26">
        <v>214.93</v>
      </c>
      <c r="F12" s="26">
        <f>E12*15</f>
        <v>3223.9500000000003</v>
      </c>
      <c r="G12" s="26"/>
      <c r="H12" s="26"/>
      <c r="I12" s="26"/>
      <c r="J12" s="26">
        <v>36.450000000000003</v>
      </c>
      <c r="K12" s="26"/>
      <c r="L12" s="13">
        <v>15</v>
      </c>
      <c r="M12" s="71">
        <f>F12+G12+H12-I12-J12-K12</f>
        <v>3187.5000000000005</v>
      </c>
      <c r="N12" s="9"/>
    </row>
    <row r="13" spans="1:15" s="15" customFormat="1" ht="30" customHeight="1" x14ac:dyDescent="0.25">
      <c r="A13" s="79" t="s">
        <v>80</v>
      </c>
      <c r="B13" s="9" t="s">
        <v>26</v>
      </c>
      <c r="C13" s="9" t="s">
        <v>18</v>
      </c>
      <c r="D13" s="9" t="s">
        <v>23</v>
      </c>
      <c r="E13" s="26">
        <v>214.93</v>
      </c>
      <c r="F13" s="26">
        <f>E13*15</f>
        <v>3223.9500000000003</v>
      </c>
      <c r="G13" s="26"/>
      <c r="H13" s="26"/>
      <c r="I13" s="26"/>
      <c r="J13" s="26">
        <v>36.450000000000003</v>
      </c>
      <c r="K13" s="26"/>
      <c r="L13" s="13">
        <v>15</v>
      </c>
      <c r="M13" s="71">
        <f>F13+G13+H13-I13-J13-K13</f>
        <v>3187.5000000000005</v>
      </c>
      <c r="N13" s="9"/>
    </row>
    <row r="14" spans="1:15" s="15" customFormat="1" ht="30" customHeight="1" x14ac:dyDescent="0.25">
      <c r="A14" s="4" t="s">
        <v>27</v>
      </c>
      <c r="B14" s="81"/>
      <c r="C14" s="81"/>
      <c r="D14" s="81"/>
      <c r="E14" s="24">
        <f>SUM(E10:E13)</f>
        <v>912.49</v>
      </c>
      <c r="F14" s="24">
        <f t="shared" ref="F14:K14" si="0">SUM(F9:F13)</f>
        <v>18130.95</v>
      </c>
      <c r="G14" s="24">
        <f t="shared" si="0"/>
        <v>831.64</v>
      </c>
      <c r="H14" s="24">
        <f t="shared" si="0"/>
        <v>0</v>
      </c>
      <c r="I14" s="24">
        <f t="shared" si="0"/>
        <v>0</v>
      </c>
      <c r="J14" s="24">
        <f t="shared" si="0"/>
        <v>796.3900000000001</v>
      </c>
      <c r="K14" s="24">
        <f t="shared" si="0"/>
        <v>0</v>
      </c>
      <c r="L14" s="24"/>
      <c r="M14" s="24">
        <f>SUM(M9:M13)</f>
        <v>18166.2</v>
      </c>
      <c r="N14" s="4"/>
    </row>
    <row r="15" spans="1:15" ht="15.75" x14ac:dyDescent="0.25">
      <c r="A15" s="4"/>
      <c r="B15" s="81"/>
      <c r="C15" s="81"/>
      <c r="D15" s="81"/>
      <c r="E15" s="21"/>
      <c r="F15" s="21"/>
      <c r="G15" s="21"/>
      <c r="H15" s="21"/>
      <c r="I15" s="21"/>
      <c r="J15" s="21"/>
      <c r="K15" s="21"/>
      <c r="L15" s="21"/>
      <c r="M15" s="21"/>
      <c r="N15" s="4"/>
    </row>
    <row r="16" spans="1:15" ht="15.75" x14ac:dyDescent="0.25">
      <c r="A16" s="2"/>
      <c r="B16" s="46"/>
      <c r="C16" s="46"/>
      <c r="D16" s="46"/>
      <c r="E16" s="111"/>
      <c r="F16" s="111"/>
      <c r="G16" s="111"/>
      <c r="H16" s="111"/>
      <c r="I16" s="111"/>
      <c r="J16" s="111"/>
      <c r="K16" s="111"/>
      <c r="L16" s="111"/>
      <c r="M16" s="111"/>
      <c r="N16" s="2"/>
      <c r="O16" s="23"/>
    </row>
    <row r="17" spans="1:14" ht="15.75" x14ac:dyDescent="0.25">
      <c r="A17" s="4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4"/>
    </row>
    <row r="18" spans="1:14" s="6" customFormat="1" ht="15.75" x14ac:dyDescent="0.25">
      <c r="A18" s="4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4"/>
    </row>
    <row r="19" spans="1:14" s="6" customFormat="1" ht="15.75" x14ac:dyDescent="0.25">
      <c r="A19" s="4"/>
      <c r="B19" s="81"/>
      <c r="C19" s="81"/>
      <c r="D19" s="81"/>
      <c r="E19" s="81"/>
      <c r="F19" s="81"/>
      <c r="G19" s="81"/>
      <c r="H19" s="81"/>
      <c r="I19" s="81"/>
      <c r="J19" s="108" t="s">
        <v>0</v>
      </c>
      <c r="K19" s="109"/>
      <c r="L19" s="109"/>
      <c r="M19" s="109"/>
      <c r="N19" s="110"/>
    </row>
    <row r="20" spans="1:14" s="6" customFormat="1" ht="15.75" x14ac:dyDescent="0.25">
      <c r="A20" s="4"/>
      <c r="B20" s="81"/>
      <c r="C20" s="81"/>
      <c r="D20" s="81"/>
      <c r="E20" s="81"/>
      <c r="F20" s="81"/>
      <c r="G20" s="81"/>
      <c r="H20" s="81"/>
      <c r="I20" s="81"/>
      <c r="J20" s="105" t="s">
        <v>82</v>
      </c>
      <c r="K20" s="106"/>
      <c r="L20" s="106"/>
      <c r="M20" s="106"/>
      <c r="N20" s="107"/>
    </row>
    <row r="21" spans="1:14" s="6" customFormat="1" ht="15.75" x14ac:dyDescent="0.25">
      <c r="A21" s="4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4"/>
    </row>
    <row r="22" spans="1:14" s="6" customFormat="1" ht="15.75" x14ac:dyDescent="0.25">
      <c r="A22" s="4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4"/>
    </row>
    <row r="23" spans="1:14" s="6" customFormat="1" ht="15.75" x14ac:dyDescent="0.25">
      <c r="A23" s="2"/>
      <c r="B23" s="46"/>
      <c r="C23" s="46"/>
      <c r="D23" s="46"/>
      <c r="E23" s="24"/>
      <c r="F23" s="24"/>
      <c r="G23" s="24"/>
      <c r="H23" s="24"/>
      <c r="I23" s="24"/>
      <c r="J23" s="24"/>
      <c r="K23" s="24"/>
      <c r="L23" s="24"/>
      <c r="M23" s="24"/>
      <c r="N23" s="2"/>
    </row>
    <row r="24" spans="1:14" ht="63" x14ac:dyDescent="0.25">
      <c r="A24" s="8" t="s">
        <v>2</v>
      </c>
      <c r="B24" s="8" t="s">
        <v>3</v>
      </c>
      <c r="C24" s="8" t="s">
        <v>4</v>
      </c>
      <c r="D24" s="8" t="s">
        <v>5</v>
      </c>
      <c r="E24" s="9" t="s">
        <v>6</v>
      </c>
      <c r="F24" s="9" t="s">
        <v>7</v>
      </c>
      <c r="G24" s="9" t="s">
        <v>8</v>
      </c>
      <c r="H24" s="9" t="s">
        <v>9</v>
      </c>
      <c r="I24" s="9" t="s">
        <v>10</v>
      </c>
      <c r="J24" s="9" t="s">
        <v>11</v>
      </c>
      <c r="K24" s="9" t="s">
        <v>12</v>
      </c>
      <c r="L24" s="9" t="s">
        <v>13</v>
      </c>
      <c r="M24" s="9" t="s">
        <v>14</v>
      </c>
      <c r="N24" s="9" t="s">
        <v>15</v>
      </c>
    </row>
    <row r="25" spans="1:14" s="10" customFormat="1" ht="26.25" customHeight="1" x14ac:dyDescent="0.25">
      <c r="A25" s="9" t="s">
        <v>29</v>
      </c>
      <c r="B25" s="9" t="s">
        <v>17</v>
      </c>
      <c r="C25" s="9" t="s">
        <v>30</v>
      </c>
      <c r="D25" s="9" t="s">
        <v>31</v>
      </c>
      <c r="E25" s="26">
        <v>305.48</v>
      </c>
      <c r="F25" s="26">
        <f>E25*15</f>
        <v>4582.2000000000007</v>
      </c>
      <c r="G25" s="26"/>
      <c r="H25" s="26"/>
      <c r="I25" s="26"/>
      <c r="J25" s="26">
        <v>393.74</v>
      </c>
      <c r="K25" s="26"/>
      <c r="L25" s="13">
        <v>15</v>
      </c>
      <c r="M25" s="71">
        <f t="shared" ref="M25:M30" si="1">F25+G25+H25+I25-J25-K25</f>
        <v>4188.4600000000009</v>
      </c>
      <c r="N25" s="9"/>
    </row>
    <row r="26" spans="1:14" s="30" customFormat="1" ht="30" customHeight="1" x14ac:dyDescent="0.25">
      <c r="A26" s="9" t="s">
        <v>32</v>
      </c>
      <c r="B26" s="9" t="s">
        <v>17</v>
      </c>
      <c r="C26" s="9" t="s">
        <v>30</v>
      </c>
      <c r="D26" s="9" t="s">
        <v>33</v>
      </c>
      <c r="E26" s="26">
        <v>215.7</v>
      </c>
      <c r="F26" s="26">
        <f>E26*15</f>
        <v>3235.5</v>
      </c>
      <c r="G26" s="26"/>
      <c r="H26" s="26"/>
      <c r="I26" s="26"/>
      <c r="J26" s="26">
        <v>105.52</v>
      </c>
      <c r="K26" s="26"/>
      <c r="L26" s="13">
        <v>15</v>
      </c>
      <c r="M26" s="71">
        <f t="shared" si="1"/>
        <v>3129.98</v>
      </c>
      <c r="N26" s="9"/>
    </row>
    <row r="27" spans="1:14" s="30" customFormat="1" ht="30" customHeight="1" x14ac:dyDescent="0.25">
      <c r="A27" s="9" t="s">
        <v>34</v>
      </c>
      <c r="B27" s="9" t="s">
        <v>17</v>
      </c>
      <c r="C27" s="9" t="s">
        <v>30</v>
      </c>
      <c r="D27" s="9" t="s">
        <v>35</v>
      </c>
      <c r="E27" s="26">
        <v>193.1</v>
      </c>
      <c r="F27" s="26">
        <f>E27*15</f>
        <v>2896.5</v>
      </c>
      <c r="G27" s="26"/>
      <c r="H27" s="26"/>
      <c r="I27" s="26"/>
      <c r="J27" s="26">
        <v>48.39</v>
      </c>
      <c r="K27" s="26"/>
      <c r="L27" s="13">
        <v>15</v>
      </c>
      <c r="M27" s="71">
        <f t="shared" si="1"/>
        <v>2848.11</v>
      </c>
      <c r="N27" s="9"/>
    </row>
    <row r="28" spans="1:14" s="30" customFormat="1" ht="30" customHeight="1" x14ac:dyDescent="0.25">
      <c r="A28" s="32" t="s">
        <v>36</v>
      </c>
      <c r="B28" s="32" t="s">
        <v>17</v>
      </c>
      <c r="C28" s="32" t="s">
        <v>30</v>
      </c>
      <c r="D28" s="32" t="s">
        <v>33</v>
      </c>
      <c r="E28" s="33">
        <v>267.7</v>
      </c>
      <c r="F28" s="33">
        <v>4015.56</v>
      </c>
      <c r="G28" s="33"/>
      <c r="H28" s="33"/>
      <c r="I28" s="33"/>
      <c r="J28" s="33">
        <v>315.48</v>
      </c>
      <c r="K28" s="33"/>
      <c r="L28" s="72">
        <v>15</v>
      </c>
      <c r="M28" s="71">
        <f t="shared" si="1"/>
        <v>3700.08</v>
      </c>
      <c r="N28" s="32"/>
    </row>
    <row r="29" spans="1:14" s="30" customFormat="1" ht="30" customHeight="1" x14ac:dyDescent="0.25">
      <c r="A29" s="32" t="s">
        <v>37</v>
      </c>
      <c r="B29" s="32" t="s">
        <v>17</v>
      </c>
      <c r="C29" s="32" t="s">
        <v>30</v>
      </c>
      <c r="D29" s="32" t="s">
        <v>33</v>
      </c>
      <c r="E29" s="33">
        <v>215.7</v>
      </c>
      <c r="F29" s="33">
        <f>E29*15</f>
        <v>3235.5</v>
      </c>
      <c r="G29" s="33"/>
      <c r="H29" s="33"/>
      <c r="I29" s="33"/>
      <c r="J29" s="33">
        <v>105.59</v>
      </c>
      <c r="K29" s="33"/>
      <c r="L29" s="72">
        <v>15</v>
      </c>
      <c r="M29" s="71">
        <f t="shared" si="1"/>
        <v>3129.91</v>
      </c>
      <c r="N29" s="32"/>
    </row>
    <row r="30" spans="1:14" s="30" customFormat="1" ht="30" customHeight="1" x14ac:dyDescent="0.25">
      <c r="A30" s="9" t="s">
        <v>38</v>
      </c>
      <c r="B30" s="9" t="s">
        <v>17</v>
      </c>
      <c r="C30" s="9" t="s">
        <v>30</v>
      </c>
      <c r="D30" s="9" t="s">
        <v>35</v>
      </c>
      <c r="E30" s="26">
        <v>181.8</v>
      </c>
      <c r="F30" s="26">
        <f>E30*15</f>
        <v>2727</v>
      </c>
      <c r="G30" s="26"/>
      <c r="H30" s="26"/>
      <c r="I30" s="26"/>
      <c r="J30" s="26">
        <v>29.95</v>
      </c>
      <c r="K30" s="26"/>
      <c r="L30" s="13">
        <v>15</v>
      </c>
      <c r="M30" s="71">
        <f t="shared" si="1"/>
        <v>2697.05</v>
      </c>
      <c r="N30" s="9"/>
    </row>
    <row r="31" spans="1:14" s="30" customFormat="1" ht="30" customHeight="1" x14ac:dyDescent="0.25">
      <c r="A31" s="37"/>
      <c r="B31" s="37"/>
      <c r="C31" s="37"/>
      <c r="D31" s="37"/>
      <c r="E31" s="38"/>
      <c r="F31" s="38">
        <f t="shared" ref="F31:K31" si="2">SUM(F25:F30)</f>
        <v>20692.260000000002</v>
      </c>
      <c r="G31" s="38">
        <f t="shared" si="2"/>
        <v>0</v>
      </c>
      <c r="H31" s="38">
        <f t="shared" si="2"/>
        <v>0</v>
      </c>
      <c r="I31" s="38">
        <f t="shared" si="2"/>
        <v>0</v>
      </c>
      <c r="J31" s="38">
        <f t="shared" si="2"/>
        <v>998.67000000000007</v>
      </c>
      <c r="K31" s="38">
        <f t="shared" si="2"/>
        <v>0</v>
      </c>
      <c r="L31" s="38"/>
      <c r="M31" s="38">
        <f>SUM(M25:M30)</f>
        <v>19693.59</v>
      </c>
      <c r="N31" s="37"/>
    </row>
    <row r="32" spans="1:14" s="30" customFormat="1" ht="30" customHeight="1" x14ac:dyDescent="0.25">
      <c r="A32" s="37"/>
      <c r="B32" s="37"/>
      <c r="C32" s="37"/>
      <c r="D32" s="37"/>
      <c r="E32" s="38"/>
      <c r="F32" s="38"/>
      <c r="G32" s="38"/>
      <c r="H32" s="38"/>
      <c r="I32" s="38"/>
      <c r="J32" s="38"/>
      <c r="K32" s="38"/>
      <c r="L32" s="38"/>
      <c r="M32" s="38"/>
      <c r="N32" s="37"/>
    </row>
    <row r="33" spans="1:14" s="30" customFormat="1" ht="30" customHeight="1" x14ac:dyDescent="0.25">
      <c r="A33" s="37"/>
      <c r="B33" s="37"/>
      <c r="C33" s="37"/>
      <c r="D33" s="37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4" s="30" customFormat="1" ht="30" customHeight="1" x14ac:dyDescent="0.25">
      <c r="A34" s="37"/>
      <c r="B34" s="37"/>
      <c r="C34" s="37"/>
      <c r="D34" s="37"/>
      <c r="E34" s="38"/>
      <c r="F34" s="38"/>
      <c r="G34" s="38"/>
      <c r="H34" s="38"/>
      <c r="I34" s="38"/>
      <c r="J34" s="108" t="s">
        <v>0</v>
      </c>
      <c r="K34" s="109"/>
      <c r="L34" s="109"/>
      <c r="M34" s="109"/>
      <c r="N34" s="110"/>
    </row>
    <row r="35" spans="1:14" s="30" customFormat="1" ht="30" customHeight="1" x14ac:dyDescent="0.25">
      <c r="A35" s="37"/>
      <c r="B35" s="37"/>
      <c r="C35" s="37"/>
      <c r="D35" s="37"/>
      <c r="E35" s="38"/>
      <c r="F35" s="38"/>
      <c r="G35" s="38"/>
      <c r="H35" s="38"/>
      <c r="I35" s="38"/>
      <c r="J35" s="105" t="str">
        <f>J5</f>
        <v>15-30 DE NOVIEMBRE DEL 2018</v>
      </c>
      <c r="K35" s="106"/>
      <c r="L35" s="106"/>
      <c r="M35" s="106"/>
      <c r="N35" s="107"/>
    </row>
    <row r="36" spans="1:14" s="30" customFormat="1" ht="30" customHeight="1" x14ac:dyDescent="0.25">
      <c r="A36" s="37"/>
      <c r="B36" s="37"/>
      <c r="C36" s="37"/>
      <c r="D36" s="37"/>
      <c r="E36" s="38"/>
      <c r="F36" s="38"/>
      <c r="G36" s="38"/>
      <c r="H36" s="38"/>
      <c r="I36" s="38"/>
      <c r="J36" s="38"/>
      <c r="K36" s="38"/>
      <c r="L36" s="38"/>
      <c r="M36" s="38"/>
      <c r="N36" s="37"/>
    </row>
    <row r="37" spans="1:14" s="30" customFormat="1" ht="30" customHeight="1" x14ac:dyDescent="0.25">
      <c r="A37" s="32" t="s">
        <v>74</v>
      </c>
      <c r="B37" s="32" t="s">
        <v>26</v>
      </c>
      <c r="C37" s="32" t="s">
        <v>40</v>
      </c>
      <c r="D37" s="32" t="s">
        <v>41</v>
      </c>
      <c r="E37" s="33">
        <v>593.29999999999995</v>
      </c>
      <c r="F37" s="33">
        <v>8899.49</v>
      </c>
      <c r="G37" s="33"/>
      <c r="H37" s="33"/>
      <c r="I37" s="33"/>
      <c r="J37" s="33">
        <v>1262.76</v>
      </c>
      <c r="K37" s="33"/>
      <c r="L37" s="72">
        <v>15</v>
      </c>
      <c r="M37" s="73">
        <f t="shared" ref="M37" si="3">F37+G37+H37+I37-J37-K37</f>
        <v>7636.73</v>
      </c>
      <c r="N37" s="32"/>
    </row>
    <row r="38" spans="1:14" s="69" customFormat="1" ht="26.25" customHeight="1" x14ac:dyDescent="0.25">
      <c r="A38" s="67" t="s">
        <v>78</v>
      </c>
      <c r="B38" s="67" t="s">
        <v>26</v>
      </c>
      <c r="C38" s="67" t="s">
        <v>40</v>
      </c>
      <c r="D38" s="67" t="s">
        <v>77</v>
      </c>
      <c r="E38" s="68">
        <v>366.66</v>
      </c>
      <c r="F38" s="68">
        <v>5500</v>
      </c>
      <c r="G38" s="68"/>
      <c r="H38" s="68"/>
      <c r="I38" s="68"/>
      <c r="J38" s="68"/>
      <c r="K38" s="68"/>
      <c r="L38" s="74">
        <v>15</v>
      </c>
      <c r="M38" s="68">
        <v>5500</v>
      </c>
      <c r="N38" s="67"/>
    </row>
    <row r="39" spans="1:14" s="30" customFormat="1" ht="30" customHeight="1" x14ac:dyDescent="0.25">
      <c r="A39" s="55" t="s">
        <v>76</v>
      </c>
      <c r="B39" s="55" t="s">
        <v>26</v>
      </c>
      <c r="C39" s="55" t="s">
        <v>40</v>
      </c>
      <c r="D39" s="56" t="s">
        <v>43</v>
      </c>
      <c r="E39" s="26">
        <v>233.44399999999999</v>
      </c>
      <c r="F39" s="45">
        <f>E39*15</f>
        <v>3501.66</v>
      </c>
      <c r="G39" s="45"/>
      <c r="H39" s="45"/>
      <c r="I39" s="45"/>
      <c r="J39" s="45">
        <v>86.83</v>
      </c>
      <c r="K39" s="45"/>
      <c r="L39" s="75">
        <v>15</v>
      </c>
      <c r="M39" s="71">
        <f>F39+G39+H39+I39-J39-K39</f>
        <v>3414.83</v>
      </c>
      <c r="N39" s="55"/>
    </row>
    <row r="40" spans="1:14" s="30" customFormat="1" ht="30" customHeight="1" x14ac:dyDescent="0.25">
      <c r="A40" s="9" t="s">
        <v>44</v>
      </c>
      <c r="B40" s="9" t="s">
        <v>26</v>
      </c>
      <c r="C40" s="9" t="s">
        <v>40</v>
      </c>
      <c r="D40" s="41" t="s">
        <v>45</v>
      </c>
      <c r="E40" s="26">
        <v>264.95</v>
      </c>
      <c r="F40" s="26">
        <f>E40*15</f>
        <v>3974.25</v>
      </c>
      <c r="G40" s="26"/>
      <c r="H40" s="26"/>
      <c r="I40" s="26"/>
      <c r="J40" s="26">
        <v>311</v>
      </c>
      <c r="K40" s="26"/>
      <c r="L40" s="13">
        <v>15</v>
      </c>
      <c r="M40" s="71">
        <f>F40+G40+H40+I40-J40-K40</f>
        <v>3663.25</v>
      </c>
      <c r="N40" s="9"/>
    </row>
    <row r="41" spans="1:14" s="30" customFormat="1" ht="30" customHeight="1" x14ac:dyDescent="0.25">
      <c r="A41" s="9" t="s">
        <v>46</v>
      </c>
      <c r="B41" s="9" t="s">
        <v>26</v>
      </c>
      <c r="C41" s="9" t="s">
        <v>40</v>
      </c>
      <c r="D41" s="9" t="s">
        <v>47</v>
      </c>
      <c r="E41" s="26">
        <v>233.44399999999999</v>
      </c>
      <c r="F41" s="26">
        <f>E41*15</f>
        <v>3501.66</v>
      </c>
      <c r="G41" s="26"/>
      <c r="H41" s="26"/>
      <c r="I41" s="26"/>
      <c r="J41" s="26">
        <v>86.83</v>
      </c>
      <c r="K41" s="26"/>
      <c r="L41" s="13">
        <v>15</v>
      </c>
      <c r="M41" s="71">
        <f>F41+G41+H41+I41-J41-K41</f>
        <v>3414.83</v>
      </c>
      <c r="N41" s="9"/>
    </row>
    <row r="42" spans="1:14" s="30" customFormat="1" ht="30" customHeight="1" x14ac:dyDescent="0.25">
      <c r="A42" s="80" t="s">
        <v>49</v>
      </c>
      <c r="B42" s="9" t="s">
        <v>26</v>
      </c>
      <c r="C42" s="44" t="s">
        <v>40</v>
      </c>
      <c r="D42" s="9" t="s">
        <v>50</v>
      </c>
      <c r="E42" s="26">
        <v>233.44399999999999</v>
      </c>
      <c r="F42" s="26">
        <f>E42*15</f>
        <v>3501.66</v>
      </c>
      <c r="G42" s="26"/>
      <c r="H42" s="26"/>
      <c r="I42" s="26"/>
      <c r="J42" s="26">
        <v>86.83</v>
      </c>
      <c r="K42" s="26"/>
      <c r="L42" s="13">
        <v>15</v>
      </c>
      <c r="M42" s="71">
        <f>F42+G42+H42+I42-J42-K42</f>
        <v>3414.83</v>
      </c>
      <c r="N42" s="66"/>
    </row>
    <row r="43" spans="1:14" ht="15.75" x14ac:dyDescent="0.25">
      <c r="A43" s="37"/>
      <c r="B43" s="37"/>
      <c r="C43" s="37"/>
      <c r="D43" s="37"/>
      <c r="E43" s="38"/>
      <c r="F43" s="38">
        <f t="shared" ref="F43:L43" si="4">SUM(F37:F42)</f>
        <v>28878.720000000001</v>
      </c>
      <c r="G43" s="38">
        <f t="shared" si="4"/>
        <v>0</v>
      </c>
      <c r="H43" s="38">
        <f t="shared" si="4"/>
        <v>0</v>
      </c>
      <c r="I43" s="38">
        <f t="shared" si="4"/>
        <v>0</v>
      </c>
      <c r="J43" s="38">
        <f t="shared" si="4"/>
        <v>1834.2499999999998</v>
      </c>
      <c r="K43" s="38">
        <f t="shared" si="4"/>
        <v>0</v>
      </c>
      <c r="L43" s="38">
        <f t="shared" si="4"/>
        <v>90</v>
      </c>
      <c r="M43" s="38">
        <f>SUM(M37:M42)</f>
        <v>27044.47</v>
      </c>
      <c r="N43" s="37"/>
    </row>
    <row r="44" spans="1:14" ht="15.75" x14ac:dyDescent="0.25">
      <c r="A44" s="37"/>
      <c r="B44" s="46"/>
      <c r="C44" s="46"/>
      <c r="D44" s="46"/>
      <c r="E44" s="24"/>
      <c r="F44" s="24"/>
      <c r="G44" s="24"/>
      <c r="H44" s="24"/>
      <c r="I44" s="24"/>
      <c r="J44" s="24"/>
      <c r="K44" s="24"/>
      <c r="L44" s="24"/>
      <c r="M44" s="24"/>
      <c r="N44" s="2"/>
    </row>
    <row r="45" spans="1:14" s="6" customFormat="1" ht="15.75" x14ac:dyDescent="0.25">
      <c r="A45" s="2"/>
      <c r="B45" s="46"/>
      <c r="C45" s="46"/>
      <c r="D45" s="46"/>
      <c r="E45" s="111"/>
      <c r="F45" s="111"/>
      <c r="G45" s="111"/>
      <c r="H45" s="111"/>
      <c r="I45" s="111"/>
      <c r="J45" s="111"/>
      <c r="K45" s="111"/>
      <c r="L45" s="111"/>
      <c r="M45" s="111"/>
      <c r="N45" s="2"/>
    </row>
    <row r="46" spans="1:14" s="6" customFormat="1" ht="15.75" x14ac:dyDescent="0.25">
      <c r="A46" s="2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4"/>
    </row>
    <row r="47" spans="1:14" s="6" customFormat="1" ht="15.75" x14ac:dyDescent="0.25">
      <c r="A47" s="4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4"/>
    </row>
    <row r="48" spans="1:14" s="6" customFormat="1" ht="15.75" x14ac:dyDescent="0.25">
      <c r="A48" s="4"/>
      <c r="B48" s="81"/>
      <c r="C48" s="81"/>
      <c r="D48" s="81"/>
      <c r="E48" s="81"/>
      <c r="F48" s="81"/>
      <c r="G48" s="81"/>
      <c r="H48" s="81"/>
      <c r="I48" s="81"/>
      <c r="J48" s="108" t="s">
        <v>0</v>
      </c>
      <c r="K48" s="109"/>
      <c r="L48" s="109"/>
      <c r="M48" s="109"/>
      <c r="N48" s="110"/>
    </row>
    <row r="49" spans="1:14" s="6" customFormat="1" ht="15.75" x14ac:dyDescent="0.25">
      <c r="A49" s="4"/>
      <c r="B49" s="81"/>
      <c r="C49" s="81"/>
      <c r="D49" s="81"/>
      <c r="E49" s="81"/>
      <c r="F49" s="81"/>
      <c r="G49" s="81"/>
      <c r="H49" s="81"/>
      <c r="I49" s="81"/>
      <c r="J49" s="105" t="str">
        <f>J5</f>
        <v>15-30 DE NOVIEMBRE DEL 2018</v>
      </c>
      <c r="K49" s="106"/>
      <c r="L49" s="106"/>
      <c r="M49" s="106"/>
      <c r="N49" s="107"/>
    </row>
    <row r="50" spans="1:14" ht="15.75" x14ac:dyDescent="0.25">
      <c r="A50" s="4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4"/>
    </row>
    <row r="51" spans="1:14" ht="15.75" x14ac:dyDescent="0.25">
      <c r="A51" s="4"/>
      <c r="B51" s="46"/>
      <c r="C51" s="46"/>
      <c r="D51" s="46"/>
      <c r="E51" s="24"/>
      <c r="F51" s="24"/>
      <c r="G51" s="24"/>
      <c r="H51" s="24"/>
      <c r="I51" s="24"/>
      <c r="J51" s="24"/>
      <c r="K51" s="24"/>
      <c r="L51" s="24"/>
      <c r="M51" s="24"/>
      <c r="N51" s="2"/>
    </row>
    <row r="52" spans="1:14" s="10" customFormat="1" ht="3.75" customHeight="1" x14ac:dyDescent="0.25">
      <c r="A52" s="2"/>
      <c r="B52" s="46"/>
      <c r="C52" s="46"/>
      <c r="D52" s="46"/>
      <c r="E52" s="24"/>
      <c r="F52" s="24"/>
      <c r="G52" s="24"/>
      <c r="H52" s="24"/>
      <c r="I52" s="24"/>
      <c r="J52" s="24"/>
      <c r="K52" s="24"/>
      <c r="L52" s="24"/>
      <c r="M52" s="24"/>
      <c r="N52" s="2"/>
    </row>
    <row r="53" spans="1:14" s="10" customFormat="1" ht="40.5" customHeight="1" x14ac:dyDescent="0.25">
      <c r="A53" s="8" t="s">
        <v>2</v>
      </c>
      <c r="B53" s="8" t="s">
        <v>3</v>
      </c>
      <c r="C53" s="8" t="s">
        <v>4</v>
      </c>
      <c r="D53" s="8" t="s">
        <v>5</v>
      </c>
      <c r="E53" s="9" t="s">
        <v>51</v>
      </c>
      <c r="F53" s="9" t="s">
        <v>7</v>
      </c>
      <c r="G53" s="9" t="s">
        <v>8</v>
      </c>
      <c r="H53" s="9" t="s">
        <v>9</v>
      </c>
      <c r="I53" s="9" t="s">
        <v>10</v>
      </c>
      <c r="J53" s="9" t="s">
        <v>11</v>
      </c>
      <c r="K53" s="9" t="s">
        <v>12</v>
      </c>
      <c r="L53" s="9" t="s">
        <v>13</v>
      </c>
      <c r="M53" s="9" t="s">
        <v>14</v>
      </c>
      <c r="N53" s="9" t="s">
        <v>15</v>
      </c>
    </row>
    <row r="54" spans="1:14" s="30" customFormat="1" ht="30" customHeight="1" x14ac:dyDescent="0.25">
      <c r="A54" s="9" t="s">
        <v>52</v>
      </c>
      <c r="B54" s="9" t="s">
        <v>26</v>
      </c>
      <c r="C54" s="9" t="s">
        <v>30</v>
      </c>
      <c r="D54" s="9" t="s">
        <v>33</v>
      </c>
      <c r="E54" s="26">
        <v>215.7</v>
      </c>
      <c r="F54" s="26">
        <f>E54*15</f>
        <v>3235.5</v>
      </c>
      <c r="G54" s="26"/>
      <c r="H54" s="26"/>
      <c r="I54" s="26"/>
      <c r="J54" s="26">
        <v>60.19</v>
      </c>
      <c r="K54" s="26"/>
      <c r="L54" s="13">
        <v>15</v>
      </c>
      <c r="M54" s="71">
        <f>F54+G54+H54+I54-J54-K54</f>
        <v>3175.31</v>
      </c>
      <c r="N54" s="9"/>
    </row>
    <row r="55" spans="1:14" s="30" customFormat="1" ht="30" customHeight="1" x14ac:dyDescent="0.25">
      <c r="A55" s="9" t="s">
        <v>53</v>
      </c>
      <c r="B55" s="9" t="s">
        <v>26</v>
      </c>
      <c r="C55" s="9" t="s">
        <v>40</v>
      </c>
      <c r="D55" s="9" t="s">
        <v>54</v>
      </c>
      <c r="E55" s="26">
        <f>714/15</f>
        <v>47.6</v>
      </c>
      <c r="F55" s="26">
        <f>E55*15</f>
        <v>714</v>
      </c>
      <c r="G55" s="26"/>
      <c r="H55" s="26"/>
      <c r="I55" s="26">
        <v>167.87</v>
      </c>
      <c r="J55" s="26"/>
      <c r="K55" s="26"/>
      <c r="L55" s="13">
        <v>15</v>
      </c>
      <c r="M55" s="71">
        <f>F55+G55+H55+I55-J55-K55</f>
        <v>881.87</v>
      </c>
      <c r="N55" s="9"/>
    </row>
    <row r="56" spans="1:14" s="30" customFormat="1" ht="30" customHeight="1" x14ac:dyDescent="0.25">
      <c r="A56" s="9" t="s">
        <v>55</v>
      </c>
      <c r="B56" s="9" t="s">
        <v>26</v>
      </c>
      <c r="C56" s="9" t="s">
        <v>30</v>
      </c>
      <c r="D56" s="9" t="s">
        <v>33</v>
      </c>
      <c r="E56" s="26">
        <v>220</v>
      </c>
      <c r="F56" s="26">
        <f>E56*15</f>
        <v>3300</v>
      </c>
      <c r="G56" s="26"/>
      <c r="H56" s="26"/>
      <c r="I56" s="26"/>
      <c r="J56" s="26">
        <v>112.54</v>
      </c>
      <c r="K56" s="26"/>
      <c r="L56" s="13">
        <v>15</v>
      </c>
      <c r="M56" s="71">
        <f>F56+G56+H56+I56-J56-K56</f>
        <v>3187.46</v>
      </c>
      <c r="N56" s="45"/>
    </row>
    <row r="57" spans="1:14" s="30" customFormat="1" ht="30" customHeight="1" x14ac:dyDescent="0.25">
      <c r="A57" s="37"/>
      <c r="B57" s="37"/>
      <c r="C57" s="37"/>
      <c r="D57" s="37"/>
      <c r="E57" s="38"/>
      <c r="F57" s="38">
        <f>SUM(F54:F56)</f>
        <v>7249.5</v>
      </c>
      <c r="G57" s="38">
        <f t="shared" ref="G57:L57" si="5">SUM(G54:G56)</f>
        <v>0</v>
      </c>
      <c r="H57" s="38">
        <f t="shared" si="5"/>
        <v>0</v>
      </c>
      <c r="I57" s="38">
        <f t="shared" si="5"/>
        <v>167.87</v>
      </c>
      <c r="J57" s="38">
        <f>SUM(J54:J56)</f>
        <v>172.73000000000002</v>
      </c>
      <c r="K57" s="38">
        <f t="shared" si="5"/>
        <v>0</v>
      </c>
      <c r="L57" s="38">
        <f t="shared" si="5"/>
        <v>45</v>
      </c>
      <c r="M57" s="38">
        <f>SUM(M54:M56)</f>
        <v>7244.6399999999994</v>
      </c>
      <c r="N57" s="37"/>
    </row>
    <row r="58" spans="1:14" s="30" customFormat="1" ht="30" customHeight="1" x14ac:dyDescent="0.25">
      <c r="A58" s="37"/>
      <c r="B58" s="37"/>
      <c r="C58" s="37"/>
      <c r="D58" s="37"/>
      <c r="E58" s="38"/>
      <c r="F58" s="38"/>
      <c r="G58" s="38"/>
      <c r="H58" s="38"/>
      <c r="I58" s="38"/>
      <c r="J58" s="38"/>
      <c r="K58" s="38"/>
      <c r="L58" s="38"/>
      <c r="M58" s="38"/>
      <c r="N58" s="37"/>
    </row>
    <row r="59" spans="1:14" s="30" customFormat="1" ht="30" customHeight="1" x14ac:dyDescent="0.25">
      <c r="A59" s="37"/>
      <c r="B59" s="37"/>
      <c r="C59" s="37"/>
      <c r="D59" s="37"/>
      <c r="E59" s="38"/>
      <c r="F59" s="38"/>
      <c r="G59" s="38"/>
      <c r="H59" s="38"/>
      <c r="I59" s="38"/>
      <c r="J59" s="38"/>
      <c r="K59" s="38"/>
      <c r="L59" s="38"/>
      <c r="M59" s="38"/>
      <c r="N59" s="37"/>
    </row>
    <row r="60" spans="1:14" s="30" customFormat="1" ht="30" customHeight="1" x14ac:dyDescent="0.25">
      <c r="A60" s="37"/>
      <c r="B60" s="37"/>
      <c r="C60" s="37"/>
      <c r="D60" s="37"/>
      <c r="E60" s="38"/>
      <c r="F60" s="38"/>
      <c r="G60" s="38"/>
      <c r="H60" s="38"/>
      <c r="I60" s="38"/>
      <c r="J60" s="108" t="s">
        <v>0</v>
      </c>
      <c r="K60" s="109"/>
      <c r="L60" s="109"/>
      <c r="M60" s="109"/>
      <c r="N60" s="110"/>
    </row>
    <row r="61" spans="1:14" s="30" customFormat="1" ht="30" customHeight="1" x14ac:dyDescent="0.25">
      <c r="A61" s="37"/>
      <c r="B61" s="37"/>
      <c r="C61" s="37"/>
      <c r="D61" s="37"/>
      <c r="E61" s="38"/>
      <c r="F61" s="38"/>
      <c r="G61" s="38"/>
      <c r="H61" s="38"/>
      <c r="I61" s="38"/>
      <c r="J61" s="105" t="str">
        <f>J5</f>
        <v>15-30 DE NOVIEMBRE DEL 2018</v>
      </c>
      <c r="K61" s="106"/>
      <c r="L61" s="106"/>
      <c r="M61" s="106"/>
      <c r="N61" s="107"/>
    </row>
    <row r="62" spans="1:14" s="30" customFormat="1" ht="30" customHeight="1" x14ac:dyDescent="0.25">
      <c r="A62" s="37"/>
      <c r="B62" s="37"/>
      <c r="C62" s="37"/>
      <c r="D62" s="37"/>
      <c r="E62" s="38"/>
      <c r="F62" s="38"/>
      <c r="G62" s="38"/>
      <c r="H62" s="38"/>
      <c r="I62" s="38"/>
      <c r="J62" s="38"/>
      <c r="K62" s="38"/>
      <c r="L62" s="38"/>
      <c r="M62" s="38"/>
      <c r="N62" s="37"/>
    </row>
    <row r="63" spans="1:14" s="30" customFormat="1" ht="30" customHeight="1" x14ac:dyDescent="0.25">
      <c r="A63" s="9" t="s">
        <v>56</v>
      </c>
      <c r="B63" s="9" t="s">
        <v>26</v>
      </c>
      <c r="C63" s="9" t="s">
        <v>30</v>
      </c>
      <c r="D63" s="9" t="s">
        <v>57</v>
      </c>
      <c r="E63" s="26">
        <v>58.38</v>
      </c>
      <c r="F63" s="26">
        <f t="shared" ref="F63:F74" si="6">E63*15</f>
        <v>875.7</v>
      </c>
      <c r="G63" s="26"/>
      <c r="H63" s="26"/>
      <c r="I63" s="26">
        <v>200.74</v>
      </c>
      <c r="J63" s="26">
        <v>59.25</v>
      </c>
      <c r="K63" s="26"/>
      <c r="L63" s="13">
        <v>15</v>
      </c>
      <c r="M63" s="26">
        <f t="shared" ref="M63:M74" si="7">F63+G63+H63+I63-J63-K63</f>
        <v>1017.19</v>
      </c>
      <c r="N63" s="9"/>
    </row>
    <row r="64" spans="1:14" s="30" customFormat="1" ht="30" customHeight="1" x14ac:dyDescent="0.25">
      <c r="A64" s="9" t="s">
        <v>58</v>
      </c>
      <c r="B64" s="9" t="s">
        <v>26</v>
      </c>
      <c r="C64" s="9" t="s">
        <v>30</v>
      </c>
      <c r="D64" s="9" t="s">
        <v>57</v>
      </c>
      <c r="E64" s="26">
        <v>25.05</v>
      </c>
      <c r="F64" s="26">
        <f t="shared" si="6"/>
        <v>375.75</v>
      </c>
      <c r="G64" s="26"/>
      <c r="H64" s="26"/>
      <c r="I64" s="26">
        <v>200.83</v>
      </c>
      <c r="J64" s="26">
        <v>11.26</v>
      </c>
      <c r="K64" s="26"/>
      <c r="L64" s="13">
        <v>15</v>
      </c>
      <c r="M64" s="26">
        <f t="shared" si="7"/>
        <v>565.32000000000005</v>
      </c>
      <c r="N64" s="9"/>
    </row>
    <row r="65" spans="1:14" s="30" customFormat="1" ht="30" customHeight="1" x14ac:dyDescent="0.25">
      <c r="A65" s="9" t="s">
        <v>59</v>
      </c>
      <c r="B65" s="9" t="s">
        <v>26</v>
      </c>
      <c r="C65" s="9" t="s">
        <v>30</v>
      </c>
      <c r="D65" s="9" t="s">
        <v>57</v>
      </c>
      <c r="E65" s="26">
        <v>95.43</v>
      </c>
      <c r="F65" s="26">
        <f t="shared" si="6"/>
        <v>1431.45</v>
      </c>
      <c r="G65" s="26"/>
      <c r="H65" s="26"/>
      <c r="I65" s="26">
        <v>200.63</v>
      </c>
      <c r="J65" s="26">
        <v>78.83</v>
      </c>
      <c r="K65" s="26"/>
      <c r="L65" s="13">
        <v>15</v>
      </c>
      <c r="M65" s="26">
        <f t="shared" si="7"/>
        <v>1553.25</v>
      </c>
      <c r="N65" s="9"/>
    </row>
    <row r="66" spans="1:14" s="30" customFormat="1" ht="30" customHeight="1" x14ac:dyDescent="0.25">
      <c r="A66" s="9" t="s">
        <v>60</v>
      </c>
      <c r="B66" s="9" t="s">
        <v>26</v>
      </c>
      <c r="C66" s="9" t="s">
        <v>30</v>
      </c>
      <c r="D66" s="9" t="s">
        <v>57</v>
      </c>
      <c r="E66" s="26">
        <v>82.132999999999996</v>
      </c>
      <c r="F66" s="26">
        <f t="shared" si="6"/>
        <v>1231.9949999999999</v>
      </c>
      <c r="G66" s="26"/>
      <c r="H66" s="26"/>
      <c r="I66" s="26">
        <v>168</v>
      </c>
      <c r="J66" s="26"/>
      <c r="K66" s="26"/>
      <c r="L66" s="13">
        <v>15</v>
      </c>
      <c r="M66" s="26">
        <f t="shared" si="7"/>
        <v>1399.9949999999999</v>
      </c>
      <c r="N66" s="9"/>
    </row>
    <row r="67" spans="1:14" s="30" customFormat="1" ht="30" customHeight="1" x14ac:dyDescent="0.25">
      <c r="A67" s="9" t="s">
        <v>61</v>
      </c>
      <c r="B67" s="9" t="s">
        <v>26</v>
      </c>
      <c r="C67" s="9" t="s">
        <v>30</v>
      </c>
      <c r="D67" s="9" t="s">
        <v>57</v>
      </c>
      <c r="E67" s="26">
        <v>25.05</v>
      </c>
      <c r="F67" s="26">
        <f t="shared" si="6"/>
        <v>375.75</v>
      </c>
      <c r="G67" s="26"/>
      <c r="H67" s="26"/>
      <c r="I67" s="26">
        <v>200.83</v>
      </c>
      <c r="J67" s="26">
        <v>11.26</v>
      </c>
      <c r="K67" s="26"/>
      <c r="L67" s="13">
        <v>15</v>
      </c>
      <c r="M67" s="26">
        <f t="shared" si="7"/>
        <v>565.32000000000005</v>
      </c>
      <c r="N67" s="9"/>
    </row>
    <row r="68" spans="1:14" s="30" customFormat="1" ht="30" customHeight="1" x14ac:dyDescent="0.25">
      <c r="A68" s="9" t="s">
        <v>62</v>
      </c>
      <c r="B68" s="9" t="s">
        <v>26</v>
      </c>
      <c r="C68" s="9" t="s">
        <v>30</v>
      </c>
      <c r="D68" s="9" t="s">
        <v>57</v>
      </c>
      <c r="E68" s="26">
        <v>58.38</v>
      </c>
      <c r="F68" s="26">
        <f t="shared" si="6"/>
        <v>875.7</v>
      </c>
      <c r="G68" s="26"/>
      <c r="H68" s="26"/>
      <c r="I68" s="26">
        <v>200.74</v>
      </c>
      <c r="J68" s="26">
        <v>43.25</v>
      </c>
      <c r="K68" s="26"/>
      <c r="L68" s="13">
        <v>15</v>
      </c>
      <c r="M68" s="26">
        <f t="shared" si="7"/>
        <v>1033.19</v>
      </c>
      <c r="N68" s="9"/>
    </row>
    <row r="69" spans="1:14" s="30" customFormat="1" ht="30" customHeight="1" x14ac:dyDescent="0.25">
      <c r="A69" s="9" t="s">
        <v>63</v>
      </c>
      <c r="B69" s="9" t="s">
        <v>26</v>
      </c>
      <c r="C69" s="9" t="s">
        <v>30</v>
      </c>
      <c r="D69" s="9" t="s">
        <v>57</v>
      </c>
      <c r="E69" s="26">
        <v>148.37</v>
      </c>
      <c r="F69" s="26">
        <f t="shared" si="6"/>
        <v>2225.5500000000002</v>
      </c>
      <c r="G69" s="26"/>
      <c r="H69" s="26"/>
      <c r="I69" s="26">
        <v>45.14</v>
      </c>
      <c r="J69" s="26"/>
      <c r="K69" s="26"/>
      <c r="L69" s="13">
        <v>15</v>
      </c>
      <c r="M69" s="26">
        <f t="shared" si="7"/>
        <v>2270.69</v>
      </c>
      <c r="N69" s="9"/>
    </row>
    <row r="70" spans="1:14" s="30" customFormat="1" ht="30" customHeight="1" x14ac:dyDescent="0.25">
      <c r="A70" s="9" t="s">
        <v>64</v>
      </c>
      <c r="B70" s="9" t="s">
        <v>26</v>
      </c>
      <c r="C70" s="9" t="s">
        <v>30</v>
      </c>
      <c r="D70" s="9" t="s">
        <v>57</v>
      </c>
      <c r="E70" s="26">
        <v>28.76</v>
      </c>
      <c r="F70" s="26">
        <f t="shared" si="6"/>
        <v>431.40000000000003</v>
      </c>
      <c r="G70" s="26"/>
      <c r="H70" s="26"/>
      <c r="I70" s="26">
        <v>200.83</v>
      </c>
      <c r="J70" s="26">
        <v>14.82</v>
      </c>
      <c r="K70" s="26"/>
      <c r="L70" s="13">
        <v>15</v>
      </c>
      <c r="M70" s="26">
        <f t="shared" si="7"/>
        <v>617.41</v>
      </c>
      <c r="N70" s="9"/>
    </row>
    <row r="71" spans="1:14" s="30" customFormat="1" ht="30" customHeight="1" x14ac:dyDescent="0.25">
      <c r="A71" s="9" t="s">
        <v>65</v>
      </c>
      <c r="B71" s="9" t="s">
        <v>26</v>
      </c>
      <c r="C71" s="9" t="s">
        <v>30</v>
      </c>
      <c r="D71" s="9" t="s">
        <v>57</v>
      </c>
      <c r="E71" s="26">
        <v>21.34</v>
      </c>
      <c r="F71" s="26">
        <f t="shared" si="6"/>
        <v>320.10000000000002</v>
      </c>
      <c r="G71" s="26"/>
      <c r="H71" s="26"/>
      <c r="I71" s="26">
        <v>200.83</v>
      </c>
      <c r="J71" s="26">
        <v>7.7</v>
      </c>
      <c r="K71" s="26"/>
      <c r="L71" s="13">
        <v>15</v>
      </c>
      <c r="M71" s="26">
        <f t="shared" si="7"/>
        <v>513.23</v>
      </c>
      <c r="N71" s="9"/>
    </row>
    <row r="72" spans="1:14" s="30" customFormat="1" ht="30" customHeight="1" x14ac:dyDescent="0.25">
      <c r="A72" s="9" t="s">
        <v>66</v>
      </c>
      <c r="B72" s="9" t="s">
        <v>26</v>
      </c>
      <c r="C72" s="9" t="s">
        <v>30</v>
      </c>
      <c r="D72" s="9" t="s">
        <v>57</v>
      </c>
      <c r="E72" s="26">
        <v>32.47</v>
      </c>
      <c r="F72" s="26">
        <f t="shared" si="6"/>
        <v>487.04999999999995</v>
      </c>
      <c r="G72" s="26"/>
      <c r="H72" s="26"/>
      <c r="I72" s="26">
        <v>200.83</v>
      </c>
      <c r="J72" s="26">
        <v>18.38</v>
      </c>
      <c r="K72" s="26"/>
      <c r="L72" s="13">
        <v>15</v>
      </c>
      <c r="M72" s="26">
        <f t="shared" si="7"/>
        <v>669.5</v>
      </c>
      <c r="N72" s="9"/>
    </row>
    <row r="73" spans="1:14" s="30" customFormat="1" ht="30" customHeight="1" x14ac:dyDescent="0.25">
      <c r="A73" s="9" t="s">
        <v>67</v>
      </c>
      <c r="B73" s="9" t="s">
        <v>26</v>
      </c>
      <c r="C73" s="9" t="s">
        <v>30</v>
      </c>
      <c r="D73" s="9" t="s">
        <v>57</v>
      </c>
      <c r="E73" s="26">
        <v>39.869999999999997</v>
      </c>
      <c r="F73" s="26">
        <f t="shared" si="6"/>
        <v>598.04999999999995</v>
      </c>
      <c r="G73" s="26"/>
      <c r="H73" s="26"/>
      <c r="I73" s="26">
        <v>200.83</v>
      </c>
      <c r="J73" s="26">
        <v>25.48</v>
      </c>
      <c r="K73" s="26"/>
      <c r="L73" s="13">
        <v>15</v>
      </c>
      <c r="M73" s="26">
        <f t="shared" si="7"/>
        <v>773.4</v>
      </c>
      <c r="N73" s="9"/>
    </row>
    <row r="74" spans="1:14" ht="31.5" x14ac:dyDescent="0.25">
      <c r="A74" s="9" t="s">
        <v>69</v>
      </c>
      <c r="B74" s="9" t="s">
        <v>26</v>
      </c>
      <c r="C74" s="9" t="s">
        <v>30</v>
      </c>
      <c r="D74" s="9" t="s">
        <v>57</v>
      </c>
      <c r="E74" s="26">
        <v>133.36000000000001</v>
      </c>
      <c r="F74" s="26">
        <f t="shared" si="6"/>
        <v>2000.4</v>
      </c>
      <c r="G74" s="26"/>
      <c r="H74" s="26"/>
      <c r="I74" s="26">
        <v>73.48</v>
      </c>
      <c r="J74" s="26"/>
      <c r="K74" s="26"/>
      <c r="L74" s="13">
        <v>15</v>
      </c>
      <c r="M74" s="26">
        <f t="shared" si="7"/>
        <v>2073.88</v>
      </c>
      <c r="N74" s="9"/>
    </row>
    <row r="75" spans="1:14" ht="15.75" x14ac:dyDescent="0.25">
      <c r="A75" s="2"/>
      <c r="B75" s="46"/>
      <c r="C75" s="46"/>
      <c r="D75" s="46"/>
      <c r="E75" s="46"/>
      <c r="F75" s="24">
        <f>SUM(F9:F74)</f>
        <v>161131.75500000003</v>
      </c>
      <c r="G75" s="24">
        <f>SUM(G54:G74)</f>
        <v>0</v>
      </c>
      <c r="H75" s="24">
        <f>SUM(H54:H74)</f>
        <v>0</v>
      </c>
      <c r="I75" s="24">
        <f>SUM(I54:I74)</f>
        <v>2429.4499999999998</v>
      </c>
      <c r="J75" s="24">
        <f>SUM(J54:J74)</f>
        <v>615.69000000000005</v>
      </c>
      <c r="K75" s="24">
        <f>SUM(K54:K74)</f>
        <v>0</v>
      </c>
      <c r="L75" s="24"/>
      <c r="M75" s="24">
        <f>SUM(M63:M74)</f>
        <v>13052.375</v>
      </c>
      <c r="N75" s="2"/>
    </row>
    <row r="76" spans="1:14" s="30" customFormat="1" ht="15.75" x14ac:dyDescent="0.25">
      <c r="A76" s="2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2"/>
    </row>
    <row r="77" spans="1:14" ht="18.75" x14ac:dyDescent="0.25">
      <c r="A77" s="48"/>
      <c r="B77" s="48"/>
      <c r="C77" s="48"/>
      <c r="D77" s="48"/>
      <c r="E77" s="48"/>
      <c r="F77" s="48"/>
      <c r="G77" s="77"/>
      <c r="H77" s="77"/>
      <c r="I77" s="77"/>
      <c r="J77" s="77"/>
      <c r="K77" s="77"/>
      <c r="L77" s="77"/>
      <c r="M77" s="78">
        <f>M75+M57+M43+M31+M14</f>
        <v>85201.274999999994</v>
      </c>
      <c r="N77" s="48"/>
    </row>
    <row r="78" spans="1:14" ht="15.75" x14ac:dyDescent="0.25">
      <c r="A78" s="2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2"/>
    </row>
  </sheetData>
  <mergeCells count="13">
    <mergeCell ref="J20:N20"/>
    <mergeCell ref="E1:M1"/>
    <mergeCell ref="J4:N4"/>
    <mergeCell ref="J5:N5"/>
    <mergeCell ref="E16:M16"/>
    <mergeCell ref="J19:N19"/>
    <mergeCell ref="J61:N61"/>
    <mergeCell ref="J34:N34"/>
    <mergeCell ref="J35:N35"/>
    <mergeCell ref="E45:M45"/>
    <mergeCell ref="J48:N48"/>
    <mergeCell ref="J49:N49"/>
    <mergeCell ref="J60:N60"/>
  </mergeCells>
  <printOptions horizontalCentered="1"/>
  <pageMargins left="0.70866141732283472" right="0.70866141732283472" top="0.74803149606299213" bottom="0.74803149606299213" header="0.31496062992125984" footer="0.31496062992125984"/>
  <pageSetup scale="46" fitToHeight="3" orientation="landscape" r:id="rId1"/>
  <rowBreaks count="4" manualBreakCount="4">
    <brk id="15" max="12" man="1"/>
    <brk id="31" max="12" man="1"/>
    <brk id="43" max="12" man="1"/>
    <brk id="57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0"/>
  <sheetViews>
    <sheetView view="pageBreakPreview" zoomScale="70" zoomScaleNormal="70" zoomScaleSheetLayoutView="70" workbookViewId="0">
      <selection activeCell="F62" sqref="F62:H62"/>
    </sheetView>
  </sheetViews>
  <sheetFormatPr baseColWidth="10" defaultRowHeight="15" x14ac:dyDescent="0.25"/>
  <cols>
    <col min="1" max="1" width="30.5703125" style="51" customWidth="1"/>
    <col min="2" max="2" width="23.42578125" style="52" customWidth="1"/>
    <col min="3" max="3" width="14.85546875" style="52" customWidth="1"/>
    <col min="4" max="4" width="33.140625" style="52" customWidth="1"/>
    <col min="5" max="5" width="13.28515625" style="52" customWidth="1"/>
    <col min="6" max="6" width="12.140625" style="52" customWidth="1"/>
    <col min="7" max="7" width="19.7109375" style="52" customWidth="1"/>
    <col min="8" max="8" width="47.85546875" style="51" customWidth="1"/>
    <col min="9" max="16384" width="11.42578125" style="1"/>
  </cols>
  <sheetData>
    <row r="1" spans="1:9" ht="15.75" x14ac:dyDescent="0.25">
      <c r="B1" s="46"/>
      <c r="C1" s="46"/>
      <c r="D1" s="46"/>
      <c r="E1" s="111"/>
      <c r="F1" s="111"/>
      <c r="G1" s="111"/>
      <c r="H1" s="2"/>
    </row>
    <row r="2" spans="1:9" s="6" customFormat="1" ht="15.75" x14ac:dyDescent="0.25">
      <c r="A2" s="4"/>
      <c r="B2" s="82"/>
      <c r="C2" s="82"/>
      <c r="D2" s="82"/>
      <c r="E2" s="82"/>
      <c r="F2" s="82"/>
      <c r="G2" s="82"/>
      <c r="H2" s="4"/>
    </row>
    <row r="3" spans="1:9" s="6" customFormat="1" ht="15.75" x14ac:dyDescent="0.25">
      <c r="A3" s="4"/>
      <c r="B3" s="82"/>
      <c r="C3" s="82"/>
      <c r="D3" s="82"/>
      <c r="E3" s="82"/>
      <c r="F3" s="82"/>
      <c r="G3" s="82"/>
      <c r="H3" s="4"/>
    </row>
    <row r="4" spans="1:9" s="6" customFormat="1" ht="15.75" x14ac:dyDescent="0.25">
      <c r="A4" s="4"/>
      <c r="B4" s="82"/>
      <c r="C4" s="82"/>
      <c r="D4" s="82"/>
      <c r="E4" s="82"/>
      <c r="F4" s="109"/>
      <c r="G4" s="109"/>
      <c r="H4" s="110"/>
    </row>
    <row r="5" spans="1:9" s="6" customFormat="1" ht="15.75" x14ac:dyDescent="0.25">
      <c r="A5" s="4"/>
      <c r="B5" s="82"/>
      <c r="C5" s="82"/>
      <c r="D5" s="82"/>
      <c r="E5" s="82"/>
      <c r="F5" s="106" t="s">
        <v>86</v>
      </c>
      <c r="G5" s="106"/>
      <c r="H5" s="107"/>
    </row>
    <row r="6" spans="1:9" s="6" customFormat="1" ht="15.75" x14ac:dyDescent="0.25">
      <c r="A6" s="4"/>
      <c r="B6" s="82"/>
      <c r="C6" s="82"/>
      <c r="D6" s="82"/>
      <c r="E6" s="82"/>
      <c r="F6" s="82"/>
      <c r="G6" s="82"/>
      <c r="H6" s="4"/>
    </row>
    <row r="7" spans="1:9" s="6" customFormat="1" ht="15.75" x14ac:dyDescent="0.25">
      <c r="A7" s="2"/>
      <c r="B7" s="82"/>
      <c r="C7" s="82"/>
      <c r="D7" s="82"/>
      <c r="E7" s="82"/>
      <c r="F7" s="82"/>
      <c r="G7" s="82"/>
      <c r="H7" s="4"/>
    </row>
    <row r="8" spans="1:9" s="10" customFormat="1" ht="47.25" x14ac:dyDescent="0.25">
      <c r="A8" s="8" t="s">
        <v>2</v>
      </c>
      <c r="B8" s="8" t="s">
        <v>3</v>
      </c>
      <c r="C8" s="8" t="s">
        <v>4</v>
      </c>
      <c r="D8" s="8" t="s">
        <v>5</v>
      </c>
      <c r="E8" s="9" t="s">
        <v>6</v>
      </c>
      <c r="F8" s="9" t="s">
        <v>13</v>
      </c>
      <c r="G8" s="9" t="s">
        <v>14</v>
      </c>
      <c r="H8" s="9" t="s">
        <v>15</v>
      </c>
    </row>
    <row r="9" spans="1:9" s="15" customFormat="1" ht="30" customHeight="1" x14ac:dyDescent="0.25">
      <c r="A9" s="79" t="s">
        <v>16</v>
      </c>
      <c r="B9" s="9" t="s">
        <v>17</v>
      </c>
      <c r="C9" s="9" t="s">
        <v>18</v>
      </c>
      <c r="D9" s="9" t="s">
        <v>19</v>
      </c>
      <c r="E9" s="26">
        <v>296.24</v>
      </c>
      <c r="F9" s="13">
        <v>365</v>
      </c>
      <c r="G9" s="71">
        <f>E9*50</f>
        <v>14812</v>
      </c>
      <c r="H9" s="9"/>
    </row>
    <row r="10" spans="1:9" s="15" customFormat="1" ht="30" customHeight="1" x14ac:dyDescent="0.25">
      <c r="A10" s="79" t="s">
        <v>20</v>
      </c>
      <c r="B10" s="9" t="s">
        <v>17</v>
      </c>
      <c r="C10" s="9" t="s">
        <v>18</v>
      </c>
      <c r="D10" s="9" t="s">
        <v>21</v>
      </c>
      <c r="E10" s="26">
        <v>267.7</v>
      </c>
      <c r="F10" s="13">
        <v>365</v>
      </c>
      <c r="G10" s="71">
        <f>E10*50</f>
        <v>13385</v>
      </c>
      <c r="H10" s="9"/>
    </row>
    <row r="11" spans="1:9" s="15" customFormat="1" ht="30" customHeight="1" x14ac:dyDescent="0.25">
      <c r="A11" s="79" t="s">
        <v>22</v>
      </c>
      <c r="B11" s="9" t="s">
        <v>17</v>
      </c>
      <c r="C11" s="9" t="s">
        <v>18</v>
      </c>
      <c r="D11" s="9" t="s">
        <v>23</v>
      </c>
      <c r="E11" s="26">
        <v>214.93</v>
      </c>
      <c r="F11" s="13">
        <v>365</v>
      </c>
      <c r="G11" s="71">
        <f>E11*50</f>
        <v>10746.5</v>
      </c>
      <c r="H11" s="9"/>
    </row>
    <row r="12" spans="1:9" s="15" customFormat="1" ht="30" customHeight="1" x14ac:dyDescent="0.25">
      <c r="A12" s="79" t="s">
        <v>24</v>
      </c>
      <c r="B12" s="9" t="s">
        <v>17</v>
      </c>
      <c r="C12" s="9" t="s">
        <v>18</v>
      </c>
      <c r="D12" s="9" t="s">
        <v>23</v>
      </c>
      <c r="E12" s="26">
        <v>214.93</v>
      </c>
      <c r="F12" s="13">
        <v>365</v>
      </c>
      <c r="G12" s="71">
        <f>E12*50</f>
        <v>10746.5</v>
      </c>
      <c r="H12" s="9"/>
    </row>
    <row r="13" spans="1:9" s="15" customFormat="1" ht="30" customHeight="1" x14ac:dyDescent="0.25">
      <c r="A13" s="79" t="s">
        <v>80</v>
      </c>
      <c r="B13" s="9" t="s">
        <v>26</v>
      </c>
      <c r="C13" s="9" t="s">
        <v>18</v>
      </c>
      <c r="D13" s="9" t="s">
        <v>23</v>
      </c>
      <c r="E13" s="26">
        <v>214.93</v>
      </c>
      <c r="F13" s="13">
        <v>60</v>
      </c>
      <c r="G13" s="71">
        <v>1766</v>
      </c>
      <c r="H13" s="9"/>
    </row>
    <row r="14" spans="1:9" s="15" customFormat="1" ht="30" customHeight="1" x14ac:dyDescent="0.25">
      <c r="A14" s="4" t="s">
        <v>27</v>
      </c>
      <c r="B14" s="82"/>
      <c r="C14" s="82"/>
      <c r="D14" s="82"/>
      <c r="E14" s="24"/>
      <c r="F14" s="24"/>
      <c r="G14" s="24">
        <f>SUM(G9:G13)</f>
        <v>51456</v>
      </c>
      <c r="H14" s="4"/>
    </row>
    <row r="15" spans="1:9" ht="15.75" x14ac:dyDescent="0.25">
      <c r="A15" s="4"/>
      <c r="B15" s="82"/>
      <c r="C15" s="82"/>
      <c r="D15" s="82"/>
      <c r="E15" s="21"/>
      <c r="F15" s="21"/>
      <c r="G15" s="21"/>
      <c r="H15" s="4"/>
    </row>
    <row r="16" spans="1:9" ht="15.75" x14ac:dyDescent="0.25">
      <c r="A16" s="2"/>
      <c r="B16" s="46"/>
      <c r="C16" s="46"/>
      <c r="D16" s="46"/>
      <c r="E16" s="111"/>
      <c r="F16" s="111"/>
      <c r="G16" s="111"/>
      <c r="H16" s="2"/>
      <c r="I16" s="23"/>
    </row>
    <row r="17" spans="1:8" ht="15.75" x14ac:dyDescent="0.25">
      <c r="A17" s="4"/>
      <c r="B17" s="82"/>
      <c r="C17" s="82"/>
      <c r="D17" s="82"/>
      <c r="E17" s="82"/>
      <c r="F17" s="82"/>
      <c r="G17" s="82"/>
      <c r="H17" s="4"/>
    </row>
    <row r="18" spans="1:8" s="6" customFormat="1" ht="15.75" x14ac:dyDescent="0.25">
      <c r="A18" s="4"/>
      <c r="B18" s="82"/>
      <c r="C18" s="82"/>
      <c r="D18" s="82"/>
      <c r="E18" s="82"/>
      <c r="F18" s="82"/>
      <c r="G18" s="82"/>
      <c r="H18" s="4"/>
    </row>
    <row r="19" spans="1:8" s="6" customFormat="1" ht="15.75" x14ac:dyDescent="0.25">
      <c r="A19" s="4"/>
      <c r="B19" s="82"/>
      <c r="C19" s="82"/>
      <c r="D19" s="82"/>
      <c r="E19" s="82"/>
      <c r="F19" s="109"/>
      <c r="G19" s="109"/>
      <c r="H19" s="110"/>
    </row>
    <row r="20" spans="1:8" s="6" customFormat="1" ht="15.75" x14ac:dyDescent="0.25">
      <c r="A20" s="4"/>
      <c r="B20" s="82"/>
      <c r="C20" s="82"/>
      <c r="D20" s="82"/>
      <c r="E20" s="82"/>
      <c r="F20" s="106" t="s">
        <v>86</v>
      </c>
      <c r="G20" s="106"/>
      <c r="H20" s="107"/>
    </row>
    <row r="21" spans="1:8" s="6" customFormat="1" ht="15.75" x14ac:dyDescent="0.25">
      <c r="A21" s="4"/>
      <c r="B21" s="82"/>
      <c r="C21" s="82"/>
      <c r="D21" s="82"/>
      <c r="E21" s="82"/>
      <c r="F21" s="82"/>
      <c r="G21" s="82"/>
      <c r="H21" s="4"/>
    </row>
    <row r="22" spans="1:8" s="6" customFormat="1" ht="15.75" x14ac:dyDescent="0.25">
      <c r="A22" s="4"/>
      <c r="B22" s="82"/>
      <c r="C22" s="82"/>
      <c r="D22" s="82"/>
      <c r="E22" s="82"/>
      <c r="F22" s="82"/>
      <c r="G22" s="82"/>
      <c r="H22" s="4"/>
    </row>
    <row r="23" spans="1:8" s="6" customFormat="1" ht="15.75" x14ac:dyDescent="0.25">
      <c r="A23" s="2"/>
      <c r="B23" s="46"/>
      <c r="C23" s="46"/>
      <c r="D23" s="46"/>
      <c r="E23" s="24"/>
      <c r="F23" s="24"/>
      <c r="G23" s="24"/>
      <c r="H23" s="2"/>
    </row>
    <row r="24" spans="1:8" ht="47.25" x14ac:dyDescent="0.25">
      <c r="A24" s="8" t="s">
        <v>2</v>
      </c>
      <c r="B24" s="8" t="s">
        <v>3</v>
      </c>
      <c r="C24" s="8" t="s">
        <v>4</v>
      </c>
      <c r="D24" s="8" t="s">
        <v>5</v>
      </c>
      <c r="E24" s="9" t="s">
        <v>6</v>
      </c>
      <c r="F24" s="9" t="s">
        <v>13</v>
      </c>
      <c r="G24" s="9" t="s">
        <v>14</v>
      </c>
      <c r="H24" s="9" t="s">
        <v>15</v>
      </c>
    </row>
    <row r="25" spans="1:8" s="10" customFormat="1" ht="26.25" customHeight="1" x14ac:dyDescent="0.25">
      <c r="A25" s="9" t="s">
        <v>29</v>
      </c>
      <c r="B25" s="9" t="s">
        <v>17</v>
      </c>
      <c r="C25" s="9" t="s">
        <v>30</v>
      </c>
      <c r="D25" s="9" t="s">
        <v>31</v>
      </c>
      <c r="E25" s="26">
        <v>305.48</v>
      </c>
      <c r="F25" s="13">
        <v>365</v>
      </c>
      <c r="G25" s="71">
        <f t="shared" ref="G25:G30" si="0">E25*50</f>
        <v>15274</v>
      </c>
      <c r="H25" s="9"/>
    </row>
    <row r="26" spans="1:8" s="30" customFormat="1" ht="30" customHeight="1" x14ac:dyDescent="0.25">
      <c r="A26" s="9" t="s">
        <v>32</v>
      </c>
      <c r="B26" s="9" t="s">
        <v>17</v>
      </c>
      <c r="C26" s="9" t="s">
        <v>30</v>
      </c>
      <c r="D26" s="9" t="s">
        <v>33</v>
      </c>
      <c r="E26" s="26">
        <v>215.7</v>
      </c>
      <c r="F26" s="13">
        <v>365</v>
      </c>
      <c r="G26" s="71">
        <f t="shared" si="0"/>
        <v>10785</v>
      </c>
      <c r="H26" s="9"/>
    </row>
    <row r="27" spans="1:8" s="30" customFormat="1" ht="30" customHeight="1" x14ac:dyDescent="0.25">
      <c r="A27" s="9" t="s">
        <v>34</v>
      </c>
      <c r="B27" s="9" t="s">
        <v>17</v>
      </c>
      <c r="C27" s="9" t="s">
        <v>30</v>
      </c>
      <c r="D27" s="9" t="s">
        <v>35</v>
      </c>
      <c r="E27" s="26">
        <v>193.1</v>
      </c>
      <c r="F27" s="13">
        <v>365</v>
      </c>
      <c r="G27" s="71">
        <f>E27*50</f>
        <v>9655</v>
      </c>
      <c r="H27" s="9"/>
    </row>
    <row r="28" spans="1:8" s="30" customFormat="1" ht="30" customHeight="1" x14ac:dyDescent="0.25">
      <c r="A28" s="32" t="s">
        <v>36</v>
      </c>
      <c r="B28" s="32" t="s">
        <v>17</v>
      </c>
      <c r="C28" s="32" t="s">
        <v>30</v>
      </c>
      <c r="D28" s="32" t="s">
        <v>33</v>
      </c>
      <c r="E28" s="33">
        <v>267.7</v>
      </c>
      <c r="F28" s="72">
        <v>365</v>
      </c>
      <c r="G28" s="71">
        <v>12248</v>
      </c>
      <c r="H28" s="32"/>
    </row>
    <row r="29" spans="1:8" s="30" customFormat="1" ht="30" customHeight="1" x14ac:dyDescent="0.25">
      <c r="A29" s="32" t="s">
        <v>37</v>
      </c>
      <c r="B29" s="32" t="s">
        <v>17</v>
      </c>
      <c r="C29" s="32" t="s">
        <v>30</v>
      </c>
      <c r="D29" s="32" t="s">
        <v>33</v>
      </c>
      <c r="E29" s="33">
        <v>215.7</v>
      </c>
      <c r="F29" s="72">
        <v>365</v>
      </c>
      <c r="G29" s="71">
        <f>E29*50</f>
        <v>10785</v>
      </c>
      <c r="H29" s="32"/>
    </row>
    <row r="30" spans="1:8" s="30" customFormat="1" ht="30" customHeight="1" x14ac:dyDescent="0.25">
      <c r="A30" s="9" t="s">
        <v>38</v>
      </c>
      <c r="B30" s="9" t="s">
        <v>17</v>
      </c>
      <c r="C30" s="9" t="s">
        <v>30</v>
      </c>
      <c r="D30" s="9" t="s">
        <v>35</v>
      </c>
      <c r="E30" s="26">
        <v>181.8</v>
      </c>
      <c r="F30" s="13">
        <v>365</v>
      </c>
      <c r="G30" s="71">
        <f t="shared" si="0"/>
        <v>9090</v>
      </c>
      <c r="H30" s="9"/>
    </row>
    <row r="31" spans="1:8" s="30" customFormat="1" ht="30" customHeight="1" x14ac:dyDescent="0.25">
      <c r="A31" s="37"/>
      <c r="B31" s="37"/>
      <c r="C31" s="37"/>
      <c r="D31" s="37"/>
      <c r="E31" s="38"/>
      <c r="F31" s="38"/>
      <c r="G31" s="38">
        <f>SUM(G25:G30)</f>
        <v>67837</v>
      </c>
      <c r="H31" s="37"/>
    </row>
    <row r="32" spans="1:8" s="30" customFormat="1" ht="30" customHeight="1" x14ac:dyDescent="0.25">
      <c r="A32" s="37"/>
      <c r="B32" s="37"/>
      <c r="C32" s="37"/>
      <c r="D32" s="37"/>
      <c r="E32" s="38"/>
      <c r="F32" s="38"/>
      <c r="G32" s="38"/>
      <c r="H32" s="37"/>
    </row>
    <row r="33" spans="1:40" s="30" customFormat="1" ht="30" customHeight="1" x14ac:dyDescent="0.25">
      <c r="A33" s="37"/>
      <c r="B33" s="37"/>
      <c r="C33" s="37"/>
      <c r="D33" s="37"/>
      <c r="E33" s="38"/>
      <c r="F33" s="38"/>
      <c r="G33" s="38"/>
      <c r="H33" s="37"/>
    </row>
    <row r="34" spans="1:40" s="30" customFormat="1" ht="30" customHeight="1" x14ac:dyDescent="0.25">
      <c r="A34" s="37"/>
      <c r="B34" s="37"/>
      <c r="C34" s="37"/>
      <c r="D34" s="37"/>
      <c r="E34" s="38"/>
      <c r="F34" s="109"/>
      <c r="G34" s="109"/>
      <c r="H34" s="110"/>
    </row>
    <row r="35" spans="1:40" s="30" customFormat="1" ht="30" customHeight="1" x14ac:dyDescent="0.25">
      <c r="A35" s="37"/>
      <c r="B35" s="37"/>
      <c r="C35" s="37"/>
      <c r="D35" s="37"/>
      <c r="E35" s="38"/>
      <c r="F35" s="106" t="s">
        <v>86</v>
      </c>
      <c r="G35" s="106"/>
      <c r="H35" s="107"/>
    </row>
    <row r="36" spans="1:40" s="30" customFormat="1" ht="30" customHeight="1" x14ac:dyDescent="0.25">
      <c r="A36" s="37"/>
      <c r="B36" s="37"/>
      <c r="C36" s="37"/>
      <c r="D36" s="37"/>
      <c r="E36" s="38"/>
      <c r="F36" s="38"/>
      <c r="G36" s="38"/>
      <c r="H36" s="37"/>
    </row>
    <row r="37" spans="1:40" s="30" customFormat="1" ht="30" customHeight="1" x14ac:dyDescent="0.25">
      <c r="A37" s="32" t="s">
        <v>74</v>
      </c>
      <c r="B37" s="32" t="s">
        <v>26</v>
      </c>
      <c r="C37" s="32" t="s">
        <v>40</v>
      </c>
      <c r="D37" s="32" t="s">
        <v>41</v>
      </c>
      <c r="E37" s="33">
        <v>593.29999999999995</v>
      </c>
      <c r="F37" s="72">
        <v>81</v>
      </c>
      <c r="G37" s="76">
        <v>6583</v>
      </c>
      <c r="H37" s="32"/>
    </row>
    <row r="38" spans="1:40" s="69" customFormat="1" ht="26.25" customHeight="1" x14ac:dyDescent="0.25">
      <c r="A38" s="67" t="s">
        <v>78</v>
      </c>
      <c r="B38" s="67" t="s">
        <v>26</v>
      </c>
      <c r="C38" s="67" t="s">
        <v>40</v>
      </c>
      <c r="D38" s="67" t="s">
        <v>77</v>
      </c>
      <c r="E38" s="68">
        <v>366.66</v>
      </c>
      <c r="F38" s="74">
        <v>81</v>
      </c>
      <c r="G38" s="76">
        <v>4068</v>
      </c>
      <c r="H38" s="86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</row>
    <row r="39" spans="1:40" s="30" customFormat="1" ht="30" customHeight="1" x14ac:dyDescent="0.25">
      <c r="A39" s="55" t="s">
        <v>76</v>
      </c>
      <c r="B39" s="55" t="s">
        <v>26</v>
      </c>
      <c r="C39" s="55" t="s">
        <v>40</v>
      </c>
      <c r="D39" s="56" t="s">
        <v>43</v>
      </c>
      <c r="E39" s="26">
        <v>233.44399999999999</v>
      </c>
      <c r="F39" s="13">
        <v>365</v>
      </c>
      <c r="G39" s="76">
        <f>E39*50</f>
        <v>11672.199999999999</v>
      </c>
      <c r="H39" s="55"/>
    </row>
    <row r="40" spans="1:40" s="30" customFormat="1" ht="30" customHeight="1" x14ac:dyDescent="0.25">
      <c r="A40" s="9" t="s">
        <v>44</v>
      </c>
      <c r="B40" s="9" t="s">
        <v>26</v>
      </c>
      <c r="C40" s="9" t="s">
        <v>40</v>
      </c>
      <c r="D40" s="41" t="s">
        <v>45</v>
      </c>
      <c r="E40" s="26">
        <v>264.95</v>
      </c>
      <c r="F40" s="13">
        <v>365</v>
      </c>
      <c r="G40" s="71">
        <f>E40*50</f>
        <v>13247.5</v>
      </c>
      <c r="H40" s="9"/>
    </row>
    <row r="41" spans="1:40" s="30" customFormat="1" ht="30" customHeight="1" x14ac:dyDescent="0.25">
      <c r="A41" s="9" t="s">
        <v>46</v>
      </c>
      <c r="B41" s="9" t="s">
        <v>26</v>
      </c>
      <c r="C41" s="9" t="s">
        <v>40</v>
      </c>
      <c r="D41" s="9" t="s">
        <v>47</v>
      </c>
      <c r="E41" s="26">
        <v>233.44399999999999</v>
      </c>
      <c r="F41" s="13">
        <v>225</v>
      </c>
      <c r="G41" s="71">
        <v>7195</v>
      </c>
      <c r="H41" s="9"/>
    </row>
    <row r="42" spans="1:40" s="30" customFormat="1" ht="30" customHeight="1" x14ac:dyDescent="0.25">
      <c r="A42" s="80" t="s">
        <v>49</v>
      </c>
      <c r="B42" s="9" t="s">
        <v>26</v>
      </c>
      <c r="C42" s="44" t="s">
        <v>40</v>
      </c>
      <c r="D42" s="9" t="s">
        <v>50</v>
      </c>
      <c r="E42" s="26">
        <v>233.44399999999999</v>
      </c>
      <c r="F42" s="13">
        <v>184</v>
      </c>
      <c r="G42" s="71">
        <v>6364</v>
      </c>
      <c r="H42" s="66"/>
    </row>
    <row r="43" spans="1:40" s="30" customFormat="1" ht="30" customHeight="1" x14ac:dyDescent="0.25">
      <c r="A43" s="37"/>
      <c r="B43" s="37"/>
      <c r="C43" s="37"/>
      <c r="D43" s="37"/>
      <c r="E43" s="38"/>
      <c r="F43" s="84"/>
      <c r="G43" s="88">
        <f>SUM(G37:G42)</f>
        <v>49129.7</v>
      </c>
      <c r="H43" s="37"/>
    </row>
    <row r="44" spans="1:40" ht="15.75" x14ac:dyDescent="0.25">
      <c r="A44" s="37"/>
      <c r="B44" s="37"/>
      <c r="C44" s="37"/>
      <c r="D44" s="37"/>
      <c r="E44" s="38"/>
      <c r="F44" s="38"/>
      <c r="G44" s="38"/>
      <c r="H44" s="37"/>
    </row>
    <row r="45" spans="1:40" ht="15.75" x14ac:dyDescent="0.25">
      <c r="A45" s="37"/>
      <c r="B45" s="46"/>
      <c r="C45" s="46"/>
      <c r="D45" s="46"/>
      <c r="E45" s="24"/>
      <c r="F45" s="24"/>
      <c r="G45" s="24"/>
      <c r="H45" s="2"/>
    </row>
    <row r="46" spans="1:40" s="6" customFormat="1" ht="15.75" x14ac:dyDescent="0.25">
      <c r="A46" s="2"/>
      <c r="B46" s="46"/>
      <c r="C46" s="46"/>
      <c r="D46" s="46"/>
      <c r="E46" s="111"/>
      <c r="F46" s="111"/>
      <c r="G46" s="111"/>
      <c r="H46" s="2"/>
    </row>
    <row r="47" spans="1:40" s="6" customFormat="1" ht="15.75" x14ac:dyDescent="0.25">
      <c r="A47" s="2"/>
      <c r="B47" s="82"/>
      <c r="C47" s="82"/>
      <c r="D47" s="82"/>
      <c r="E47" s="82"/>
      <c r="F47" s="82"/>
      <c r="G47" s="82"/>
      <c r="H47" s="4"/>
    </row>
    <row r="48" spans="1:40" s="6" customFormat="1" ht="15.75" x14ac:dyDescent="0.25">
      <c r="A48" s="4"/>
      <c r="B48" s="82"/>
      <c r="C48" s="82"/>
      <c r="D48" s="82"/>
      <c r="E48" s="82"/>
      <c r="F48" s="82"/>
      <c r="G48" s="82"/>
      <c r="H48" s="4"/>
    </row>
    <row r="49" spans="1:8" s="6" customFormat="1" ht="15.75" x14ac:dyDescent="0.25">
      <c r="A49" s="4"/>
      <c r="B49" s="82"/>
      <c r="C49" s="82"/>
      <c r="D49" s="82"/>
      <c r="E49" s="82"/>
      <c r="F49" s="109"/>
      <c r="G49" s="109"/>
      <c r="H49" s="110"/>
    </row>
    <row r="50" spans="1:8" s="6" customFormat="1" ht="15.75" x14ac:dyDescent="0.25">
      <c r="A50" s="4"/>
      <c r="B50" s="82"/>
      <c r="C50" s="82"/>
      <c r="D50" s="82"/>
      <c r="E50" s="82"/>
      <c r="F50" s="106" t="s">
        <v>86</v>
      </c>
      <c r="G50" s="106"/>
      <c r="H50" s="107"/>
    </row>
    <row r="51" spans="1:8" ht="15.75" x14ac:dyDescent="0.25">
      <c r="A51" s="4"/>
      <c r="B51" s="82"/>
      <c r="C51" s="82"/>
      <c r="D51" s="82"/>
      <c r="E51" s="82"/>
      <c r="F51" s="82"/>
      <c r="G51" s="82"/>
      <c r="H51" s="4"/>
    </row>
    <row r="52" spans="1:8" ht="15.75" x14ac:dyDescent="0.25">
      <c r="A52" s="4"/>
      <c r="B52" s="46"/>
      <c r="C52" s="46"/>
      <c r="D52" s="46"/>
      <c r="E52" s="24"/>
      <c r="F52" s="24"/>
      <c r="G52" s="24"/>
      <c r="H52" s="2"/>
    </row>
    <row r="53" spans="1:8" s="10" customFormat="1" ht="3.75" customHeight="1" x14ac:dyDescent="0.25">
      <c r="A53" s="2"/>
      <c r="B53" s="46"/>
      <c r="C53" s="46"/>
      <c r="D53" s="46"/>
      <c r="E53" s="24"/>
      <c r="F53" s="24"/>
      <c r="G53" s="24"/>
      <c r="H53" s="2"/>
    </row>
    <row r="54" spans="1:8" s="10" customFormat="1" ht="40.5" customHeight="1" x14ac:dyDescent="0.25">
      <c r="A54" s="8" t="s">
        <v>2</v>
      </c>
      <c r="B54" s="8" t="s">
        <v>3</v>
      </c>
      <c r="C54" s="8" t="s">
        <v>4</v>
      </c>
      <c r="D54" s="8" t="s">
        <v>5</v>
      </c>
      <c r="E54" s="9" t="s">
        <v>51</v>
      </c>
      <c r="F54" s="9" t="s">
        <v>13</v>
      </c>
      <c r="G54" s="9" t="s">
        <v>14</v>
      </c>
      <c r="H54" s="9" t="s">
        <v>15</v>
      </c>
    </row>
    <row r="55" spans="1:8" s="30" customFormat="1" ht="30" customHeight="1" x14ac:dyDescent="0.25">
      <c r="A55" s="9" t="s">
        <v>52</v>
      </c>
      <c r="B55" s="9" t="s">
        <v>26</v>
      </c>
      <c r="C55" s="9" t="s">
        <v>30</v>
      </c>
      <c r="D55" s="9" t="s">
        <v>33</v>
      </c>
      <c r="E55" s="26">
        <v>215.7</v>
      </c>
      <c r="F55" s="13">
        <v>365</v>
      </c>
      <c r="G55" s="71">
        <f>E55*50</f>
        <v>10785</v>
      </c>
      <c r="H55" s="9"/>
    </row>
    <row r="56" spans="1:8" s="30" customFormat="1" ht="30" customHeight="1" x14ac:dyDescent="0.25">
      <c r="A56" s="9" t="s">
        <v>53</v>
      </c>
      <c r="B56" s="9" t="s">
        <v>26</v>
      </c>
      <c r="C56" s="9" t="s">
        <v>40</v>
      </c>
      <c r="D56" s="9" t="s">
        <v>54</v>
      </c>
      <c r="E56" s="26">
        <f>714/15</f>
        <v>47.6</v>
      </c>
      <c r="F56" s="13">
        <v>365</v>
      </c>
      <c r="G56" s="71">
        <f>E56*50</f>
        <v>2380</v>
      </c>
      <c r="H56" s="9"/>
    </row>
    <row r="57" spans="1:8" s="30" customFormat="1" ht="30" customHeight="1" x14ac:dyDescent="0.25">
      <c r="A57" s="9" t="s">
        <v>55</v>
      </c>
      <c r="B57" s="9" t="s">
        <v>26</v>
      </c>
      <c r="C57" s="9" t="s">
        <v>30</v>
      </c>
      <c r="D57" s="9" t="s">
        <v>33</v>
      </c>
      <c r="E57" s="26">
        <v>220</v>
      </c>
      <c r="F57" s="13">
        <v>365</v>
      </c>
      <c r="G57" s="71">
        <f>E57*50</f>
        <v>11000</v>
      </c>
      <c r="H57" s="45"/>
    </row>
    <row r="58" spans="1:8" s="30" customFormat="1" ht="30" customHeight="1" x14ac:dyDescent="0.25">
      <c r="A58" s="37"/>
      <c r="B58" s="37"/>
      <c r="C58" s="37"/>
      <c r="D58" s="37"/>
      <c r="E58" s="38"/>
      <c r="F58" s="38"/>
      <c r="G58" s="38">
        <f>SUM(G55:G57)</f>
        <v>24165</v>
      </c>
      <c r="H58" s="37"/>
    </row>
    <row r="59" spans="1:8" s="30" customFormat="1" ht="30" customHeight="1" x14ac:dyDescent="0.25">
      <c r="A59" s="37"/>
      <c r="B59" s="37"/>
      <c r="C59" s="37"/>
      <c r="D59" s="37"/>
      <c r="E59" s="38"/>
      <c r="F59" s="38"/>
      <c r="G59" s="38"/>
      <c r="H59" s="37"/>
    </row>
    <row r="60" spans="1:8" s="30" customFormat="1" ht="30" customHeight="1" x14ac:dyDescent="0.25">
      <c r="A60" s="37"/>
      <c r="B60" s="37"/>
      <c r="C60" s="37"/>
      <c r="D60" s="37"/>
      <c r="E60" s="38"/>
      <c r="F60" s="38"/>
      <c r="G60" s="38"/>
      <c r="H60" s="37"/>
    </row>
    <row r="61" spans="1:8" s="30" customFormat="1" ht="30" customHeight="1" x14ac:dyDescent="0.25">
      <c r="A61" s="37"/>
      <c r="B61" s="37"/>
      <c r="C61" s="37"/>
      <c r="D61" s="37"/>
      <c r="E61" s="38"/>
      <c r="F61" s="109"/>
      <c r="G61" s="109"/>
      <c r="H61" s="110"/>
    </row>
    <row r="62" spans="1:8" s="30" customFormat="1" ht="30" customHeight="1" x14ac:dyDescent="0.25">
      <c r="A62" s="37"/>
      <c r="B62" s="37"/>
      <c r="C62" s="37"/>
      <c r="D62" s="37"/>
      <c r="E62" s="38"/>
      <c r="F62" s="106" t="s">
        <v>86</v>
      </c>
      <c r="G62" s="106"/>
      <c r="H62" s="107"/>
    </row>
    <row r="63" spans="1:8" s="30" customFormat="1" ht="30" customHeight="1" x14ac:dyDescent="0.25">
      <c r="A63" s="37"/>
      <c r="B63" s="37"/>
      <c r="C63" s="37"/>
      <c r="D63" s="37"/>
      <c r="E63" s="38"/>
      <c r="F63" s="38"/>
      <c r="G63" s="38"/>
      <c r="H63" s="37"/>
    </row>
    <row r="64" spans="1:8" s="30" customFormat="1" ht="30" customHeight="1" x14ac:dyDescent="0.25">
      <c r="A64" s="9" t="s">
        <v>56</v>
      </c>
      <c r="B64" s="9" t="s">
        <v>26</v>
      </c>
      <c r="C64" s="9" t="s">
        <v>30</v>
      </c>
      <c r="D64" s="9" t="s">
        <v>57</v>
      </c>
      <c r="E64" s="26">
        <v>58.38</v>
      </c>
      <c r="F64" s="13">
        <v>365</v>
      </c>
      <c r="G64" s="26">
        <f>E64*30</f>
        <v>1751.4</v>
      </c>
      <c r="H64" s="9"/>
    </row>
    <row r="65" spans="1:9" s="30" customFormat="1" ht="30" customHeight="1" x14ac:dyDescent="0.25">
      <c r="A65" s="9" t="s">
        <v>58</v>
      </c>
      <c r="B65" s="9" t="s">
        <v>26</v>
      </c>
      <c r="C65" s="9" t="s">
        <v>30</v>
      </c>
      <c r="D65" s="9" t="s">
        <v>57</v>
      </c>
      <c r="E65" s="26">
        <v>25.05</v>
      </c>
      <c r="F65" s="13">
        <v>365</v>
      </c>
      <c r="G65" s="26">
        <f>E65*30</f>
        <v>751.5</v>
      </c>
      <c r="H65" s="9"/>
    </row>
    <row r="66" spans="1:9" s="30" customFormat="1" ht="30" customHeight="1" x14ac:dyDescent="0.25">
      <c r="A66" s="9" t="s">
        <v>59</v>
      </c>
      <c r="B66" s="9" t="s">
        <v>26</v>
      </c>
      <c r="C66" s="9" t="s">
        <v>30</v>
      </c>
      <c r="D66" s="9" t="s">
        <v>57</v>
      </c>
      <c r="E66" s="26">
        <v>95.43</v>
      </c>
      <c r="F66" s="13">
        <v>365</v>
      </c>
      <c r="G66" s="26">
        <f>E66*30</f>
        <v>2862.9</v>
      </c>
      <c r="H66" s="9"/>
    </row>
    <row r="67" spans="1:9" s="30" customFormat="1" ht="30" customHeight="1" x14ac:dyDescent="0.25">
      <c r="A67" s="9" t="s">
        <v>60</v>
      </c>
      <c r="B67" s="9" t="s">
        <v>26</v>
      </c>
      <c r="C67" s="9" t="s">
        <v>30</v>
      </c>
      <c r="D67" s="9" t="s">
        <v>57</v>
      </c>
      <c r="E67" s="26">
        <v>82.132999999999996</v>
      </c>
      <c r="F67" s="13">
        <v>365</v>
      </c>
      <c r="G67" s="26">
        <f>E67*30</f>
        <v>2463.9899999999998</v>
      </c>
      <c r="H67" s="9"/>
    </row>
    <row r="68" spans="1:9" s="30" customFormat="1" ht="30" customHeight="1" x14ac:dyDescent="0.25">
      <c r="A68" s="9" t="s">
        <v>61</v>
      </c>
      <c r="B68" s="9" t="s">
        <v>26</v>
      </c>
      <c r="C68" s="9" t="s">
        <v>30</v>
      </c>
      <c r="D68" s="9" t="s">
        <v>57</v>
      </c>
      <c r="E68" s="26">
        <v>25.05</v>
      </c>
      <c r="F68" s="13">
        <v>365</v>
      </c>
      <c r="G68" s="26">
        <f t="shared" ref="G68:G74" si="1">E68*30</f>
        <v>751.5</v>
      </c>
      <c r="H68" s="9"/>
    </row>
    <row r="69" spans="1:9" s="30" customFormat="1" ht="30" customHeight="1" x14ac:dyDescent="0.25">
      <c r="A69" s="9" t="s">
        <v>62</v>
      </c>
      <c r="B69" s="9" t="s">
        <v>26</v>
      </c>
      <c r="C69" s="9" t="s">
        <v>30</v>
      </c>
      <c r="D69" s="9" t="s">
        <v>57</v>
      </c>
      <c r="E69" s="26">
        <v>58.38</v>
      </c>
      <c r="F69" s="13">
        <v>365</v>
      </c>
      <c r="G69" s="26">
        <f t="shared" si="1"/>
        <v>1751.4</v>
      </c>
      <c r="H69" s="9"/>
    </row>
    <row r="70" spans="1:9" s="30" customFormat="1" ht="30" customHeight="1" x14ac:dyDescent="0.25">
      <c r="A70" s="9" t="s">
        <v>63</v>
      </c>
      <c r="B70" s="9" t="s">
        <v>26</v>
      </c>
      <c r="C70" s="9" t="s">
        <v>30</v>
      </c>
      <c r="D70" s="9" t="s">
        <v>57</v>
      </c>
      <c r="E70" s="26">
        <v>148.37</v>
      </c>
      <c r="F70" s="13">
        <v>365</v>
      </c>
      <c r="G70" s="26">
        <f t="shared" si="1"/>
        <v>4451.1000000000004</v>
      </c>
      <c r="H70" s="9"/>
    </row>
    <row r="71" spans="1:9" s="30" customFormat="1" ht="30" customHeight="1" x14ac:dyDescent="0.25">
      <c r="A71" s="9" t="s">
        <v>64</v>
      </c>
      <c r="B71" s="9" t="s">
        <v>26</v>
      </c>
      <c r="C71" s="9" t="s">
        <v>30</v>
      </c>
      <c r="D71" s="9" t="s">
        <v>57</v>
      </c>
      <c r="E71" s="26">
        <v>28.76</v>
      </c>
      <c r="F71" s="13">
        <v>365</v>
      </c>
      <c r="G71" s="26">
        <f t="shared" si="1"/>
        <v>862.80000000000007</v>
      </c>
      <c r="H71" s="9"/>
    </row>
    <row r="72" spans="1:9" s="30" customFormat="1" ht="30" customHeight="1" x14ac:dyDescent="0.25">
      <c r="A72" s="9" t="s">
        <v>65</v>
      </c>
      <c r="B72" s="9" t="s">
        <v>26</v>
      </c>
      <c r="C72" s="9" t="s">
        <v>30</v>
      </c>
      <c r="D72" s="9" t="s">
        <v>57</v>
      </c>
      <c r="E72" s="26">
        <v>21.34</v>
      </c>
      <c r="F72" s="13">
        <v>365</v>
      </c>
      <c r="G72" s="26">
        <f t="shared" si="1"/>
        <v>640.20000000000005</v>
      </c>
      <c r="H72" s="9"/>
    </row>
    <row r="73" spans="1:9" s="30" customFormat="1" ht="30" customHeight="1" x14ac:dyDescent="0.25">
      <c r="A73" s="9" t="s">
        <v>66</v>
      </c>
      <c r="B73" s="9" t="s">
        <v>26</v>
      </c>
      <c r="C73" s="9" t="s">
        <v>30</v>
      </c>
      <c r="D73" s="9" t="s">
        <v>57</v>
      </c>
      <c r="E73" s="26">
        <v>32.47</v>
      </c>
      <c r="F73" s="13">
        <v>365</v>
      </c>
      <c r="G73" s="26">
        <f t="shared" si="1"/>
        <v>974.09999999999991</v>
      </c>
      <c r="H73" s="9"/>
    </row>
    <row r="74" spans="1:9" s="30" customFormat="1" ht="30" customHeight="1" x14ac:dyDescent="0.25">
      <c r="A74" s="9" t="s">
        <v>67</v>
      </c>
      <c r="B74" s="9" t="s">
        <v>26</v>
      </c>
      <c r="C74" s="9" t="s">
        <v>30</v>
      </c>
      <c r="D74" s="9" t="s">
        <v>57</v>
      </c>
      <c r="E74" s="26">
        <v>39.869999999999997</v>
      </c>
      <c r="F74" s="13">
        <v>365</v>
      </c>
      <c r="G74" s="26">
        <f t="shared" si="1"/>
        <v>1196.0999999999999</v>
      </c>
      <c r="H74" s="9"/>
    </row>
    <row r="75" spans="1:9" s="30" customFormat="1" ht="30" customHeight="1" x14ac:dyDescent="0.25">
      <c r="A75" s="32" t="s">
        <v>69</v>
      </c>
      <c r="B75" s="32" t="s">
        <v>26</v>
      </c>
      <c r="C75" s="32" t="s">
        <v>30</v>
      </c>
      <c r="D75" s="32" t="s">
        <v>57</v>
      </c>
      <c r="E75" s="33">
        <v>133.36000000000001</v>
      </c>
      <c r="F75" s="72">
        <v>365</v>
      </c>
      <c r="G75" s="26">
        <f t="shared" ref="G75" si="2">E75*30</f>
        <v>4000.8</v>
      </c>
      <c r="H75" s="32"/>
    </row>
    <row r="76" spans="1:9" s="30" customFormat="1" ht="30" customHeight="1" x14ac:dyDescent="0.25">
      <c r="A76" s="32"/>
      <c r="B76" s="32"/>
      <c r="C76" s="32"/>
      <c r="D76" s="32"/>
      <c r="E76" s="33"/>
      <c r="F76" s="72"/>
      <c r="G76" s="26">
        <f>SUM(G64:G75)</f>
        <v>22457.789999999997</v>
      </c>
      <c r="H76" s="32"/>
    </row>
    <row r="77" spans="1:9" ht="27" customHeight="1" x14ac:dyDescent="0.25">
      <c r="A77" s="32"/>
      <c r="B77" s="32"/>
      <c r="C77" s="32"/>
      <c r="D77" s="32"/>
      <c r="E77" s="33"/>
      <c r="F77" s="72"/>
      <c r="G77" s="1"/>
      <c r="H77" s="89">
        <f>G76+G58+G43+G31+G14</f>
        <v>215045.49</v>
      </c>
    </row>
    <row r="78" spans="1:9" s="30" customFormat="1" ht="30" customHeight="1" x14ac:dyDescent="0.25">
      <c r="A78" s="37"/>
      <c r="B78" s="37"/>
      <c r="C78" s="37"/>
      <c r="D78" s="37"/>
      <c r="E78" s="38"/>
      <c r="F78" s="84"/>
      <c r="G78" s="38"/>
      <c r="H78" s="37"/>
      <c r="I78" s="85"/>
    </row>
    <row r="79" spans="1:9" s="85" customFormat="1" ht="30" customHeight="1" x14ac:dyDescent="0.25">
      <c r="A79" s="37"/>
      <c r="B79" s="37"/>
      <c r="C79" s="37"/>
      <c r="D79" s="37"/>
      <c r="E79" s="38"/>
      <c r="F79" s="84"/>
      <c r="G79" s="38"/>
      <c r="H79" s="37"/>
    </row>
    <row r="80" spans="1:9" s="85" customFormat="1" ht="30" customHeight="1" x14ac:dyDescent="0.25">
      <c r="A80" s="37"/>
      <c r="B80" s="37"/>
      <c r="C80" s="37"/>
      <c r="D80" s="37"/>
      <c r="E80" s="38"/>
      <c r="F80" s="84"/>
      <c r="G80" s="38"/>
      <c r="H80" s="37"/>
    </row>
    <row r="81" spans="1:8" s="85" customFormat="1" ht="30" customHeight="1" x14ac:dyDescent="0.25">
      <c r="A81" s="37"/>
      <c r="B81" s="37"/>
      <c r="C81" s="37"/>
      <c r="D81" s="37"/>
      <c r="E81" s="38"/>
      <c r="F81" s="84"/>
      <c r="G81" s="38"/>
      <c r="H81" s="37"/>
    </row>
    <row r="82" spans="1:8" s="6" customFormat="1" ht="27" customHeight="1" x14ac:dyDescent="0.25">
      <c r="A82" s="37"/>
      <c r="B82" s="37"/>
      <c r="C82" s="37"/>
      <c r="D82" s="37"/>
      <c r="E82" s="38"/>
      <c r="F82" s="84"/>
      <c r="G82" s="38"/>
      <c r="H82" s="37"/>
    </row>
    <row r="83" spans="1:8" s="30" customFormat="1" ht="30" customHeight="1" x14ac:dyDescent="0.25">
      <c r="A83" s="37"/>
      <c r="B83" s="37"/>
      <c r="C83" s="37"/>
      <c r="D83" s="37"/>
      <c r="E83" s="38"/>
      <c r="F83" s="38"/>
      <c r="G83" s="38"/>
      <c r="H83" s="37"/>
    </row>
    <row r="84" spans="1:8" ht="15.75" x14ac:dyDescent="0.25">
      <c r="A84" s="37"/>
      <c r="B84" s="37"/>
      <c r="C84" s="37"/>
      <c r="D84" s="37"/>
      <c r="E84" s="38"/>
      <c r="F84" s="84"/>
      <c r="G84" s="38"/>
      <c r="H84" s="37"/>
    </row>
    <row r="85" spans="1:8" ht="15.75" x14ac:dyDescent="0.25">
      <c r="A85" s="37"/>
      <c r="B85" s="37"/>
      <c r="C85" s="37"/>
      <c r="D85" s="37"/>
      <c r="E85" s="38"/>
      <c r="F85" s="84"/>
      <c r="G85" s="38"/>
      <c r="H85" s="37"/>
    </row>
    <row r="86" spans="1:8" ht="15.75" x14ac:dyDescent="0.25">
      <c r="A86" s="37"/>
      <c r="B86" s="37"/>
      <c r="C86" s="37"/>
      <c r="D86" s="37"/>
      <c r="E86" s="38"/>
      <c r="F86" s="84"/>
      <c r="G86" s="38"/>
      <c r="H86" s="37"/>
    </row>
    <row r="87" spans="1:8" ht="15.75" x14ac:dyDescent="0.25">
      <c r="A87" s="2"/>
      <c r="B87" s="46"/>
      <c r="C87" s="46"/>
      <c r="D87" s="46"/>
      <c r="E87" s="46"/>
      <c r="F87" s="24"/>
      <c r="G87" s="24"/>
      <c r="H87" s="2"/>
    </row>
    <row r="88" spans="1:8" s="30" customFormat="1" ht="15.75" x14ac:dyDescent="0.25">
      <c r="A88" s="2"/>
      <c r="B88" s="46"/>
      <c r="C88" s="46"/>
      <c r="D88" s="46"/>
      <c r="E88" s="46"/>
      <c r="F88" s="46"/>
      <c r="G88" s="46"/>
      <c r="H88" s="2"/>
    </row>
    <row r="89" spans="1:8" ht="18.75" x14ac:dyDescent="0.25">
      <c r="A89" s="48"/>
      <c r="B89" s="48"/>
      <c r="C89" s="48"/>
      <c r="D89" s="48"/>
      <c r="E89" s="48"/>
      <c r="F89" s="77"/>
      <c r="G89" s="78"/>
      <c r="H89" s="48"/>
    </row>
    <row r="90" spans="1:8" ht="15.75" x14ac:dyDescent="0.25">
      <c r="A90" s="2"/>
      <c r="B90" s="46"/>
      <c r="C90" s="46"/>
      <c r="D90" s="46"/>
      <c r="E90" s="46"/>
      <c r="F90" s="46"/>
      <c r="G90" s="46"/>
      <c r="H90" s="2"/>
    </row>
  </sheetData>
  <mergeCells count="13">
    <mergeCell ref="F62:H62"/>
    <mergeCell ref="F34:H34"/>
    <mergeCell ref="F35:H35"/>
    <mergeCell ref="E46:G46"/>
    <mergeCell ref="F49:H49"/>
    <mergeCell ref="F50:H50"/>
    <mergeCell ref="F61:H61"/>
    <mergeCell ref="F20:H20"/>
    <mergeCell ref="E1:G1"/>
    <mergeCell ref="F4:H4"/>
    <mergeCell ref="F5:H5"/>
    <mergeCell ref="E16:G16"/>
    <mergeCell ref="F19:H19"/>
  </mergeCells>
  <printOptions horizontalCentered="1"/>
  <pageMargins left="0.70866141732283472" right="0.70866141732283472" top="0.74803149606299213" bottom="0.74803149606299213" header="0.31496062992125984" footer="0.31496062992125984"/>
  <pageSetup scale="46" fitToHeight="3" orientation="landscape" r:id="rId1"/>
  <rowBreaks count="4" manualBreakCount="4">
    <brk id="15" max="12" man="1"/>
    <brk id="31" max="12" man="1"/>
    <brk id="44" max="12" man="1"/>
    <brk id="5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0"/>
  <sheetViews>
    <sheetView zoomScale="82" zoomScaleNormal="82" workbookViewId="0">
      <selection activeCell="G58" sqref="G58"/>
    </sheetView>
  </sheetViews>
  <sheetFormatPr baseColWidth="10" defaultRowHeight="15" x14ac:dyDescent="0.25"/>
  <cols>
    <col min="1" max="1" width="28" style="51" customWidth="1"/>
    <col min="2" max="2" width="21.85546875" style="52" customWidth="1"/>
    <col min="3" max="3" width="14.85546875" style="52" customWidth="1"/>
    <col min="4" max="4" width="33.140625" style="52" customWidth="1"/>
    <col min="5" max="5" width="13.28515625" style="52" customWidth="1"/>
    <col min="6" max="6" width="13.42578125" style="52" customWidth="1"/>
    <col min="7" max="7" width="35" style="51" customWidth="1"/>
    <col min="8" max="16384" width="11.42578125" style="1"/>
  </cols>
  <sheetData>
    <row r="1" spans="1:8" ht="15.75" x14ac:dyDescent="0.25">
      <c r="B1" s="46"/>
      <c r="C1" s="46"/>
      <c r="D1" s="46"/>
      <c r="E1" s="111"/>
      <c r="F1" s="111"/>
      <c r="G1" s="2"/>
    </row>
    <row r="2" spans="1:8" s="6" customFormat="1" ht="15.75" x14ac:dyDescent="0.25">
      <c r="A2" s="4"/>
      <c r="B2" s="82"/>
      <c r="C2" s="82"/>
      <c r="D2" s="82"/>
      <c r="E2" s="82"/>
      <c r="F2" s="82"/>
      <c r="G2" s="4"/>
    </row>
    <row r="3" spans="1:8" s="6" customFormat="1" ht="15.75" x14ac:dyDescent="0.25">
      <c r="A3" s="4"/>
      <c r="B3" s="82"/>
      <c r="C3" s="82"/>
      <c r="D3" s="82"/>
      <c r="E3" s="82"/>
      <c r="F3" s="82"/>
      <c r="G3" s="4"/>
    </row>
    <row r="4" spans="1:8" s="6" customFormat="1" ht="15.75" x14ac:dyDescent="0.25">
      <c r="A4" s="4"/>
      <c r="B4" s="82"/>
      <c r="C4" s="82"/>
      <c r="D4" s="82"/>
      <c r="E4" s="82"/>
      <c r="F4" s="109"/>
      <c r="G4" s="110"/>
    </row>
    <row r="5" spans="1:8" s="6" customFormat="1" ht="15.75" x14ac:dyDescent="0.25">
      <c r="A5" s="4"/>
      <c r="B5" s="82"/>
      <c r="C5" s="82"/>
      <c r="D5" s="82"/>
      <c r="E5" s="82"/>
      <c r="F5" s="106" t="s">
        <v>87</v>
      </c>
      <c r="G5" s="107"/>
    </row>
    <row r="6" spans="1:8" s="6" customFormat="1" ht="15.75" x14ac:dyDescent="0.25">
      <c r="A6" s="4"/>
      <c r="B6" s="82"/>
      <c r="C6" s="82"/>
      <c r="D6" s="82"/>
      <c r="E6" s="82"/>
      <c r="F6" s="82"/>
      <c r="G6" s="4"/>
    </row>
    <row r="7" spans="1:8" s="6" customFormat="1" ht="15.75" x14ac:dyDescent="0.25">
      <c r="A7" s="2"/>
      <c r="B7" s="82"/>
      <c r="C7" s="82"/>
      <c r="D7" s="82"/>
      <c r="E7" s="82"/>
      <c r="F7" s="82"/>
      <c r="G7" s="4"/>
    </row>
    <row r="8" spans="1:8" s="10" customFormat="1" ht="15.75" x14ac:dyDescent="0.25">
      <c r="A8" s="8" t="s">
        <v>2</v>
      </c>
      <c r="B8" s="8" t="s">
        <v>3</v>
      </c>
      <c r="C8" s="8" t="s">
        <v>4</v>
      </c>
      <c r="D8" s="8" t="s">
        <v>5</v>
      </c>
      <c r="E8" s="9" t="s">
        <v>6</v>
      </c>
      <c r="F8" s="9" t="s">
        <v>83</v>
      </c>
      <c r="G8" s="9" t="s">
        <v>15</v>
      </c>
    </row>
    <row r="9" spans="1:8" s="15" customFormat="1" ht="30" customHeight="1" x14ac:dyDescent="0.25">
      <c r="A9" s="79" t="s">
        <v>16</v>
      </c>
      <c r="B9" s="9" t="s">
        <v>17</v>
      </c>
      <c r="C9" s="9" t="s">
        <v>18</v>
      </c>
      <c r="D9" s="9" t="s">
        <v>19</v>
      </c>
      <c r="E9" s="26">
        <v>296.24</v>
      </c>
      <c r="F9" s="71">
        <f>E9*20</f>
        <v>5924.8</v>
      </c>
      <c r="G9" s="9"/>
    </row>
    <row r="10" spans="1:8" s="15" customFormat="1" ht="30" customHeight="1" x14ac:dyDescent="0.25">
      <c r="A10" s="79" t="s">
        <v>20</v>
      </c>
      <c r="B10" s="9" t="s">
        <v>17</v>
      </c>
      <c r="C10" s="9" t="s">
        <v>18</v>
      </c>
      <c r="D10" s="9" t="s">
        <v>21</v>
      </c>
      <c r="E10" s="26">
        <v>267.7</v>
      </c>
      <c r="F10" s="71">
        <f>E10*20</f>
        <v>5354</v>
      </c>
      <c r="G10" s="9"/>
    </row>
    <row r="11" spans="1:8" s="15" customFormat="1" ht="30" customHeight="1" x14ac:dyDescent="0.25">
      <c r="A11" s="79" t="s">
        <v>22</v>
      </c>
      <c r="B11" s="9" t="s">
        <v>17</v>
      </c>
      <c r="C11" s="9" t="s">
        <v>18</v>
      </c>
      <c r="D11" s="9" t="s">
        <v>23</v>
      </c>
      <c r="E11" s="26">
        <v>214.93</v>
      </c>
      <c r="F11" s="71">
        <f>E11*20</f>
        <v>4298.6000000000004</v>
      </c>
      <c r="G11" s="9"/>
    </row>
    <row r="12" spans="1:8" s="15" customFormat="1" ht="30" customHeight="1" x14ac:dyDescent="0.25">
      <c r="A12" s="79" t="s">
        <v>24</v>
      </c>
      <c r="B12" s="9" t="s">
        <v>17</v>
      </c>
      <c r="C12" s="9" t="s">
        <v>18</v>
      </c>
      <c r="D12" s="9" t="s">
        <v>23</v>
      </c>
      <c r="E12" s="26">
        <v>214.93</v>
      </c>
      <c r="F12" s="71">
        <f>E12*20</f>
        <v>4298.6000000000004</v>
      </c>
      <c r="G12" s="9"/>
    </row>
    <row r="13" spans="1:8" s="15" customFormat="1" ht="30" customHeight="1" x14ac:dyDescent="0.25">
      <c r="A13" s="4" t="s">
        <v>27</v>
      </c>
      <c r="B13" s="82"/>
      <c r="C13" s="82"/>
      <c r="D13" s="82"/>
      <c r="E13" s="24"/>
      <c r="F13" s="24">
        <f>SUM(F9:F12)</f>
        <v>19876</v>
      </c>
      <c r="G13" s="4"/>
    </row>
    <row r="14" spans="1:8" ht="15.75" x14ac:dyDescent="0.25">
      <c r="A14" s="4"/>
      <c r="B14" s="82"/>
      <c r="C14" s="82"/>
      <c r="D14" s="82"/>
      <c r="E14" s="21"/>
      <c r="F14" s="21"/>
      <c r="G14" s="4"/>
    </row>
    <row r="15" spans="1:8" ht="15.75" x14ac:dyDescent="0.25">
      <c r="A15" s="2"/>
      <c r="B15" s="46"/>
      <c r="C15" s="46"/>
      <c r="D15" s="46"/>
      <c r="E15" s="111"/>
      <c r="F15" s="111"/>
      <c r="G15" s="2"/>
      <c r="H15" s="23"/>
    </row>
    <row r="16" spans="1:8" ht="15.75" x14ac:dyDescent="0.25">
      <c r="A16" s="4"/>
      <c r="B16" s="82"/>
      <c r="C16" s="82"/>
      <c r="D16" s="82"/>
      <c r="E16" s="82"/>
      <c r="F16" s="82"/>
      <c r="G16" s="4"/>
    </row>
    <row r="17" spans="1:7" s="6" customFormat="1" ht="15.75" x14ac:dyDescent="0.25">
      <c r="A17" s="4"/>
      <c r="B17" s="82"/>
      <c r="C17" s="82"/>
      <c r="D17" s="82"/>
      <c r="E17" s="82"/>
      <c r="F17" s="82"/>
      <c r="G17" s="4"/>
    </row>
    <row r="18" spans="1:7" s="6" customFormat="1" ht="15.75" x14ac:dyDescent="0.25">
      <c r="A18" s="4"/>
      <c r="B18" s="82"/>
      <c r="C18" s="82"/>
      <c r="D18" s="82"/>
      <c r="E18" s="82"/>
      <c r="F18" s="109"/>
      <c r="G18" s="110"/>
    </row>
    <row r="19" spans="1:7" s="6" customFormat="1" ht="15.75" x14ac:dyDescent="0.25">
      <c r="A19" s="4"/>
      <c r="B19" s="82"/>
      <c r="C19" s="82"/>
      <c r="D19" s="82"/>
      <c r="E19" s="82"/>
      <c r="F19" s="106" t="s">
        <v>87</v>
      </c>
      <c r="G19" s="107"/>
    </row>
    <row r="20" spans="1:7" s="6" customFormat="1" ht="15.75" x14ac:dyDescent="0.25">
      <c r="A20" s="4"/>
      <c r="B20" s="82"/>
      <c r="C20" s="82"/>
      <c r="D20" s="82"/>
      <c r="E20" s="82"/>
      <c r="F20" s="82"/>
      <c r="G20" s="4"/>
    </row>
    <row r="21" spans="1:7" s="6" customFormat="1" ht="15.75" x14ac:dyDescent="0.25">
      <c r="A21" s="4"/>
      <c r="B21" s="82"/>
      <c r="C21" s="82"/>
      <c r="D21" s="82"/>
      <c r="E21" s="82"/>
      <c r="F21" s="82"/>
      <c r="G21" s="4"/>
    </row>
    <row r="22" spans="1:7" s="6" customFormat="1" ht="15.75" x14ac:dyDescent="0.25">
      <c r="A22" s="2"/>
      <c r="B22" s="46"/>
      <c r="C22" s="46"/>
      <c r="D22" s="46"/>
      <c r="E22" s="24"/>
      <c r="F22" s="24"/>
      <c r="G22" s="2"/>
    </row>
    <row r="23" spans="1:7" ht="31.5" x14ac:dyDescent="0.25">
      <c r="A23" s="8" t="s">
        <v>2</v>
      </c>
      <c r="B23" s="8" t="s">
        <v>3</v>
      </c>
      <c r="C23" s="8" t="s">
        <v>4</v>
      </c>
      <c r="D23" s="8" t="s">
        <v>5</v>
      </c>
      <c r="E23" s="9" t="s">
        <v>6</v>
      </c>
      <c r="F23" s="9" t="s">
        <v>14</v>
      </c>
      <c r="G23" s="9" t="s">
        <v>15</v>
      </c>
    </row>
    <row r="24" spans="1:7" s="10" customFormat="1" ht="26.25" customHeight="1" x14ac:dyDescent="0.25">
      <c r="A24" s="9" t="s">
        <v>29</v>
      </c>
      <c r="B24" s="9" t="s">
        <v>17</v>
      </c>
      <c r="C24" s="9" t="s">
        <v>30</v>
      </c>
      <c r="D24" s="9" t="s">
        <v>31</v>
      </c>
      <c r="E24" s="26">
        <v>305.48</v>
      </c>
      <c r="F24" s="71">
        <f>E24*20</f>
        <v>6109.6</v>
      </c>
      <c r="G24" s="9"/>
    </row>
    <row r="25" spans="1:7" s="30" customFormat="1" ht="30" customHeight="1" x14ac:dyDescent="0.25">
      <c r="A25" s="9" t="s">
        <v>32</v>
      </c>
      <c r="B25" s="9" t="s">
        <v>17</v>
      </c>
      <c r="C25" s="9" t="s">
        <v>30</v>
      </c>
      <c r="D25" s="9" t="s">
        <v>33</v>
      </c>
      <c r="E25" s="26">
        <v>215.7</v>
      </c>
      <c r="F25" s="71">
        <f t="shared" ref="F25:F29" si="0">E25*20</f>
        <v>4314</v>
      </c>
      <c r="G25" s="9"/>
    </row>
    <row r="26" spans="1:7" s="30" customFormat="1" ht="30" customHeight="1" x14ac:dyDescent="0.25">
      <c r="A26" s="9" t="s">
        <v>34</v>
      </c>
      <c r="B26" s="9" t="s">
        <v>17</v>
      </c>
      <c r="C26" s="9" t="s">
        <v>30</v>
      </c>
      <c r="D26" s="9" t="s">
        <v>35</v>
      </c>
      <c r="E26" s="26">
        <v>193.1</v>
      </c>
      <c r="F26" s="71">
        <f t="shared" si="0"/>
        <v>3862</v>
      </c>
      <c r="G26" s="9"/>
    </row>
    <row r="27" spans="1:7" s="30" customFormat="1" ht="30" customHeight="1" x14ac:dyDescent="0.25">
      <c r="A27" s="32" t="s">
        <v>36</v>
      </c>
      <c r="B27" s="32" t="s">
        <v>17</v>
      </c>
      <c r="C27" s="32" t="s">
        <v>30</v>
      </c>
      <c r="D27" s="32" t="s">
        <v>33</v>
      </c>
      <c r="E27" s="33">
        <v>267.7</v>
      </c>
      <c r="F27" s="71">
        <f t="shared" si="0"/>
        <v>5354</v>
      </c>
      <c r="G27" s="32"/>
    </row>
    <row r="28" spans="1:7" s="30" customFormat="1" ht="30" customHeight="1" x14ac:dyDescent="0.25">
      <c r="A28" s="32" t="s">
        <v>37</v>
      </c>
      <c r="B28" s="32" t="s">
        <v>17</v>
      </c>
      <c r="C28" s="32" t="s">
        <v>30</v>
      </c>
      <c r="D28" s="32" t="s">
        <v>33</v>
      </c>
      <c r="E28" s="33">
        <v>215.7</v>
      </c>
      <c r="F28" s="71">
        <f t="shared" si="0"/>
        <v>4314</v>
      </c>
      <c r="G28" s="32"/>
    </row>
    <row r="29" spans="1:7" s="30" customFormat="1" ht="30" customHeight="1" x14ac:dyDescent="0.25">
      <c r="A29" s="9" t="s">
        <v>38</v>
      </c>
      <c r="B29" s="9" t="s">
        <v>17</v>
      </c>
      <c r="C29" s="9" t="s">
        <v>30</v>
      </c>
      <c r="D29" s="9" t="s">
        <v>35</v>
      </c>
      <c r="E29" s="26">
        <v>181.8</v>
      </c>
      <c r="F29" s="71">
        <f t="shared" si="0"/>
        <v>3636</v>
      </c>
      <c r="G29" s="9"/>
    </row>
    <row r="30" spans="1:7" s="30" customFormat="1" ht="30" customHeight="1" x14ac:dyDescent="0.25">
      <c r="A30" s="37"/>
      <c r="B30" s="37"/>
      <c r="C30" s="37"/>
      <c r="D30" s="37"/>
      <c r="E30" s="38"/>
      <c r="F30" s="38">
        <f>SUM(F24:F29)</f>
        <v>27589.599999999999</v>
      </c>
      <c r="G30" s="37"/>
    </row>
    <row r="31" spans="1:7" s="30" customFormat="1" ht="30" customHeight="1" x14ac:dyDescent="0.25">
      <c r="A31" s="37"/>
      <c r="B31" s="37"/>
      <c r="C31" s="37"/>
      <c r="D31" s="37"/>
      <c r="E31" s="38"/>
      <c r="F31" s="38"/>
      <c r="G31" s="37"/>
    </row>
    <row r="32" spans="1:7" s="30" customFormat="1" ht="30" customHeight="1" x14ac:dyDescent="0.25">
      <c r="A32" s="37"/>
      <c r="B32" s="37"/>
      <c r="C32" s="37"/>
      <c r="D32" s="37"/>
      <c r="E32" s="38"/>
      <c r="F32" s="38"/>
      <c r="G32" s="37"/>
    </row>
    <row r="33" spans="1:39" s="30" customFormat="1" ht="30" customHeight="1" x14ac:dyDescent="0.25">
      <c r="A33" s="37"/>
      <c r="B33" s="37"/>
      <c r="C33" s="37"/>
      <c r="D33" s="37"/>
      <c r="E33" s="38"/>
      <c r="F33" s="109"/>
      <c r="G33" s="110"/>
    </row>
    <row r="34" spans="1:39" s="30" customFormat="1" ht="30" customHeight="1" x14ac:dyDescent="0.25">
      <c r="A34" s="37"/>
      <c r="B34" s="37"/>
      <c r="C34" s="37"/>
      <c r="D34" s="37"/>
      <c r="E34" s="38"/>
      <c r="F34" s="106" t="s">
        <v>87</v>
      </c>
      <c r="G34" s="107"/>
    </row>
    <row r="35" spans="1:39" s="30" customFormat="1" ht="30" customHeight="1" x14ac:dyDescent="0.25">
      <c r="A35" s="37"/>
      <c r="B35" s="37"/>
      <c r="C35" s="37"/>
      <c r="D35" s="37"/>
      <c r="E35" s="38"/>
      <c r="F35" s="38"/>
      <c r="G35" s="37"/>
    </row>
    <row r="36" spans="1:39" s="69" customFormat="1" ht="26.25" customHeight="1" x14ac:dyDescent="0.25">
      <c r="A36" s="67" t="s">
        <v>78</v>
      </c>
      <c r="B36" s="67" t="s">
        <v>26</v>
      </c>
      <c r="C36" s="67" t="s">
        <v>40</v>
      </c>
      <c r="D36" s="67" t="s">
        <v>77</v>
      </c>
      <c r="E36" s="68">
        <v>366.66</v>
      </c>
      <c r="F36" s="76">
        <f>E36*10</f>
        <v>3666.6000000000004</v>
      </c>
      <c r="G36" s="86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</row>
    <row r="37" spans="1:39" s="30" customFormat="1" ht="30" customHeight="1" x14ac:dyDescent="0.25">
      <c r="A37" s="55" t="s">
        <v>76</v>
      </c>
      <c r="B37" s="55" t="s">
        <v>26</v>
      </c>
      <c r="C37" s="55" t="s">
        <v>40</v>
      </c>
      <c r="D37" s="56" t="s">
        <v>43</v>
      </c>
      <c r="E37" s="26">
        <v>233.44399999999999</v>
      </c>
      <c r="F37" s="76">
        <f>E37*20</f>
        <v>4668.88</v>
      </c>
      <c r="G37" s="55"/>
    </row>
    <row r="38" spans="1:39" s="30" customFormat="1" ht="30" customHeight="1" x14ac:dyDescent="0.25">
      <c r="A38" s="9" t="s">
        <v>44</v>
      </c>
      <c r="B38" s="9" t="s">
        <v>26</v>
      </c>
      <c r="C38" s="9" t="s">
        <v>40</v>
      </c>
      <c r="D38" s="41" t="s">
        <v>45</v>
      </c>
      <c r="E38" s="26">
        <v>264.95</v>
      </c>
      <c r="F38" s="76">
        <f t="shared" ref="F38:F39" si="1">E38*20</f>
        <v>5299</v>
      </c>
      <c r="G38" s="9"/>
    </row>
    <row r="39" spans="1:39" s="30" customFormat="1" ht="30" customHeight="1" x14ac:dyDescent="0.25">
      <c r="A39" s="9" t="s">
        <v>46</v>
      </c>
      <c r="B39" s="9" t="s">
        <v>26</v>
      </c>
      <c r="C39" s="9" t="s">
        <v>40</v>
      </c>
      <c r="D39" s="9" t="s">
        <v>47</v>
      </c>
      <c r="E39" s="26">
        <v>233.44399999999999</v>
      </c>
      <c r="F39" s="76">
        <f t="shared" si="1"/>
        <v>4668.88</v>
      </c>
      <c r="G39" s="9"/>
    </row>
    <row r="40" spans="1:39" s="30" customFormat="1" ht="30" customHeight="1" x14ac:dyDescent="0.25">
      <c r="A40" s="80" t="s">
        <v>49</v>
      </c>
      <c r="B40" s="9" t="s">
        <v>26</v>
      </c>
      <c r="C40" s="44" t="s">
        <v>40</v>
      </c>
      <c r="D40" s="9" t="s">
        <v>50</v>
      </c>
      <c r="E40" s="26">
        <v>233.44399999999999</v>
      </c>
      <c r="F40" s="76">
        <f>E40*20</f>
        <v>4668.88</v>
      </c>
      <c r="G40" s="66"/>
    </row>
    <row r="41" spans="1:39" s="30" customFormat="1" ht="30" customHeight="1" x14ac:dyDescent="0.25">
      <c r="A41" s="37"/>
      <c r="B41" s="37"/>
      <c r="C41" s="37"/>
      <c r="D41" s="37"/>
      <c r="E41" s="38"/>
      <c r="F41" s="88">
        <f>SUM(F36:F40)</f>
        <v>22972.240000000002</v>
      </c>
      <c r="G41" s="37"/>
    </row>
    <row r="42" spans="1:39" ht="15.75" x14ac:dyDescent="0.25">
      <c r="B42" s="37"/>
      <c r="C42" s="37"/>
      <c r="D42" s="37"/>
      <c r="E42" s="38"/>
      <c r="F42" s="38"/>
      <c r="G42" s="37"/>
    </row>
    <row r="43" spans="1:39" ht="15.75" x14ac:dyDescent="0.25">
      <c r="A43" s="37"/>
      <c r="B43" s="46"/>
      <c r="C43" s="46"/>
      <c r="D43" s="46"/>
      <c r="E43" s="24"/>
      <c r="F43" s="24"/>
      <c r="G43" s="2"/>
    </row>
    <row r="44" spans="1:39" s="6" customFormat="1" ht="15.75" x14ac:dyDescent="0.25">
      <c r="A44" s="2"/>
      <c r="B44" s="46"/>
      <c r="C44" s="46"/>
      <c r="D44" s="46"/>
      <c r="E44" s="111"/>
      <c r="F44" s="111"/>
      <c r="G44" s="2"/>
    </row>
    <row r="45" spans="1:39" s="6" customFormat="1" ht="15.75" x14ac:dyDescent="0.25">
      <c r="A45" s="2"/>
      <c r="B45" s="82"/>
      <c r="C45" s="82"/>
      <c r="D45" s="82"/>
      <c r="E45" s="82"/>
      <c r="F45" s="82"/>
      <c r="G45" s="4"/>
    </row>
    <row r="46" spans="1:39" s="6" customFormat="1" ht="15.75" x14ac:dyDescent="0.25">
      <c r="A46" s="4"/>
      <c r="B46" s="82"/>
      <c r="C46" s="82"/>
      <c r="D46" s="82"/>
      <c r="E46" s="82"/>
      <c r="F46" s="82"/>
      <c r="G46" s="4"/>
    </row>
    <row r="47" spans="1:39" s="6" customFormat="1" ht="15.75" x14ac:dyDescent="0.25">
      <c r="A47" s="4"/>
      <c r="B47" s="82"/>
      <c r="C47" s="82"/>
      <c r="D47" s="82"/>
      <c r="E47" s="82"/>
      <c r="F47" s="109"/>
      <c r="G47" s="110"/>
    </row>
    <row r="48" spans="1:39" s="6" customFormat="1" ht="15.75" x14ac:dyDescent="0.25">
      <c r="A48" s="4"/>
      <c r="B48" s="82"/>
      <c r="C48" s="82"/>
      <c r="D48" s="82"/>
      <c r="E48" s="82"/>
      <c r="F48" s="106" t="s">
        <v>87</v>
      </c>
      <c r="G48" s="107"/>
    </row>
    <row r="49" spans="1:8" ht="15.75" x14ac:dyDescent="0.25">
      <c r="A49" s="4"/>
      <c r="B49" s="82"/>
      <c r="C49" s="82"/>
      <c r="D49" s="82"/>
      <c r="E49" s="82"/>
      <c r="F49" s="82"/>
      <c r="G49" s="4"/>
    </row>
    <row r="50" spans="1:8" ht="15.75" x14ac:dyDescent="0.25">
      <c r="A50" s="4"/>
      <c r="B50" s="46"/>
      <c r="C50" s="46"/>
      <c r="D50" s="46"/>
      <c r="E50" s="24"/>
      <c r="F50" s="24"/>
      <c r="G50" s="2"/>
    </row>
    <row r="51" spans="1:8" s="10" customFormat="1" ht="3.75" customHeight="1" x14ac:dyDescent="0.25">
      <c r="A51" s="2"/>
      <c r="B51" s="46"/>
      <c r="C51" s="46"/>
      <c r="D51" s="46"/>
      <c r="E51" s="24"/>
      <c r="F51" s="24"/>
      <c r="G51" s="2"/>
    </row>
    <row r="52" spans="1:8" s="10" customFormat="1" ht="40.5" customHeight="1" x14ac:dyDescent="0.25">
      <c r="A52" s="8" t="s">
        <v>2</v>
      </c>
      <c r="B52" s="8" t="s">
        <v>3</v>
      </c>
      <c r="C52" s="8" t="s">
        <v>4</v>
      </c>
      <c r="D52" s="8" t="s">
        <v>5</v>
      </c>
      <c r="E52" s="9" t="s">
        <v>51</v>
      </c>
      <c r="F52" s="9" t="s">
        <v>14</v>
      </c>
      <c r="G52" s="9" t="s">
        <v>15</v>
      </c>
    </row>
    <row r="53" spans="1:8" s="30" customFormat="1" ht="30" customHeight="1" x14ac:dyDescent="0.25">
      <c r="A53" s="9" t="s">
        <v>52</v>
      </c>
      <c r="B53" s="9" t="s">
        <v>26</v>
      </c>
      <c r="C53" s="9" t="s">
        <v>30</v>
      </c>
      <c r="D53" s="9" t="s">
        <v>33</v>
      </c>
      <c r="E53" s="26">
        <v>215.7</v>
      </c>
      <c r="F53" s="71">
        <f>E53*20</f>
        <v>4314</v>
      </c>
      <c r="G53" s="9"/>
    </row>
    <row r="54" spans="1:8" s="30" customFormat="1" ht="30" customHeight="1" x14ac:dyDescent="0.25">
      <c r="A54" s="9" t="s">
        <v>53</v>
      </c>
      <c r="B54" s="9" t="s">
        <v>26</v>
      </c>
      <c r="C54" s="9" t="s">
        <v>40</v>
      </c>
      <c r="D54" s="9" t="s">
        <v>54</v>
      </c>
      <c r="E54" s="26">
        <f>714/15</f>
        <v>47.6</v>
      </c>
      <c r="F54" s="71">
        <f t="shared" ref="F54:F55" si="2">E54*20</f>
        <v>952</v>
      </c>
      <c r="G54" s="9"/>
    </row>
    <row r="55" spans="1:8" s="30" customFormat="1" ht="30" customHeight="1" x14ac:dyDescent="0.25">
      <c r="A55" s="9" t="s">
        <v>55</v>
      </c>
      <c r="B55" s="9" t="s">
        <v>26</v>
      </c>
      <c r="C55" s="9" t="s">
        <v>30</v>
      </c>
      <c r="D55" s="9" t="s">
        <v>33</v>
      </c>
      <c r="E55" s="26">
        <v>220</v>
      </c>
      <c r="F55" s="71">
        <f t="shared" si="2"/>
        <v>4400</v>
      </c>
      <c r="G55" s="45"/>
    </row>
    <row r="56" spans="1:8" s="30" customFormat="1" ht="30" customHeight="1" x14ac:dyDescent="0.25">
      <c r="A56" s="37"/>
      <c r="C56" s="37"/>
      <c r="D56" s="91"/>
      <c r="E56" s="38"/>
      <c r="F56" s="38">
        <f>SUM(F53:F55)</f>
        <v>9666</v>
      </c>
      <c r="G56" s="37"/>
    </row>
    <row r="57" spans="1:8" ht="27" customHeight="1" x14ac:dyDescent="0.25">
      <c r="A57" s="37"/>
      <c r="C57" s="37"/>
      <c r="D57" s="94"/>
      <c r="E57" s="38"/>
      <c r="F57" s="1"/>
      <c r="G57" s="89">
        <f>F56+F41+F30+F13</f>
        <v>80103.839999999997</v>
      </c>
    </row>
    <row r="58" spans="1:8" s="30" customFormat="1" ht="30" customHeight="1" x14ac:dyDescent="0.25">
      <c r="A58" s="37"/>
      <c r="B58" s="37"/>
      <c r="C58" s="37"/>
      <c r="D58" s="37"/>
      <c r="E58" s="38"/>
      <c r="F58" s="38"/>
      <c r="G58" s="37"/>
      <c r="H58" s="85"/>
    </row>
    <row r="59" spans="1:8" s="85" customFormat="1" ht="30" customHeight="1" x14ac:dyDescent="0.25">
      <c r="A59" s="37"/>
      <c r="B59" s="37"/>
      <c r="C59" s="37"/>
      <c r="D59" s="37"/>
      <c r="E59" s="38"/>
      <c r="F59" s="38"/>
      <c r="G59" s="37"/>
    </row>
    <row r="60" spans="1:8" s="85" customFormat="1" ht="30" customHeight="1" x14ac:dyDescent="0.25">
      <c r="A60" s="37"/>
      <c r="B60" s="37"/>
      <c r="C60" s="37"/>
      <c r="D60" s="37"/>
      <c r="E60" s="38"/>
      <c r="F60" s="38"/>
      <c r="G60" s="37"/>
    </row>
    <row r="61" spans="1:8" s="85" customFormat="1" ht="30" customHeight="1" x14ac:dyDescent="0.25">
      <c r="A61" s="37"/>
      <c r="B61" s="37"/>
      <c r="C61" s="37"/>
      <c r="D61" s="37"/>
      <c r="E61" s="38"/>
      <c r="F61" s="38"/>
      <c r="G61" s="37"/>
    </row>
    <row r="62" spans="1:8" s="6" customFormat="1" ht="27" customHeight="1" x14ac:dyDescent="0.25">
      <c r="A62" s="37"/>
      <c r="B62" s="37"/>
      <c r="C62" s="37"/>
      <c r="E62" s="38"/>
      <c r="F62" s="38"/>
      <c r="G62" s="37"/>
    </row>
    <row r="63" spans="1:8" s="30" customFormat="1" ht="30" customHeight="1" x14ac:dyDescent="0.25">
      <c r="A63" s="37"/>
      <c r="B63" s="37"/>
      <c r="C63" s="37"/>
      <c r="E63" s="38"/>
      <c r="F63" s="38"/>
      <c r="G63" s="37"/>
    </row>
    <row r="64" spans="1:8" ht="15.75" x14ac:dyDescent="0.25">
      <c r="A64" s="37"/>
      <c r="B64" s="37"/>
      <c r="C64" s="37"/>
      <c r="D64" s="37"/>
      <c r="E64" s="38"/>
      <c r="F64" s="38"/>
      <c r="G64" s="37"/>
    </row>
    <row r="65" spans="1:7" ht="15.75" x14ac:dyDescent="0.25">
      <c r="A65" s="37"/>
      <c r="B65" s="37"/>
      <c r="C65" s="37"/>
      <c r="D65" s="37"/>
      <c r="E65" s="38"/>
      <c r="F65" s="38"/>
      <c r="G65" s="37"/>
    </row>
    <row r="66" spans="1:7" ht="15.75" x14ac:dyDescent="0.25">
      <c r="A66" s="37"/>
      <c r="B66" s="37"/>
      <c r="C66" s="37"/>
      <c r="D66" s="37"/>
      <c r="E66" s="38"/>
      <c r="F66" s="38"/>
      <c r="G66" s="37"/>
    </row>
    <row r="67" spans="1:7" ht="15.75" x14ac:dyDescent="0.25">
      <c r="A67" s="2"/>
      <c r="B67" s="46"/>
      <c r="C67" s="46"/>
      <c r="D67" s="46"/>
      <c r="E67" s="46"/>
      <c r="F67" s="24"/>
      <c r="G67" s="2"/>
    </row>
    <row r="68" spans="1:7" s="30" customFormat="1" ht="15.75" x14ac:dyDescent="0.25">
      <c r="A68" s="2"/>
      <c r="B68" s="46"/>
      <c r="C68" s="46"/>
      <c r="D68" s="46"/>
      <c r="E68" s="46"/>
      <c r="F68" s="46"/>
      <c r="G68" s="2"/>
    </row>
    <row r="69" spans="1:7" ht="18.75" x14ac:dyDescent="0.25">
      <c r="A69" s="48"/>
      <c r="B69" s="48"/>
      <c r="C69" s="48"/>
      <c r="D69" s="48"/>
      <c r="E69" s="48"/>
      <c r="F69" s="78"/>
      <c r="G69" s="48"/>
    </row>
    <row r="70" spans="1:7" ht="15.75" x14ac:dyDescent="0.25">
      <c r="A70" s="2"/>
      <c r="B70" s="46"/>
      <c r="C70" s="46"/>
      <c r="D70" s="46"/>
      <c r="E70" s="46"/>
      <c r="F70" s="46"/>
      <c r="G70" s="2"/>
    </row>
  </sheetData>
  <mergeCells count="11">
    <mergeCell ref="F33:G33"/>
    <mergeCell ref="F34:G34"/>
    <mergeCell ref="E44:F44"/>
    <mergeCell ref="F47:G47"/>
    <mergeCell ref="F48:G48"/>
    <mergeCell ref="F19:G19"/>
    <mergeCell ref="E1:F1"/>
    <mergeCell ref="F4:G4"/>
    <mergeCell ref="F5:G5"/>
    <mergeCell ref="E15:F15"/>
    <mergeCell ref="F18:G18"/>
  </mergeCells>
  <pageMargins left="0" right="0" top="0.74803149606299213" bottom="0.15748031496062992" header="0.31496062992125984" footer="0"/>
  <pageSetup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15-30 AGOSTO 18 </vt:lpstr>
      <vt:lpstr>1-15 SEPTIEMBRE 18</vt:lpstr>
      <vt:lpstr>15-30 SEPTIEMBRE 18. </vt:lpstr>
      <vt:lpstr>1-15 OCTUBRE 18 </vt:lpstr>
      <vt:lpstr>15-31 OCTUBRE 18</vt:lpstr>
      <vt:lpstr>1-15 NOVIEMBRE 18</vt:lpstr>
      <vt:lpstr>15-30 NOVIEMBRE 18 </vt:lpstr>
      <vt:lpstr>AGUINALDO</vt:lpstr>
      <vt:lpstr>PRIMA VACACIONAL</vt:lpstr>
      <vt:lpstr>Hoja1</vt:lpstr>
      <vt:lpstr>1-15 DICIEMBRE 2018</vt:lpstr>
      <vt:lpstr>15-30 DICIEMBRE 2018 </vt:lpstr>
      <vt:lpstr>1-15 DE ENERO 2019</vt:lpstr>
      <vt:lpstr>15-30 DE ENERO 2019 </vt:lpstr>
      <vt:lpstr>1-15 DE FEBRERO 2019  </vt:lpstr>
      <vt:lpstr>15-28 FEBRERO 2019</vt:lpstr>
      <vt:lpstr>1-15 MARZO 2019</vt:lpstr>
      <vt:lpstr>15-30 MARZO 2019</vt:lpstr>
      <vt:lpstr>1-15 ABRIL 2019</vt:lpstr>
      <vt:lpstr>'PRIMA VACACIONAL'!Área_de_impresión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2019-03-15T18:53:06Z</cp:lastPrinted>
  <dcterms:created xsi:type="dcterms:W3CDTF">2018-10-05T20:23:04Z</dcterms:created>
  <dcterms:modified xsi:type="dcterms:W3CDTF">2019-04-11T19:10:53Z</dcterms:modified>
</cp:coreProperties>
</file>