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55" yWindow="-105" windowWidth="10665" windowHeight="8340" firstSheet="4" activeTab="8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  <sheet name="eventuales" sheetId="22" r:id="rId14"/>
    <sheet name="eventuales (2)" sheetId="23" r:id="rId15"/>
  </sheets>
  <definedNames>
    <definedName name="_xlnm.Print_Area" localSheetId="13">eventuales!$B$1:$J$32</definedName>
    <definedName name="_xlnm.Print_Area" localSheetId="14">'eventuales (2)'!$B$1:$J$15</definedName>
    <definedName name="_xlnm.Print_Area" localSheetId="12">SEG.P.2!$B$1:$K$21</definedName>
  </definedNames>
  <calcPr calcId="125725"/>
</workbook>
</file>

<file path=xl/calcChain.xml><?xml version="1.0" encoding="utf-8"?>
<calcChain xmlns="http://schemas.openxmlformats.org/spreadsheetml/2006/main">
  <c r="H11" i="7"/>
  <c r="I15" i="23" l="1"/>
  <c r="E15"/>
  <c r="G14"/>
  <c r="G13"/>
  <c r="G12"/>
  <c r="G11"/>
  <c r="G10"/>
  <c r="G9"/>
  <c r="G8"/>
  <c r="G7"/>
  <c r="G15" s="1"/>
  <c r="H15"/>
  <c r="E3"/>
  <c r="J2"/>
  <c r="E32" i="22"/>
  <c r="I32"/>
  <c r="G29"/>
  <c r="G30"/>
  <c r="G28"/>
  <c r="G31"/>
  <c r="G21"/>
  <c r="G17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F18"/>
  <c r="G18" s="1"/>
  <c r="F19"/>
  <c r="G19" s="1"/>
  <c r="F20"/>
  <c r="G20" s="1"/>
  <c r="F21"/>
  <c r="F22"/>
  <c r="G22" s="1"/>
  <c r="F23"/>
  <c r="G23" s="1"/>
  <c r="F24"/>
  <c r="G24" s="1"/>
  <c r="F25"/>
  <c r="G25" s="1"/>
  <c r="F26"/>
  <c r="G26" s="1"/>
  <c r="F27"/>
  <c r="G27" s="1"/>
  <c r="F7"/>
  <c r="F32" s="1"/>
  <c r="F15" i="23" l="1"/>
  <c r="G7" i="22"/>
  <c r="G32" s="1"/>
  <c r="H21" l="1"/>
  <c r="H32" s="1"/>
  <c r="E3"/>
  <c r="J2"/>
  <c r="G17" i="15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19" i="10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I7"/>
  <c r="G7"/>
  <c r="G9" i="20"/>
  <c r="I9" s="1"/>
  <c r="J8"/>
  <c r="G7"/>
  <c r="I7" s="1"/>
  <c r="I5"/>
  <c r="G5"/>
  <c r="G14" i="18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I5"/>
  <c r="G5"/>
  <c r="G27" i="4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8" i="19"/>
  <c r="I8" s="1"/>
  <c r="G7"/>
  <c r="I7" s="1"/>
  <c r="G6"/>
  <c r="I6" s="1"/>
  <c r="I5"/>
  <c r="G5"/>
  <c r="G21" i="12"/>
  <c r="I21" s="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22" i="6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19" i="7"/>
  <c r="I18"/>
  <c r="I17"/>
  <c r="I16"/>
  <c r="I15"/>
  <c r="I14"/>
  <c r="I13"/>
  <c r="I12"/>
  <c r="I11"/>
  <c r="I10"/>
  <c r="I9"/>
  <c r="I8"/>
  <c r="I7"/>
  <c r="G19"/>
  <c r="G18"/>
  <c r="G17"/>
  <c r="G16"/>
  <c r="G15"/>
  <c r="G14"/>
  <c r="G13"/>
  <c r="G12"/>
  <c r="G11"/>
  <c r="G10"/>
  <c r="G9"/>
  <c r="G8"/>
  <c r="G7"/>
  <c r="I18" i="8"/>
  <c r="I17"/>
  <c r="I16"/>
  <c r="I15"/>
  <c r="I14"/>
  <c r="I13"/>
  <c r="I12"/>
  <c r="I11"/>
  <c r="I10"/>
  <c r="I9"/>
  <c r="I8"/>
  <c r="I20" s="1"/>
  <c r="I7"/>
  <c r="G18"/>
  <c r="G17"/>
  <c r="G16"/>
  <c r="G15"/>
  <c r="G14"/>
  <c r="G13"/>
  <c r="G12"/>
  <c r="G11"/>
  <c r="G10"/>
  <c r="G9"/>
  <c r="G8"/>
  <c r="G7"/>
  <c r="I21" i="9"/>
  <c r="I20"/>
  <c r="I19"/>
  <c r="I18"/>
  <c r="I17"/>
  <c r="I16"/>
  <c r="I15"/>
  <c r="I14"/>
  <c r="I13"/>
  <c r="I12"/>
  <c r="I11"/>
  <c r="I10"/>
  <c r="I9"/>
  <c r="I8"/>
  <c r="I7"/>
  <c r="G21"/>
  <c r="G20"/>
  <c r="G19"/>
  <c r="G18"/>
  <c r="G17"/>
  <c r="G16"/>
  <c r="G15"/>
  <c r="G14"/>
  <c r="G13"/>
  <c r="G12"/>
  <c r="G11"/>
  <c r="G10"/>
  <c r="G9"/>
  <c r="G8"/>
  <c r="G7"/>
  <c r="I18" i="2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I19" s="1"/>
  <c r="G7"/>
  <c r="I19" i="1"/>
  <c r="I18"/>
  <c r="I17"/>
  <c r="I16"/>
  <c r="I15"/>
  <c r="I14"/>
  <c r="I13"/>
  <c r="I12"/>
  <c r="I11"/>
  <c r="I10"/>
  <c r="I9"/>
  <c r="I8"/>
  <c r="I7"/>
  <c r="G8"/>
  <c r="G9"/>
  <c r="G10"/>
  <c r="G11"/>
  <c r="G12"/>
  <c r="G13"/>
  <c r="G14"/>
  <c r="G15"/>
  <c r="G16"/>
  <c r="G17"/>
  <c r="G18"/>
  <c r="G19"/>
  <c r="G7"/>
  <c r="G20" i="7"/>
  <c r="F20"/>
  <c r="J10" i="20"/>
  <c r="J11"/>
  <c r="H16"/>
  <c r="G16"/>
  <c r="F16"/>
  <c r="J14"/>
  <c r="J13"/>
  <c r="J12"/>
  <c r="F3"/>
  <c r="K2"/>
  <c r="H9" i="19"/>
  <c r="F9"/>
  <c r="F3"/>
  <c r="F21" i="10"/>
  <c r="G16" i="18"/>
  <c r="H16"/>
  <c r="F16"/>
  <c r="H29" i="4"/>
  <c r="F29"/>
  <c r="G24" i="6"/>
  <c r="H24"/>
  <c r="I24"/>
  <c r="F24"/>
  <c r="G20" i="8"/>
  <c r="H20"/>
  <c r="F20"/>
  <c r="F21" i="15"/>
  <c r="H21"/>
  <c r="H21" i="10"/>
  <c r="F22" i="12"/>
  <c r="G22"/>
  <c r="H22"/>
  <c r="I20" i="7"/>
  <c r="H20"/>
  <c r="I23" i="9"/>
  <c r="H23"/>
  <c r="G23"/>
  <c r="F23"/>
  <c r="G19" i="2"/>
  <c r="F19"/>
  <c r="I21" i="1"/>
  <c r="G21"/>
  <c r="F21"/>
  <c r="I21" i="15" l="1"/>
  <c r="G21"/>
  <c r="I21" i="10"/>
  <c r="G21"/>
  <c r="J21"/>
  <c r="I16" i="20"/>
  <c r="J6"/>
  <c r="I16" i="18"/>
  <c r="J16"/>
  <c r="G29" i="4"/>
  <c r="I29"/>
  <c r="J29"/>
  <c r="I9" i="19"/>
  <c r="J9"/>
  <c r="G9"/>
  <c r="I22" i="12"/>
  <c r="J22"/>
  <c r="J20" i="8"/>
  <c r="J16" i="20"/>
  <c r="J24" i="6"/>
  <c r="J21" i="15"/>
  <c r="J20" i="7"/>
  <c r="J21" i="1"/>
  <c r="J23" i="9"/>
  <c r="J19" i="2"/>
  <c r="K2" i="18"/>
  <c r="F3"/>
  <c r="F3" i="12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<sst xmlns="http://schemas.openxmlformats.org/spreadsheetml/2006/main" count="799" uniqueCount="522">
  <si>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</si>
  <si>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</si>
  <si>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</si>
  <si>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</si>
  <si>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</si>
  <si>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</si>
  <si>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</si>
  <si>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</si>
  <si>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</si>
  <si>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</si>
  <si>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</si>
  <si>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</si>
  <si>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</si>
  <si>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</si>
  <si>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</si>
  <si>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</si>
  <si>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</si>
  <si>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</si>
  <si>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</si>
  <si>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</si>
  <si>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</si>
  <si>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</si>
  <si>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</si>
  <si>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</si>
  <si>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</si>
  <si>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</si>
  <si>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</si>
  <si>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</si>
  <si>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</si>
  <si>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</si>
  <si>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</si>
  <si>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</si>
  <si>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</si>
  <si>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</si>
  <si>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</si>
  <si>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</si>
  <si>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</si>
  <si>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</si>
  <si>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</si>
  <si>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</si>
  <si>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</si>
  <si>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</si>
  <si>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</si>
  <si>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</si>
  <si>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</si>
  <si>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</si>
  <si>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</si>
  <si>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</si>
  <si>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</si>
  <si>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</si>
  <si>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</si>
  <si>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</si>
  <si>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</si>
  <si>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</si>
  <si>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</si>
  <si>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</si>
  <si>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</si>
  <si>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</si>
  <si>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</si>
  <si>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</si>
  <si>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</si>
  <si>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</si>
  <si>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</si>
  <si>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</si>
  <si>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</si>
  <si>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</si>
  <si>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</si>
  <si>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</si>
  <si>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</si>
  <si>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</si>
  <si>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</si>
  <si>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</si>
  <si>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</si>
  <si>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</si>
  <si>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</si>
  <si>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</si>
  <si>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</si>
  <si>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</si>
  <si>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</si>
  <si>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</si>
  <si>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</si>
  <si>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</si>
  <si>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</si>
  <si>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</si>
  <si>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</si>
  <si>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</si>
  <si>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</si>
  <si>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</si>
  <si>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</si>
  <si>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</si>
  <si>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</si>
  <si>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</si>
  <si>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</si>
  <si>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</si>
  <si>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</si>
  <si>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</si>
  <si>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</si>
  <si>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</si>
  <si>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</si>
  <si>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</si>
  <si>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</si>
  <si>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</si>
  <si>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</si>
  <si>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</si>
  <si>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</si>
  <si>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</si>
  <si>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</si>
  <si>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</si>
  <si>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</si>
  <si>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</si>
  <si>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</si>
  <si>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</si>
  <si>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</si>
  <si>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</si>
  <si>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</si>
  <si>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</si>
  <si>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</si>
  <si>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</si>
  <si>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</si>
  <si>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</si>
  <si>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</si>
  <si>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</si>
  <si>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</si>
  <si>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</si>
  <si>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</si>
  <si>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</si>
  <si>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</si>
  <si>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</si>
  <si>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</si>
  <si>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</si>
  <si>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</si>
  <si>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</si>
  <si>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</si>
  <si>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</si>
  <si>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</si>
  <si>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</si>
  <si>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</si>
  <si>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</si>
  <si>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</si>
  <si>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</si>
  <si>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</si>
  <si>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</si>
  <si>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</si>
  <si>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</si>
  <si>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</si>
  <si>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</si>
  <si>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</si>
  <si>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</si>
  <si>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</si>
  <si>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</si>
  <si>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</si>
  <si>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</si>
  <si>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</si>
  <si>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</si>
  <si>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</si>
  <si>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</si>
  <si>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</si>
  <si>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</si>
  <si>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</si>
  <si>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</si>
  <si>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</si>
  <si>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</si>
  <si>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</si>
  <si>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</si>
  <si>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</si>
  <si>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</si>
  <si>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</si>
  <si>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</si>
  <si>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</si>
  <si>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</si>
  <si>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</si>
  <si>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</si>
  <si>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</si>
  <si>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</si>
  <si>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</si>
  <si>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</si>
  <si>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</si>
  <si>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</si>
  <si>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</si>
  <si>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</si>
  <si>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</si>
  <si>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</si>
  <si>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</si>
  <si>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</si>
  <si>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</si>
  <si>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</si>
  <si>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</si>
  <si>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</si>
  <si>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</si>
  <si>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</si>
  <si>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</si>
  <si>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</si>
  <si>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</si>
  <si>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</si>
  <si>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</si>
  <si>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</si>
  <si>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</si>
  <si>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</si>
  <si>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</si>
  <si>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</si>
  <si>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</si>
  <si>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</si>
  <si>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</si>
  <si>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</si>
  <si>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</si>
  <si>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</si>
  <si>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</si>
  <si>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</si>
  <si>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</si>
  <si>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</si>
  <si>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</si>
  <si>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SANTIAGO ROSALES ALCALA</t>
  </si>
  <si>
    <t>ROAS440708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</si>
  <si>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</si>
  <si>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</si>
  <si>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</si>
  <si>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</si>
  <si>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</si>
  <si>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</si>
  <si>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</si>
  <si>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</si>
  <si>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</si>
  <si>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</si>
  <si>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</si>
  <si>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</si>
  <si>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</si>
  <si>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</si>
  <si>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</si>
  <si>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</si>
  <si>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</si>
  <si>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</si>
  <si>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</si>
  <si>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</si>
  <si>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</si>
  <si>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</si>
  <si>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</si>
  <si>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</si>
  <si>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</si>
  <si>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</si>
  <si>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</si>
  <si>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</si>
  <si>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</si>
  <si>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</si>
  <si>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</si>
  <si>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</si>
  <si>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</si>
  <si>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</si>
  <si>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</si>
  <si>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</si>
  <si>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</si>
  <si>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</si>
  <si>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</si>
  <si>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</si>
  <si>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</si>
  <si>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</si>
  <si>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</si>
  <si>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</si>
  <si>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</si>
  <si>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</si>
  <si>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</si>
  <si>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</si>
  <si>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</si>
  <si>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</si>
  <si>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</si>
  <si>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</si>
  <si>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</si>
  <si>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</si>
  <si>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</si>
  <si>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</si>
  <si>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</si>
  <si>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</si>
  <si>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</si>
  <si>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</si>
  <si>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</si>
  <si>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</si>
  <si>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</si>
  <si>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</si>
  <si>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</si>
  <si>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</si>
  <si>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</si>
  <si>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</si>
  <si>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</si>
  <si>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</si>
  <si>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</si>
  <si>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</si>
  <si>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</si>
  <si>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</si>
  <si>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</si>
  <si>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</si>
  <si>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</si>
  <si>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</si>
  <si>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</si>
  <si>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</si>
  <si>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</si>
  <si>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</si>
  <si>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</si>
  <si>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</si>
  <si>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</si>
  <si>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</si>
  <si>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</si>
  <si>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</si>
  <si>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</si>
  <si>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</si>
  <si>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</si>
  <si>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</si>
  <si>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</si>
  <si>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</si>
  <si>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</si>
  <si>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</si>
  <si>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</si>
  <si>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</si>
  <si>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</si>
  <si>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</si>
  <si>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</si>
  <si>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</si>
  <si>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</si>
  <si>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</si>
  <si>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</si>
  <si>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</si>
  <si>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</si>
  <si>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</si>
  <si>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</si>
  <si>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</si>
  <si>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</si>
  <si>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</si>
  <si>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</si>
  <si>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</si>
  <si>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</si>
  <si>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</si>
  <si>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</si>
  <si>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</si>
  <si>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</si>
  <si>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</si>
  <si>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</si>
  <si>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</si>
  <si>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</si>
  <si>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</si>
  <si>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</si>
  <si>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</si>
  <si>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</si>
  <si>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</si>
  <si>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</si>
  <si>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</si>
  <si>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</si>
  <si>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</si>
  <si>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</si>
  <si>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</si>
  <si>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</si>
  <si>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</si>
  <si>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</si>
  <si>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</si>
  <si>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</si>
  <si>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</si>
  <si>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</si>
  <si>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</si>
  <si>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</si>
  <si>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</si>
  <si>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</si>
  <si>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</si>
  <si>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</si>
  <si>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</si>
  <si>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</si>
  <si>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</si>
  <si>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</si>
  <si>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</si>
  <si>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</si>
  <si>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</si>
  <si>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</si>
  <si>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</si>
  <si>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</si>
  <si>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</si>
  <si>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</si>
  <si>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</si>
  <si>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</si>
  <si>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</si>
  <si>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</si>
  <si>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</si>
  <si>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</si>
  <si>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</si>
  <si>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</si>
  <si>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</si>
  <si>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</si>
  <si>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</si>
  <si>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</si>
  <si>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</si>
  <si>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</si>
  <si>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</si>
  <si>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</si>
  <si>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</si>
  <si>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</si>
  <si>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</si>
  <si>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</si>
  <si>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</si>
  <si>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</si>
  <si>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</si>
  <si>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</si>
  <si>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</si>
  <si>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</si>
  <si>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</si>
  <si>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</si>
  <si>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</si>
  <si>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</si>
  <si>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</si>
  <si>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</si>
  <si>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</si>
  <si>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</si>
  <si>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</si>
  <si>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</si>
  <si>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</si>
  <si>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</si>
  <si>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</si>
  <si>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</si>
  <si>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</si>
  <si>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</si>
  <si>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</si>
  <si>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</si>
  <si>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</si>
  <si>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</si>
  <si>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</si>
  <si>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</si>
  <si>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</si>
  <si>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</si>
  <si>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</si>
  <si>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15 DE DICIEMBRE DE 2013</t>
  </si>
  <si>
    <t>AGUINALDOS 2013</t>
  </si>
  <si>
    <t>AGUINALDO</t>
  </si>
  <si>
    <t>DIAS</t>
  </si>
  <si>
    <t>S. DIARIO</t>
  </si>
  <si>
    <t>S.DIARIO</t>
  </si>
  <si>
    <t>NOMINA DEL DEPTO. SEGURIDAD PUBLICA</t>
  </si>
  <si>
    <t>NOMINA DE JUBILADOS</t>
  </si>
  <si>
    <t>NOMINA DEL DEPTO. SERVICIOS PUBLICOS</t>
  </si>
  <si>
    <t>NOMINA DEL DEPTO. OBRAS PUBLICAS</t>
  </si>
  <si>
    <t>NOMINA DEL DEPTO. HACIENDA MUNICIPAL</t>
  </si>
  <si>
    <t>NOMINA DEL DEPTO. DELEGACIONES Y AGENCIAS</t>
  </si>
  <si>
    <t>NOMINA DEL DEPTO. GOBERNACION</t>
  </si>
  <si>
    <t>MASJ720526</t>
  </si>
  <si>
    <t>JOSE DE JESUS MARTIN SANCHEZ</t>
  </si>
  <si>
    <t>LESM700319</t>
  </si>
  <si>
    <t>MARIO MARTIN LEDEZMA SIERRA</t>
  </si>
  <si>
    <t>GART570327</t>
  </si>
  <si>
    <t>TOMAS GALLEGOS RUVALCABA</t>
  </si>
  <si>
    <t>MUYR870220</t>
  </si>
  <si>
    <t>ROSALIO MUÑOZ YAÑEZ</t>
  </si>
  <si>
    <t>BARA860816</t>
  </si>
  <si>
    <t>ANTONIO BARAJAS RAMIREZ</t>
  </si>
  <si>
    <t>SAMJ910131</t>
  </si>
  <si>
    <t>JESUS SANCHEZ MARTINEZ</t>
  </si>
  <si>
    <t>GOHL740402</t>
  </si>
  <si>
    <t>JOSE LUIS GOMEZ HUERTA</t>
  </si>
  <si>
    <t>HETF720106</t>
  </si>
  <si>
    <t>FRANCISCO JAVIER HERNANDEZ TORRES</t>
  </si>
  <si>
    <t>LAAM-521125</t>
  </si>
  <si>
    <t>MAXILIANO LARA AREVALOS</t>
  </si>
  <si>
    <t>AYUDANTE MANTO. SERVICIOS</t>
  </si>
  <si>
    <t>SAMA-781101</t>
  </si>
  <si>
    <t>ALEJANDRO SANTOS SANCHEZ MARTINEZ</t>
  </si>
  <si>
    <t>RELS-720706</t>
  </si>
  <si>
    <t xml:space="preserve">SANDRA REYES LARA </t>
  </si>
  <si>
    <t>LIMPIEZA AUDITORIO</t>
  </si>
  <si>
    <t>GAER-761021</t>
  </si>
  <si>
    <t>ROBERTO GALLEGOS ESPINOZA</t>
  </si>
  <si>
    <t xml:space="preserve">AYUDANTE MANTO. UNIDAD DVA. </t>
  </si>
  <si>
    <t>LOAC-750521</t>
  </si>
  <si>
    <t>CARMELA LOPEZ ANAYA</t>
  </si>
  <si>
    <t>LIMPIEZA CASA CULTURA</t>
  </si>
  <si>
    <t>SHCR-421219</t>
  </si>
  <si>
    <t>CRISPIN SUÑIGA HERRERA</t>
  </si>
  <si>
    <t>ASEO DEL RASTRO</t>
  </si>
  <si>
    <t>ROQH-920515</t>
  </si>
  <si>
    <t>HUGO DANIEL RODRIGUEZ QUIRARTE</t>
  </si>
  <si>
    <t>AUX. BIBLIOTECA MPAL.</t>
  </si>
  <si>
    <t>VALC-530511</t>
  </si>
  <si>
    <t>CELIA VAZQUEZ LEDEZMA</t>
  </si>
  <si>
    <t>PEON MANTO. SERVICIOS</t>
  </si>
  <si>
    <t>SAFM-770120</t>
  </si>
  <si>
    <t>MARICELA SANCHEZ FUENTES</t>
  </si>
  <si>
    <t>RECOLECCION BASURA CALLES</t>
  </si>
  <si>
    <t>REGV-811124</t>
  </si>
  <si>
    <t>VERONICA REYNOSO GONZALEZ</t>
  </si>
  <si>
    <t>INTENDENCIA (VARIOS)</t>
  </si>
  <si>
    <t>SEMANAL</t>
  </si>
  <si>
    <t>SANTIAGO GUZMAN LOPEZ</t>
  </si>
  <si>
    <t>GULS-790930</t>
  </si>
  <si>
    <t>TOMAS GUTIERREZ RAMIREZ</t>
  </si>
  <si>
    <t>GURT-641120</t>
  </si>
  <si>
    <t>VICTORINO TORRES YAÑEZ</t>
  </si>
  <si>
    <t>TOYV-610406</t>
  </si>
  <si>
    <t>RIGOBERTO MOJARRO GUTIERREZ</t>
  </si>
  <si>
    <t>MOGR760519</t>
  </si>
  <si>
    <t>MA. MAGDALENA SANCHEZ SANCHEZ</t>
  </si>
  <si>
    <t>SASM761217</t>
  </si>
  <si>
    <t>JOSE RAFAEL CASTAÑEDA RIVERA</t>
  </si>
  <si>
    <t>CARR800316</t>
  </si>
  <si>
    <t>RAUDEL DURAN IBARRA</t>
  </si>
  <si>
    <t>DUIR730528</t>
  </si>
  <si>
    <t>ALMA RENTERIA RAMIREZ</t>
  </si>
  <si>
    <t>RARA-830216</t>
  </si>
  <si>
    <t>CASSANDRA LOSAK PADILLA</t>
  </si>
  <si>
    <t>LOPC891026</t>
  </si>
  <si>
    <t>MA. GUADALUPE MARTINEZ ESTRADA</t>
  </si>
  <si>
    <t>MAEG920821</t>
  </si>
  <si>
    <t>ELOISA GUTIERREZ SANCHEZ</t>
  </si>
  <si>
    <t>GUSE-710202</t>
  </si>
  <si>
    <t>ANGELINA ESTRADA LARA</t>
  </si>
  <si>
    <t>EALA-840806</t>
  </si>
  <si>
    <t>CATM911218</t>
  </si>
  <si>
    <t>MARIELA CAMACHO TORRES</t>
  </si>
  <si>
    <t>ADMINISTRADORA</t>
  </si>
  <si>
    <t>GOTR670315</t>
  </si>
  <si>
    <t>RAMONA GOMEZ TORRES</t>
  </si>
  <si>
    <t>FEDERICO CAMACHO BARCENAS</t>
  </si>
  <si>
    <t xml:space="preserve">PEON  </t>
  </si>
  <si>
    <t>CABF-460909</t>
  </si>
  <si>
    <t>AUXILIAR ADMINISTRATIVO</t>
  </si>
  <si>
    <t>PROMOTORA DE ECONOMIA</t>
  </si>
  <si>
    <t>ENCARGADA DE SISTEMAS</t>
  </si>
  <si>
    <t>QUINCENAL</t>
  </si>
  <si>
    <t>TOTAL</t>
  </si>
  <si>
    <t>NOMINA DE EVENTUALES 1</t>
  </si>
  <si>
    <t>MEDICO MUNICIPAL</t>
  </si>
  <si>
    <t>NOMINA DE EVENTUALES 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</si>
</sst>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6" fontId="5" fillId="0" borderId="0" xfId="1" applyNumberFormat="1" applyFont="1"/>
    <xf numFmtId="165" fontId="14" fillId="3" borderId="0" xfId="1" applyFont="1" applyFill="1"/>
    <xf numFmtId="165" fontId="15" fillId="3" borderId="0" xfId="1" applyFont="1" applyFill="1"/>
    <xf numFmtId="165" fontId="16" fillId="3" borderId="0" xfId="1" applyFont="1" applyFill="1"/>
    <xf numFmtId="165" fontId="17" fillId="0" borderId="1" xfId="1" applyFont="1" applyBorder="1" applyAlignment="1">
      <alignment horizontal="center"/>
    </xf>
    <xf numFmtId="165" fontId="17" fillId="0" borderId="0" xfId="1" applyFont="1" applyBorder="1" applyAlignment="1">
      <alignment horizontal="center"/>
    </xf>
    <xf numFmtId="165" fontId="14" fillId="0" borderId="0" xfId="1" applyFont="1"/>
    <xf numFmtId="165" fontId="15" fillId="0" borderId="0" xfId="1" applyFont="1"/>
    <xf numFmtId="165" fontId="16" fillId="0" borderId="0" xfId="1" applyFont="1"/>
    <xf numFmtId="165" fontId="8" fillId="0" borderId="0" xfId="1" applyFont="1" applyAlignment="1">
      <alignment horizontal="center"/>
    </xf>
    <xf numFmtId="0" fontId="17" fillId="0" borderId="0" xfId="0" applyFont="1"/>
    <xf numFmtId="0" fontId="1" fillId="0" borderId="0" xfId="0" applyFont="1"/>
    <xf numFmtId="165" fontId="14" fillId="0" borderId="0" xfId="1" applyFont="1" applyFill="1"/>
    <xf numFmtId="165" fontId="14" fillId="0" borderId="0" xfId="1" applyFont="1" applyBorder="1"/>
    <xf numFmtId="165" fontId="18" fillId="0" borderId="0" xfId="1" applyFont="1"/>
    <xf numFmtId="165" fontId="16" fillId="0" borderId="0" xfId="0" applyNumberFormat="1" applyFont="1"/>
    <xf numFmtId="166" fontId="5" fillId="0" borderId="0" xfId="1" applyNumberFormat="1" applyFont="1" applyBorder="1"/>
    <xf numFmtId="0" fontId="17" fillId="0" borderId="0" xfId="0" applyFont="1" applyBorder="1"/>
    <xf numFmtId="165" fontId="16" fillId="0" borderId="0" xfId="1" applyFont="1" applyBorder="1"/>
    <xf numFmtId="164" fontId="14" fillId="0" borderId="0" xfId="2" applyFont="1" applyBorder="1"/>
    <xf numFmtId="165" fontId="1" fillId="0" borderId="5" xfId="1" applyFont="1" applyBorder="1" applyAlignment="1">
      <alignment horizontal="center"/>
    </xf>
    <xf numFmtId="165" fontId="15" fillId="2" borderId="0" xfId="1" applyFont="1" applyFill="1" applyBorder="1"/>
    <xf numFmtId="165" fontId="14" fillId="2" borderId="0" xfId="1" applyFont="1" applyFill="1" applyBorder="1"/>
    <xf numFmtId="165" fontId="17" fillId="0" borderId="0" xfId="0" applyNumberFormat="1" applyFont="1" applyBorder="1"/>
    <xf numFmtId="164" fontId="15" fillId="0" borderId="0" xfId="2" applyFont="1"/>
    <xf numFmtId="164" fontId="15" fillId="0" borderId="0" xfId="2" applyFont="1" applyFill="1"/>
    <xf numFmtId="164" fontId="14" fillId="0" borderId="0" xfId="2" applyFont="1" applyFill="1"/>
    <xf numFmtId="165" fontId="2" fillId="0" borderId="0" xfId="1" applyFont="1" applyFill="1" applyAlignment="1">
      <alignment horizontal="center"/>
    </xf>
    <xf numFmtId="165" fontId="1" fillId="0" borderId="0" xfId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1" fillId="0" borderId="0" xfId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165" fontId="17" fillId="0" borderId="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2" xfId="2" applyFont="1" applyFill="1" applyBorder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165" fontId="14" fillId="0" borderId="0" xfId="1" applyFont="1" applyFill="1" applyBorder="1"/>
    <xf numFmtId="165" fontId="8" fillId="0" borderId="0" xfId="1" applyFont="1" applyFill="1"/>
    <xf numFmtId="165" fontId="0" fillId="0" borderId="0" xfId="1" applyFont="1" applyFill="1"/>
    <xf numFmtId="165" fontId="17" fillId="0" borderId="0" xfId="1" applyFont="1" applyFill="1" applyBorder="1"/>
    <xf numFmtId="165" fontId="1" fillId="0" borderId="0" xfId="1" applyFont="1" applyFill="1"/>
    <xf numFmtId="165" fontId="17" fillId="0" borderId="0" xfId="1" applyFont="1" applyFill="1"/>
    <xf numFmtId="165" fontId="4" fillId="0" borderId="0" xfId="1" applyFont="1" applyFill="1" applyAlignment="1">
      <alignment horizontal="center"/>
    </xf>
    <xf numFmtId="0" fontId="1" fillId="3" borderId="0" xfId="0" applyFont="1" applyFill="1"/>
    <xf numFmtId="0" fontId="5" fillId="3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165" fontId="14" fillId="3" borderId="0" xfId="1" applyFont="1" applyFill="1" applyAlignment="1" applyProtection="1">
      <alignment horizontal="left"/>
    </xf>
    <xf numFmtId="0" fontId="8" fillId="0" borderId="0" xfId="0" applyFont="1" applyFill="1" applyAlignment="1">
      <alignment horizontal="right"/>
    </xf>
    <xf numFmtId="165" fontId="1" fillId="0" borderId="2" xfId="1" applyFont="1" applyFill="1" applyBorder="1"/>
    <xf numFmtId="165" fontId="17" fillId="0" borderId="4" xfId="1" applyFont="1" applyFill="1" applyBorder="1" applyAlignment="1">
      <alignment horizontal="center"/>
    </xf>
    <xf numFmtId="165" fontId="17" fillId="0" borderId="5" xfId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workbookViewId="0">
      <pane ySplit="5" topLeftCell="A6" activePane="bottomLeft" state="frozen"/>
      <selection activeCell="F18" sqref="F18"/>
      <selection pane="bottomLeft" activeCell="F3" sqref="F3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5.42578125" customWidth="1"/>
    <col min="6" max="6" width="11.28515625" style="2" customWidth="1"/>
    <col min="7" max="7" width="10.140625" style="2" customWidth="1"/>
    <col min="8" max="8" width="11.28515625" style="2" customWidth="1"/>
    <col min="9" max="9" width="11.28515625" style="2" bestFit="1" customWidth="1"/>
    <col min="10" max="10" width="11.28515625" style="2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435</v>
      </c>
      <c r="H2" s="4"/>
      <c r="K2" s="23" t="s">
        <v>423</v>
      </c>
    </row>
    <row r="3" spans="2:11">
      <c r="F3" s="92" t="s">
        <v>424</v>
      </c>
      <c r="H3" s="5"/>
    </row>
    <row r="4" spans="2:11">
      <c r="F4" s="5" t="s">
        <v>227</v>
      </c>
      <c r="H4" s="5"/>
    </row>
    <row r="5" spans="2:11">
      <c r="B5" s="6" t="s">
        <v>2</v>
      </c>
      <c r="C5" s="6" t="s">
        <v>3</v>
      </c>
      <c r="D5" s="6"/>
      <c r="E5" s="6" t="s">
        <v>118</v>
      </c>
      <c r="F5" s="87" t="s">
        <v>4</v>
      </c>
      <c r="G5" s="73" t="s">
        <v>427</v>
      </c>
      <c r="H5" s="73" t="s">
        <v>426</v>
      </c>
      <c r="I5" s="7"/>
      <c r="J5" s="7" t="s">
        <v>425</v>
      </c>
      <c r="K5" s="6" t="s">
        <v>6</v>
      </c>
    </row>
    <row r="6" spans="2:11">
      <c r="B6" s="8"/>
      <c r="C6" s="8"/>
      <c r="D6" s="8"/>
      <c r="E6" s="8"/>
      <c r="F6" s="88"/>
      <c r="G6" s="9"/>
      <c r="H6" s="9"/>
      <c r="I6" s="9"/>
      <c r="J6" s="9"/>
      <c r="K6" s="8"/>
    </row>
    <row r="7" spans="2:11" ht="24.95" customHeight="1">
      <c r="B7" s="11" t="s">
        <v>358</v>
      </c>
      <c r="C7" s="10" t="s">
        <v>266</v>
      </c>
      <c r="D7" s="18"/>
      <c r="E7" s="11" t="s">
        <v>119</v>
      </c>
      <c r="F7" s="89">
        <v>26589</v>
      </c>
      <c r="G7" s="13">
        <f>SUM(F7*2)/30.42</f>
        <v>1748.1262327416173</v>
      </c>
      <c r="H7" s="83">
        <v>50</v>
      </c>
      <c r="I7" s="84">
        <f>G7*H7</f>
        <v>87406.311637080871</v>
      </c>
      <c r="J7" s="13">
        <v>87406</v>
      </c>
      <c r="K7" s="14"/>
    </row>
    <row r="8" spans="2:11" ht="24.95" customHeight="1">
      <c r="B8" s="11" t="s">
        <v>353</v>
      </c>
      <c r="C8" s="10" t="s">
        <v>267</v>
      </c>
      <c r="D8" s="18"/>
      <c r="E8" s="11" t="s">
        <v>120</v>
      </c>
      <c r="F8" s="89">
        <v>9577</v>
      </c>
      <c r="G8" s="13">
        <f t="shared" ref="G8:G19" si="0">SUM(F8*2)/30.42</f>
        <v>629.65154503616043</v>
      </c>
      <c r="H8" s="83">
        <v>50</v>
      </c>
      <c r="I8" s="84">
        <f t="shared" ref="I8:I19" si="1">G8*H8</f>
        <v>31482.577251808023</v>
      </c>
      <c r="J8" s="13">
        <v>31483</v>
      </c>
      <c r="K8" s="14"/>
    </row>
    <row r="9" spans="2:11" ht="24.95" customHeight="1">
      <c r="B9" s="11" t="s">
        <v>363</v>
      </c>
      <c r="C9" s="10" t="s">
        <v>268</v>
      </c>
      <c r="D9" s="18"/>
      <c r="E9" s="11" t="s">
        <v>120</v>
      </c>
      <c r="F9" s="89">
        <v>9577</v>
      </c>
      <c r="G9" s="13">
        <f t="shared" si="0"/>
        <v>629.65154503616043</v>
      </c>
      <c r="H9" s="83">
        <v>50</v>
      </c>
      <c r="I9" s="84">
        <f t="shared" si="1"/>
        <v>31482.577251808023</v>
      </c>
      <c r="J9" s="13">
        <v>31483</v>
      </c>
      <c r="K9" s="14"/>
    </row>
    <row r="10" spans="2:11" ht="24.95" customHeight="1">
      <c r="B10" s="11" t="s">
        <v>324</v>
      </c>
      <c r="C10" s="10" t="s">
        <v>269</v>
      </c>
      <c r="D10" s="18"/>
      <c r="E10" s="11" t="s">
        <v>120</v>
      </c>
      <c r="F10" s="89">
        <v>9577</v>
      </c>
      <c r="G10" s="13">
        <f t="shared" si="0"/>
        <v>629.65154503616043</v>
      </c>
      <c r="H10" s="83">
        <v>50</v>
      </c>
      <c r="I10" s="84">
        <f t="shared" si="1"/>
        <v>31482.577251808023</v>
      </c>
      <c r="J10" s="13">
        <v>31483</v>
      </c>
      <c r="K10" s="14"/>
    </row>
    <row r="11" spans="2:11" ht="24.95" customHeight="1">
      <c r="B11" s="11" t="s">
        <v>312</v>
      </c>
      <c r="C11" s="10" t="s">
        <v>381</v>
      </c>
      <c r="D11" s="18"/>
      <c r="E11" s="11" t="s">
        <v>120</v>
      </c>
      <c r="F11" s="89">
        <v>9577</v>
      </c>
      <c r="G11" s="13">
        <f t="shared" si="0"/>
        <v>629.65154503616043</v>
      </c>
      <c r="H11" s="83">
        <v>50</v>
      </c>
      <c r="I11" s="84">
        <f t="shared" si="1"/>
        <v>31482.577251808023</v>
      </c>
      <c r="J11" s="13">
        <v>31483</v>
      </c>
      <c r="K11" s="14"/>
    </row>
    <row r="12" spans="2:11" ht="24.95" customHeight="1">
      <c r="B12" s="11" t="s">
        <v>368</v>
      </c>
      <c r="C12" s="10" t="s">
        <v>270</v>
      </c>
      <c r="D12" s="18"/>
      <c r="E12" s="11" t="s">
        <v>120</v>
      </c>
      <c r="F12" s="89">
        <v>9577</v>
      </c>
      <c r="G12" s="13">
        <f t="shared" si="0"/>
        <v>629.65154503616043</v>
      </c>
      <c r="H12" s="83">
        <v>50</v>
      </c>
      <c r="I12" s="84">
        <f t="shared" si="1"/>
        <v>31482.577251808023</v>
      </c>
      <c r="J12" s="13">
        <v>31483</v>
      </c>
      <c r="K12" s="14"/>
    </row>
    <row r="13" spans="2:11" ht="24.95" customHeight="1">
      <c r="B13" s="11" t="s">
        <v>293</v>
      </c>
      <c r="C13" s="10" t="s">
        <v>271</v>
      </c>
      <c r="D13" s="18"/>
      <c r="E13" s="11" t="s">
        <v>121</v>
      </c>
      <c r="F13" s="89">
        <v>16179</v>
      </c>
      <c r="G13" s="13">
        <f t="shared" si="0"/>
        <v>1063.7080867850098</v>
      </c>
      <c r="H13" s="83">
        <v>50</v>
      </c>
      <c r="I13" s="84">
        <f t="shared" si="1"/>
        <v>53185.40433925049</v>
      </c>
      <c r="J13" s="13">
        <v>53185</v>
      </c>
      <c r="K13" s="14"/>
    </row>
    <row r="14" spans="2:11" ht="24.95" customHeight="1">
      <c r="B14" s="11" t="s">
        <v>323</v>
      </c>
      <c r="C14" s="10" t="s">
        <v>272</v>
      </c>
      <c r="D14" s="18"/>
      <c r="E14" s="11" t="s">
        <v>120</v>
      </c>
      <c r="F14" s="89">
        <v>9577</v>
      </c>
      <c r="G14" s="13">
        <f t="shared" si="0"/>
        <v>629.65154503616043</v>
      </c>
      <c r="H14" s="83">
        <v>50</v>
      </c>
      <c r="I14" s="84">
        <f t="shared" si="1"/>
        <v>31482.577251808023</v>
      </c>
      <c r="J14" s="13">
        <v>31483</v>
      </c>
      <c r="K14" s="14"/>
    </row>
    <row r="15" spans="2:11" ht="24.95" customHeight="1">
      <c r="B15" s="11" t="s">
        <v>356</v>
      </c>
      <c r="C15" s="10" t="s">
        <v>355</v>
      </c>
      <c r="D15" s="18"/>
      <c r="E15" s="11" t="s">
        <v>120</v>
      </c>
      <c r="F15" s="89">
        <v>9577</v>
      </c>
      <c r="G15" s="13">
        <f t="shared" si="0"/>
        <v>629.65154503616043</v>
      </c>
      <c r="H15" s="83">
        <v>50</v>
      </c>
      <c r="I15" s="84">
        <f t="shared" si="1"/>
        <v>31482.577251808023</v>
      </c>
      <c r="J15" s="13">
        <v>31483</v>
      </c>
      <c r="K15" s="14"/>
    </row>
    <row r="16" spans="2:11" ht="24.95" customHeight="1">
      <c r="B16" s="11" t="s">
        <v>359</v>
      </c>
      <c r="C16" s="10" t="s">
        <v>273</v>
      </c>
      <c r="D16" s="18"/>
      <c r="E16" s="11" t="s">
        <v>120</v>
      </c>
      <c r="F16" s="89">
        <v>9577</v>
      </c>
      <c r="G16" s="13">
        <f t="shared" si="0"/>
        <v>629.65154503616043</v>
      </c>
      <c r="H16" s="83">
        <v>50</v>
      </c>
      <c r="I16" s="84">
        <f t="shared" si="1"/>
        <v>31482.577251808023</v>
      </c>
      <c r="J16" s="13">
        <v>31483</v>
      </c>
      <c r="K16" s="14"/>
    </row>
    <row r="17" spans="2:12" ht="24.95" customHeight="1">
      <c r="B17" s="11" t="s">
        <v>354</v>
      </c>
      <c r="C17" s="10" t="s">
        <v>274</v>
      </c>
      <c r="D17" s="18"/>
      <c r="E17" s="11" t="s">
        <v>120</v>
      </c>
      <c r="F17" s="89">
        <v>9577</v>
      </c>
      <c r="G17" s="13">
        <f t="shared" si="0"/>
        <v>629.65154503616043</v>
      </c>
      <c r="H17" s="83">
        <v>50</v>
      </c>
      <c r="I17" s="84">
        <f t="shared" si="1"/>
        <v>31482.577251808023</v>
      </c>
      <c r="J17" s="13">
        <v>31483</v>
      </c>
      <c r="K17" s="14"/>
    </row>
    <row r="18" spans="2:12" ht="24.95" customHeight="1">
      <c r="B18" s="11" t="s">
        <v>325</v>
      </c>
      <c r="C18" s="10" t="s">
        <v>275</v>
      </c>
      <c r="D18" s="18"/>
      <c r="E18" s="35" t="s">
        <v>123</v>
      </c>
      <c r="F18" s="89">
        <v>4073</v>
      </c>
      <c r="G18" s="13">
        <f t="shared" si="0"/>
        <v>267.78435239973697</v>
      </c>
      <c r="H18" s="83">
        <v>50</v>
      </c>
      <c r="I18" s="84">
        <f t="shared" si="1"/>
        <v>13389.217619986848</v>
      </c>
      <c r="J18" s="13">
        <v>13389</v>
      </c>
      <c r="K18" s="14"/>
    </row>
    <row r="19" spans="2:12" ht="24.95" customHeight="1">
      <c r="B19" s="11" t="s">
        <v>285</v>
      </c>
      <c r="C19" s="10" t="s">
        <v>276</v>
      </c>
      <c r="D19" s="18"/>
      <c r="E19" s="11" t="s">
        <v>122</v>
      </c>
      <c r="F19" s="89">
        <v>5274</v>
      </c>
      <c r="G19" s="13">
        <f t="shared" si="0"/>
        <v>346.74556213017752</v>
      </c>
      <c r="H19" s="83">
        <v>50</v>
      </c>
      <c r="I19" s="84">
        <f t="shared" si="1"/>
        <v>17337.278106508875</v>
      </c>
      <c r="J19" s="13">
        <v>17337</v>
      </c>
      <c r="K19" s="27"/>
    </row>
    <row r="20" spans="2:12" ht="21.95" customHeight="1">
      <c r="B20" s="10"/>
      <c r="C20" s="12"/>
      <c r="D20" s="12"/>
      <c r="E20" s="20"/>
      <c r="F20" s="90"/>
      <c r="G20" s="15"/>
      <c r="H20" s="15"/>
      <c r="I20" s="85" t="s">
        <v>227</v>
      </c>
      <c r="J20" s="13"/>
      <c r="K20" s="16"/>
    </row>
    <row r="21" spans="2:12" ht="21.95" customHeight="1">
      <c r="B21" s="10"/>
      <c r="C21" s="12"/>
      <c r="D21" s="12"/>
      <c r="E21" s="21" t="s">
        <v>91</v>
      </c>
      <c r="F21" s="91">
        <f t="shared" ref="F21:I21" si="2">SUM(F7:F20)</f>
        <v>138308</v>
      </c>
      <c r="G21" s="22">
        <f t="shared" si="2"/>
        <v>9093.2281393819849</v>
      </c>
      <c r="H21" s="22"/>
      <c r="I21" s="86">
        <f t="shared" si="2"/>
        <v>454661.40696909931</v>
      </c>
      <c r="J21" s="22">
        <f>SUM(J7:J20)</f>
        <v>454664</v>
      </c>
      <c r="K21" s="16"/>
      <c r="L21" s="22"/>
    </row>
    <row r="23" spans="2:12">
      <c r="C23" t="s">
        <v>227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F3" sqref="F3"/>
    </sheetView>
  </sheetViews>
  <sheetFormatPr baseColWidth="10" defaultRowHeight="12.75"/>
  <cols>
    <col min="1" max="1" width="1.140625" style="59" customWidth="1"/>
    <col min="2" max="2" width="14.85546875" style="59" customWidth="1"/>
    <col min="3" max="3" width="24" style="59" customWidth="1"/>
    <col min="4" max="4" width="6.140625" style="59" customWidth="1"/>
    <col min="5" max="5" width="20.5703125" style="59" customWidth="1"/>
    <col min="6" max="6" width="10.42578125" style="59" customWidth="1"/>
    <col min="7" max="7" width="10.7109375" style="59" bestFit="1" customWidth="1"/>
    <col min="8" max="8" width="9.140625" style="59" customWidth="1"/>
    <col min="9" max="9" width="10.28515625" style="59" bestFit="1" customWidth="1"/>
    <col min="10" max="10" width="12.85546875" style="59" bestFit="1" customWidth="1"/>
    <col min="11" max="11" width="25.140625" style="59" customWidth="1"/>
    <col min="12" max="16384" width="11.42578125" style="59"/>
  </cols>
  <sheetData>
    <row r="1" spans="1:11" ht="18">
      <c r="A1" s="59" t="s">
        <v>239</v>
      </c>
      <c r="F1" s="1" t="s">
        <v>0</v>
      </c>
      <c r="G1" s="60"/>
      <c r="H1" s="60"/>
      <c r="I1" s="60"/>
      <c r="J1" s="60"/>
      <c r="K1" s="61" t="s">
        <v>1</v>
      </c>
    </row>
    <row r="2" spans="1:11" ht="15">
      <c r="F2" s="4" t="s">
        <v>431</v>
      </c>
      <c r="G2" s="60"/>
      <c r="H2" s="60"/>
      <c r="I2" s="60"/>
      <c r="J2" s="60"/>
      <c r="K2" s="23" t="str">
        <f>'GOB1'!K2</f>
        <v>15 DE DICIEMBRE DE 2013</v>
      </c>
    </row>
    <row r="3" spans="1:11">
      <c r="B3" s="11"/>
      <c r="C3" s="10"/>
      <c r="F3" s="23" t="str">
        <f>'GOB1'!F3</f>
        <v>AGUINALDOS 2013</v>
      </c>
      <c r="G3" s="60"/>
      <c r="H3" s="60"/>
      <c r="I3" s="60"/>
      <c r="J3" s="60"/>
    </row>
    <row r="4" spans="1:11">
      <c r="B4" s="62" t="s">
        <v>2</v>
      </c>
      <c r="C4" s="62" t="s">
        <v>3</v>
      </c>
      <c r="D4" s="62"/>
      <c r="E4" s="62" t="s">
        <v>118</v>
      </c>
      <c r="F4" s="87" t="s">
        <v>4</v>
      </c>
      <c r="G4" s="73" t="s">
        <v>427</v>
      </c>
      <c r="H4" s="73" t="s">
        <v>426</v>
      </c>
      <c r="I4" s="87"/>
      <c r="J4" s="73" t="s">
        <v>425</v>
      </c>
      <c r="K4" s="62" t="s">
        <v>6</v>
      </c>
    </row>
    <row r="5" spans="1:11" ht="24.75" customHeight="1">
      <c r="B5" s="10" t="s">
        <v>247</v>
      </c>
      <c r="C5" s="10" t="s">
        <v>246</v>
      </c>
      <c r="D5" s="10"/>
      <c r="E5" s="10" t="s">
        <v>248</v>
      </c>
      <c r="F5" s="89">
        <v>3095</v>
      </c>
      <c r="G5" s="13">
        <f>SUM(F5*2)/30.42</f>
        <v>203.48454963839578</v>
      </c>
      <c r="H5" s="83">
        <v>50</v>
      </c>
      <c r="I5" s="89">
        <f>G5*H5</f>
        <v>10174.227481919788</v>
      </c>
      <c r="J5" s="13">
        <v>10174</v>
      </c>
      <c r="K5" s="59" t="s">
        <v>263</v>
      </c>
    </row>
    <row r="6" spans="1:11" ht="24.75" customHeight="1">
      <c r="B6" s="10" t="s">
        <v>250</v>
      </c>
      <c r="C6" s="10" t="s">
        <v>249</v>
      </c>
      <c r="D6" s="10"/>
      <c r="E6" s="10" t="s">
        <v>251</v>
      </c>
      <c r="F6" s="89">
        <v>2540</v>
      </c>
      <c r="G6" s="13">
        <f t="shared" ref="G6:G14" si="0">SUM(F6*2)/30.42</f>
        <v>166.99539776462854</v>
      </c>
      <c r="H6" s="83">
        <v>50</v>
      </c>
      <c r="I6" s="89">
        <f t="shared" ref="I6:I14" si="1">G6*H6</f>
        <v>8349.7698882314271</v>
      </c>
      <c r="J6" s="13">
        <v>8350</v>
      </c>
      <c r="K6" s="59" t="s">
        <v>263</v>
      </c>
    </row>
    <row r="7" spans="1:11" ht="24.75" customHeight="1">
      <c r="B7" s="10" t="s">
        <v>253</v>
      </c>
      <c r="C7" s="10" t="s">
        <v>252</v>
      </c>
      <c r="D7" s="10"/>
      <c r="E7" s="10" t="s">
        <v>251</v>
      </c>
      <c r="F7" s="89">
        <v>2540</v>
      </c>
      <c r="G7" s="13">
        <f t="shared" si="0"/>
        <v>166.99539776462854</v>
      </c>
      <c r="H7" s="83">
        <v>50</v>
      </c>
      <c r="I7" s="89">
        <f t="shared" si="1"/>
        <v>8349.7698882314271</v>
      </c>
      <c r="J7" s="13">
        <v>8350</v>
      </c>
      <c r="K7" s="59" t="s">
        <v>263</v>
      </c>
    </row>
    <row r="8" spans="1:11" ht="24.75" customHeight="1">
      <c r="B8" s="10" t="s">
        <v>255</v>
      </c>
      <c r="C8" s="10" t="s">
        <v>254</v>
      </c>
      <c r="D8" s="10"/>
      <c r="E8" s="10" t="s">
        <v>251</v>
      </c>
      <c r="F8" s="89">
        <v>2540</v>
      </c>
      <c r="G8" s="13">
        <f t="shared" si="0"/>
        <v>166.99539776462854</v>
      </c>
      <c r="H8" s="83">
        <v>50</v>
      </c>
      <c r="I8" s="89">
        <f t="shared" si="1"/>
        <v>8349.7698882314271</v>
      </c>
      <c r="J8" s="13">
        <v>8350</v>
      </c>
      <c r="K8" s="59" t="s">
        <v>263</v>
      </c>
    </row>
    <row r="9" spans="1:11" ht="24.75" customHeight="1">
      <c r="B9" s="10" t="s">
        <v>216</v>
      </c>
      <c r="C9" s="10" t="s">
        <v>217</v>
      </c>
      <c r="D9" s="10"/>
      <c r="E9" s="10" t="s">
        <v>256</v>
      </c>
      <c r="F9" s="89">
        <v>2540</v>
      </c>
      <c r="G9" s="13">
        <f t="shared" si="0"/>
        <v>166.99539776462854</v>
      </c>
      <c r="H9" s="83">
        <v>50</v>
      </c>
      <c r="I9" s="89">
        <f t="shared" si="1"/>
        <v>8349.7698882314271</v>
      </c>
      <c r="J9" s="13">
        <v>8350</v>
      </c>
      <c r="K9" s="59" t="s">
        <v>263</v>
      </c>
    </row>
    <row r="10" spans="1:11" ht="24.75" customHeight="1">
      <c r="B10" s="10" t="s">
        <v>259</v>
      </c>
      <c r="C10" s="10" t="s">
        <v>257</v>
      </c>
      <c r="D10" s="10"/>
      <c r="E10" s="10" t="s">
        <v>258</v>
      </c>
      <c r="F10" s="89">
        <v>2540</v>
      </c>
      <c r="G10" s="13">
        <f t="shared" si="0"/>
        <v>166.99539776462854</v>
      </c>
      <c r="H10" s="83">
        <v>50</v>
      </c>
      <c r="I10" s="89">
        <f t="shared" si="1"/>
        <v>8349.7698882314271</v>
      </c>
      <c r="J10" s="13">
        <v>8350</v>
      </c>
      <c r="K10" s="59" t="s">
        <v>263</v>
      </c>
    </row>
    <row r="11" spans="1:11" ht="24.75" customHeight="1">
      <c r="B11" s="10" t="s">
        <v>220</v>
      </c>
      <c r="C11" s="12" t="s">
        <v>260</v>
      </c>
      <c r="D11" s="10"/>
      <c r="E11" s="10" t="s">
        <v>261</v>
      </c>
      <c r="F11" s="89">
        <v>2540</v>
      </c>
      <c r="G11" s="13">
        <f t="shared" si="0"/>
        <v>166.99539776462854</v>
      </c>
      <c r="H11" s="83">
        <v>50</v>
      </c>
      <c r="I11" s="89">
        <f t="shared" si="1"/>
        <v>8349.7698882314271</v>
      </c>
      <c r="J11" s="13">
        <v>8350</v>
      </c>
      <c r="K11" s="59" t="s">
        <v>263</v>
      </c>
    </row>
    <row r="12" spans="1:11" ht="24.75" customHeight="1">
      <c r="B12" s="10" t="s">
        <v>218</v>
      </c>
      <c r="C12" s="12" t="s">
        <v>219</v>
      </c>
      <c r="D12" s="10"/>
      <c r="E12" s="10" t="s">
        <v>262</v>
      </c>
      <c r="F12" s="89">
        <v>3095</v>
      </c>
      <c r="G12" s="13">
        <f t="shared" si="0"/>
        <v>203.48454963839578</v>
      </c>
      <c r="H12" s="83">
        <v>50</v>
      </c>
      <c r="I12" s="89">
        <f t="shared" si="1"/>
        <v>10174.227481919788</v>
      </c>
      <c r="J12" s="13">
        <v>10174</v>
      </c>
      <c r="K12" s="59" t="s">
        <v>263</v>
      </c>
    </row>
    <row r="13" spans="1:11" ht="24.75" customHeight="1">
      <c r="B13" s="10" t="s">
        <v>399</v>
      </c>
      <c r="C13" s="12" t="s">
        <v>400</v>
      </c>
      <c r="D13" s="10"/>
      <c r="E13" s="10" t="s">
        <v>402</v>
      </c>
      <c r="F13" s="89">
        <v>3788</v>
      </c>
      <c r="G13" s="13">
        <f t="shared" si="0"/>
        <v>249.04667981591058</v>
      </c>
      <c r="H13" s="83">
        <v>50</v>
      </c>
      <c r="I13" s="89">
        <f t="shared" si="1"/>
        <v>12452.333990795529</v>
      </c>
      <c r="J13" s="13">
        <v>12452</v>
      </c>
      <c r="K13" s="59" t="s">
        <v>263</v>
      </c>
    </row>
    <row r="14" spans="1:11" ht="24.75" customHeight="1">
      <c r="B14" s="10" t="s">
        <v>401</v>
      </c>
      <c r="C14" s="12" t="s">
        <v>412</v>
      </c>
      <c r="D14" s="10"/>
      <c r="E14" s="10" t="s">
        <v>403</v>
      </c>
      <c r="F14" s="89">
        <v>4034</v>
      </c>
      <c r="G14" s="13">
        <f t="shared" si="0"/>
        <v>265.22024983563443</v>
      </c>
      <c r="H14" s="83">
        <v>50</v>
      </c>
      <c r="I14" s="89">
        <f t="shared" si="1"/>
        <v>13261.012491781721</v>
      </c>
      <c r="J14" s="13">
        <v>13261</v>
      </c>
      <c r="K14" s="59" t="s">
        <v>263</v>
      </c>
    </row>
    <row r="15" spans="1:11" ht="24.75" customHeight="1">
      <c r="F15" s="93"/>
      <c r="I15" s="93"/>
    </row>
    <row r="16" spans="1:11" s="63" customFormat="1" ht="24.75" customHeight="1">
      <c r="E16" s="63" t="s">
        <v>91</v>
      </c>
      <c r="F16" s="98">
        <f>SUM(F5:F15)</f>
        <v>29252</v>
      </c>
      <c r="G16" s="64">
        <f t="shared" ref="G16:J16" si="2">SUM(G5:G15)</f>
        <v>1923.2084155161076</v>
      </c>
      <c r="H16" s="98">
        <f t="shared" si="2"/>
        <v>500</v>
      </c>
      <c r="I16" s="98">
        <f t="shared" si="2"/>
        <v>96160.420775805382</v>
      </c>
      <c r="J16" s="64">
        <f t="shared" si="2"/>
        <v>96161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I9" sqref="I9"/>
    </sheetView>
  </sheetViews>
  <sheetFormatPr baseColWidth="10" defaultRowHeight="12.75"/>
  <cols>
    <col min="1" max="1" width="1.140625" style="59" customWidth="1"/>
    <col min="2" max="2" width="14.85546875" style="59" customWidth="1"/>
    <col min="3" max="3" width="24" style="59" customWidth="1"/>
    <col min="4" max="4" width="6.140625" style="59" customWidth="1"/>
    <col min="5" max="5" width="20.5703125" style="59" customWidth="1"/>
    <col min="6" max="7" width="10.42578125" style="59" customWidth="1"/>
    <col min="8" max="8" width="9.140625" style="59" customWidth="1"/>
    <col min="9" max="9" width="10.28515625" style="59" bestFit="1" customWidth="1"/>
    <col min="10" max="10" width="12.85546875" style="59" bestFit="1" customWidth="1"/>
    <col min="11" max="11" width="25.140625" style="59" customWidth="1"/>
    <col min="12" max="16384" width="11.42578125" style="59"/>
  </cols>
  <sheetData>
    <row r="1" spans="1:11" ht="18">
      <c r="A1" s="59" t="s">
        <v>239</v>
      </c>
      <c r="F1" s="1" t="s">
        <v>0</v>
      </c>
      <c r="G1" s="60"/>
      <c r="H1" s="60"/>
      <c r="I1" s="60"/>
      <c r="J1" s="60"/>
      <c r="K1" s="61" t="s">
        <v>1</v>
      </c>
    </row>
    <row r="2" spans="1:11" ht="15">
      <c r="F2" s="4" t="s">
        <v>430</v>
      </c>
      <c r="G2" s="60"/>
      <c r="H2" s="60"/>
      <c r="I2" s="60"/>
      <c r="J2" s="60"/>
      <c r="K2" s="23" t="str">
        <f>'GOB1'!K2</f>
        <v>15 DE DICIEMBRE DE 2013</v>
      </c>
    </row>
    <row r="3" spans="1:11">
      <c r="B3" s="11"/>
      <c r="C3" s="10"/>
      <c r="F3" s="23" t="str">
        <f>'GOB1'!F3</f>
        <v>AGUINALDOS 2013</v>
      </c>
      <c r="G3" s="60"/>
      <c r="H3" s="60"/>
      <c r="I3" s="60"/>
      <c r="J3" s="60"/>
    </row>
    <row r="4" spans="1:11">
      <c r="B4" s="62" t="s">
        <v>2</v>
      </c>
      <c r="C4" s="62" t="s">
        <v>3</v>
      </c>
      <c r="D4" s="62"/>
      <c r="E4" s="62" t="s">
        <v>118</v>
      </c>
      <c r="F4" s="87" t="s">
        <v>4</v>
      </c>
      <c r="G4" s="73" t="s">
        <v>427</v>
      </c>
      <c r="H4" s="73" t="s">
        <v>426</v>
      </c>
      <c r="I4" s="87"/>
      <c r="J4" s="73" t="s">
        <v>425</v>
      </c>
      <c r="K4" s="62" t="s">
        <v>6</v>
      </c>
    </row>
    <row r="5" spans="1:11" ht="24.75" customHeight="1">
      <c r="B5" s="11" t="s">
        <v>67</v>
      </c>
      <c r="C5" s="10" t="s">
        <v>68</v>
      </c>
      <c r="D5" s="18"/>
      <c r="E5" s="11" t="s">
        <v>150</v>
      </c>
      <c r="F5" s="89">
        <v>4054</v>
      </c>
      <c r="G5" s="13">
        <f>SUM(F5*2)/30.42</f>
        <v>266.53517422748189</v>
      </c>
      <c r="H5" s="13">
        <v>50</v>
      </c>
      <c r="I5" s="89">
        <f>G5*H5</f>
        <v>13326.758711374094</v>
      </c>
      <c r="J5" s="13">
        <v>13327</v>
      </c>
      <c r="K5" s="59" t="s">
        <v>263</v>
      </c>
    </row>
    <row r="6" spans="1:11" ht="24.75" customHeight="1">
      <c r="B6" s="11"/>
      <c r="C6" s="10"/>
      <c r="D6" s="18"/>
      <c r="E6" s="11"/>
      <c r="F6" s="89"/>
      <c r="G6" s="13"/>
      <c r="H6" s="13"/>
      <c r="I6" s="89"/>
      <c r="J6" s="13">
        <f t="shared" ref="J6:J14" si="0">F6-G6+H6-I6</f>
        <v>0</v>
      </c>
      <c r="K6" s="59" t="s">
        <v>263</v>
      </c>
    </row>
    <row r="7" spans="1:11" ht="24.75" customHeight="1">
      <c r="B7" s="11" t="s">
        <v>69</v>
      </c>
      <c r="C7" s="10" t="s">
        <v>70</v>
      </c>
      <c r="D7" s="18"/>
      <c r="E7" s="11" t="s">
        <v>150</v>
      </c>
      <c r="F7" s="89">
        <v>4054</v>
      </c>
      <c r="G7" s="13">
        <f t="shared" ref="G7:G9" si="1">SUM(F7*2)/30.42</f>
        <v>266.53517422748189</v>
      </c>
      <c r="H7" s="13">
        <v>50</v>
      </c>
      <c r="I7" s="89">
        <f t="shared" ref="I7:I9" si="2">G7*H7</f>
        <v>13326.758711374094</v>
      </c>
      <c r="J7" s="13">
        <v>13327</v>
      </c>
      <c r="K7" s="59" t="s">
        <v>263</v>
      </c>
    </row>
    <row r="8" spans="1:11" ht="24.75" customHeight="1">
      <c r="B8" s="10"/>
      <c r="C8" s="10"/>
      <c r="D8" s="10"/>
      <c r="E8" s="10"/>
      <c r="F8" s="89"/>
      <c r="G8" s="13"/>
      <c r="H8" s="13"/>
      <c r="I8" s="89"/>
      <c r="J8" s="13">
        <f t="shared" si="0"/>
        <v>0</v>
      </c>
      <c r="K8" s="59" t="s">
        <v>263</v>
      </c>
    </row>
    <row r="9" spans="1:11" ht="24.75" customHeight="1">
      <c r="B9" s="11" t="s">
        <v>52</v>
      </c>
      <c r="C9" s="10" t="s">
        <v>53</v>
      </c>
      <c r="D9" s="19"/>
      <c r="E9" s="30" t="s">
        <v>124</v>
      </c>
      <c r="F9" s="84">
        <v>3937</v>
      </c>
      <c r="G9" s="13">
        <f t="shared" si="1"/>
        <v>258.84286653517421</v>
      </c>
      <c r="H9" s="13">
        <v>50</v>
      </c>
      <c r="I9" s="89">
        <f t="shared" si="2"/>
        <v>12942.143326758711</v>
      </c>
      <c r="J9" s="13">
        <v>12942</v>
      </c>
      <c r="K9" s="59" t="s">
        <v>263</v>
      </c>
    </row>
    <row r="10" spans="1:11" ht="24.75" customHeight="1">
      <c r="B10" s="10"/>
      <c r="C10" s="10"/>
      <c r="D10" s="10"/>
      <c r="E10" s="10"/>
      <c r="F10" s="89"/>
      <c r="G10" s="13"/>
      <c r="H10" s="13"/>
      <c r="I10" s="89"/>
      <c r="J10" s="13">
        <f t="shared" si="0"/>
        <v>0</v>
      </c>
      <c r="K10" s="59" t="s">
        <v>263</v>
      </c>
    </row>
    <row r="11" spans="1:11" ht="24.75" customHeight="1">
      <c r="B11" s="10"/>
      <c r="C11" s="12"/>
      <c r="D11" s="10"/>
      <c r="E11" s="10"/>
      <c r="F11" s="89"/>
      <c r="G11" s="13"/>
      <c r="H11" s="13"/>
      <c r="I11" s="89"/>
      <c r="J11" s="13">
        <f t="shared" si="0"/>
        <v>0</v>
      </c>
      <c r="K11" s="59" t="s">
        <v>263</v>
      </c>
    </row>
    <row r="12" spans="1:11" ht="24.75" customHeight="1">
      <c r="B12" s="10"/>
      <c r="C12" s="12"/>
      <c r="D12" s="10"/>
      <c r="E12" s="10"/>
      <c r="F12" s="89"/>
      <c r="G12" s="13"/>
      <c r="H12" s="13"/>
      <c r="I12" s="89"/>
      <c r="J12" s="13">
        <f t="shared" si="0"/>
        <v>0</v>
      </c>
      <c r="K12" s="59" t="s">
        <v>263</v>
      </c>
    </row>
    <row r="13" spans="1:11" ht="24.75" customHeight="1">
      <c r="B13" s="10"/>
      <c r="C13" s="12"/>
      <c r="D13" s="10"/>
      <c r="E13" s="10"/>
      <c r="F13" s="89"/>
      <c r="G13" s="13"/>
      <c r="H13" s="13"/>
      <c r="I13" s="89"/>
      <c r="J13" s="13">
        <f t="shared" si="0"/>
        <v>0</v>
      </c>
      <c r="K13" s="59" t="s">
        <v>263</v>
      </c>
    </row>
    <row r="14" spans="1:11" ht="24.75" customHeight="1">
      <c r="B14" s="10"/>
      <c r="C14" s="12"/>
      <c r="D14" s="10"/>
      <c r="E14" s="10"/>
      <c r="F14" s="89"/>
      <c r="G14" s="13"/>
      <c r="H14" s="13"/>
      <c r="I14" s="89"/>
      <c r="J14" s="13">
        <f t="shared" si="0"/>
        <v>0</v>
      </c>
      <c r="K14" s="59" t="s">
        <v>263</v>
      </c>
    </row>
    <row r="15" spans="1:11" ht="24.75" customHeight="1">
      <c r="F15" s="93"/>
      <c r="I15" s="93"/>
    </row>
    <row r="16" spans="1:11" s="63" customFormat="1" ht="24.75" customHeight="1">
      <c r="E16" s="63" t="s">
        <v>91</v>
      </c>
      <c r="F16" s="98">
        <f>SUM(F5:F15)</f>
        <v>12045</v>
      </c>
      <c r="G16" s="64">
        <f t="shared" ref="G16:J16" si="3">SUM(G5:G15)</f>
        <v>791.91321499013793</v>
      </c>
      <c r="H16" s="98">
        <f t="shared" si="3"/>
        <v>150</v>
      </c>
      <c r="I16" s="98">
        <f t="shared" si="3"/>
        <v>39595.660749506897</v>
      </c>
      <c r="J16" s="64">
        <f t="shared" si="3"/>
        <v>39596</v>
      </c>
    </row>
    <row r="17" spans="6:9" ht="24.75" customHeight="1">
      <c r="F17" s="93"/>
      <c r="I17" s="93"/>
    </row>
    <row r="18" spans="6:9" ht="24.75" customHeight="1">
      <c r="F18" s="93"/>
      <c r="I18" s="93"/>
    </row>
    <row r="19" spans="6:9" ht="24.75" customHeight="1">
      <c r="F19" s="93"/>
      <c r="I19" s="93"/>
    </row>
    <row r="20" spans="6:9" ht="24.75" customHeight="1">
      <c r="F20" s="93"/>
      <c r="I20" s="93"/>
    </row>
    <row r="21" spans="6:9" ht="24.75" customHeight="1">
      <c r="F21" s="93"/>
    </row>
    <row r="22" spans="6:9" ht="24.75" customHeight="1"/>
    <row r="23" spans="6:9" ht="24.75" customHeight="1"/>
    <row r="24" spans="6:9" ht="24.75" customHeight="1"/>
    <row r="25" spans="6:9" ht="24.75" customHeight="1"/>
    <row r="26" spans="6:9" ht="24.75" customHeight="1"/>
    <row r="27" spans="6:9" ht="24.75" customHeight="1"/>
    <row r="28" spans="6:9" ht="24.75" customHeight="1"/>
    <row r="29" spans="6:9" ht="24.75" customHeight="1"/>
    <row r="30" spans="6:9" ht="24.75" customHeight="1"/>
    <row r="31" spans="6:9" ht="24.75" customHeight="1"/>
    <row r="32" spans="6:9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2"/>
  <sheetViews>
    <sheetView zoomScaleNormal="100" workbookViewId="0">
      <selection activeCell="F3" sqref="F3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11.28515625" bestFit="1" customWidth="1"/>
    <col min="10" max="10" width="11.85546875" customWidth="1"/>
    <col min="11" max="11" width="25.42578125" customWidth="1"/>
  </cols>
  <sheetData>
    <row r="1" spans="1:12" ht="18">
      <c r="A1" t="s">
        <v>227</v>
      </c>
      <c r="B1" s="42"/>
      <c r="C1" s="42"/>
      <c r="D1" s="42"/>
      <c r="E1" s="42"/>
      <c r="F1" s="44" t="s">
        <v>0</v>
      </c>
      <c r="G1" s="45"/>
      <c r="H1" s="45"/>
      <c r="I1" s="45"/>
      <c r="J1" s="45"/>
      <c r="K1" s="8" t="s">
        <v>1</v>
      </c>
    </row>
    <row r="2" spans="1:12" ht="15">
      <c r="B2" s="42"/>
      <c r="C2" s="42"/>
      <c r="D2" s="42"/>
      <c r="E2" s="42"/>
      <c r="F2" s="46" t="s">
        <v>429</v>
      </c>
      <c r="G2" s="45"/>
      <c r="H2" s="45"/>
      <c r="I2" s="45"/>
      <c r="J2" s="45"/>
      <c r="K2" s="47" t="str">
        <f>'GOB1'!K2</f>
        <v>15 DE DICIEMBRE DE 2013</v>
      </c>
    </row>
    <row r="3" spans="1:12">
      <c r="B3" s="42"/>
      <c r="C3" s="42"/>
      <c r="D3" s="42"/>
      <c r="E3" s="42"/>
      <c r="F3" s="47" t="str">
        <f>'GOB1'!F3</f>
        <v>AGUINALDOS 2013</v>
      </c>
      <c r="G3" s="45"/>
      <c r="H3" s="45"/>
      <c r="I3" s="45"/>
      <c r="J3" s="45"/>
      <c r="K3" s="42"/>
    </row>
    <row r="4" spans="1:12">
      <c r="B4" s="42"/>
      <c r="C4" s="42"/>
      <c r="D4" s="42"/>
      <c r="E4" s="42"/>
      <c r="F4" s="9"/>
      <c r="G4" s="45"/>
      <c r="H4" s="45"/>
      <c r="I4" s="45"/>
      <c r="J4" s="45"/>
      <c r="K4" s="42"/>
    </row>
    <row r="5" spans="1:12">
      <c r="B5" s="6" t="s">
        <v>2</v>
      </c>
      <c r="C5" s="6" t="s">
        <v>3</v>
      </c>
      <c r="D5" s="6"/>
      <c r="E5" s="6" t="s">
        <v>118</v>
      </c>
      <c r="F5" s="87" t="s">
        <v>4</v>
      </c>
      <c r="G5" s="73" t="s">
        <v>427</v>
      </c>
      <c r="H5" s="73" t="s">
        <v>426</v>
      </c>
      <c r="I5" s="87"/>
      <c r="J5" s="73" t="s">
        <v>425</v>
      </c>
      <c r="K5" s="6" t="s">
        <v>6</v>
      </c>
    </row>
    <row r="6" spans="1:12" ht="1.5" customHeight="1">
      <c r="B6" s="42"/>
      <c r="C6" s="42"/>
      <c r="D6" s="42"/>
      <c r="E6" s="42"/>
      <c r="F6" s="100"/>
      <c r="G6" s="42"/>
      <c r="H6" s="42"/>
      <c r="I6" s="100"/>
      <c r="J6" s="42"/>
      <c r="K6" s="42"/>
    </row>
    <row r="7" spans="1:12" ht="24.95" customHeight="1">
      <c r="B7" s="38" t="s">
        <v>321</v>
      </c>
      <c r="C7" s="10" t="s">
        <v>310</v>
      </c>
      <c r="D7" s="11"/>
      <c r="E7" s="11" t="s">
        <v>160</v>
      </c>
      <c r="F7" s="102">
        <v>19740</v>
      </c>
      <c r="G7" s="49">
        <f>SUM(F7*2)/30.42</f>
        <v>1297.8303747534517</v>
      </c>
      <c r="H7" s="99">
        <v>50</v>
      </c>
      <c r="I7" s="96">
        <f>G7*H7</f>
        <v>64891.518737672581</v>
      </c>
      <c r="J7" s="49">
        <v>64892</v>
      </c>
      <c r="K7" s="14"/>
    </row>
    <row r="8" spans="1:12" ht="24.95" customHeight="1">
      <c r="B8" s="48" t="s">
        <v>334</v>
      </c>
      <c r="C8" s="50" t="s">
        <v>332</v>
      </c>
      <c r="D8" s="48"/>
      <c r="E8" s="48" t="s">
        <v>333</v>
      </c>
      <c r="F8" s="89">
        <v>4635</v>
      </c>
      <c r="G8" s="49">
        <f t="shared" ref="G8:G19" si="0">SUM(F8*2)/30.42</f>
        <v>304.73372781065086</v>
      </c>
      <c r="H8" s="99">
        <v>50</v>
      </c>
      <c r="I8" s="96">
        <f t="shared" ref="I8:I19" si="1">G8*H8</f>
        <v>15236.686390532543</v>
      </c>
      <c r="J8" s="49">
        <v>15237</v>
      </c>
      <c r="K8" s="14"/>
    </row>
    <row r="9" spans="1:12" ht="24.95" customHeight="1">
      <c r="B9" s="26" t="s">
        <v>116</v>
      </c>
      <c r="C9" s="26" t="s">
        <v>115</v>
      </c>
      <c r="D9" s="48"/>
      <c r="E9" s="48" t="s">
        <v>419</v>
      </c>
      <c r="F9" s="102">
        <v>6013</v>
      </c>
      <c r="G9" s="49">
        <f t="shared" si="0"/>
        <v>395.33201840894145</v>
      </c>
      <c r="H9" s="99">
        <v>50</v>
      </c>
      <c r="I9" s="96">
        <f t="shared" si="1"/>
        <v>19766.600920447072</v>
      </c>
      <c r="J9" s="49">
        <v>19767</v>
      </c>
      <c r="K9" s="14"/>
    </row>
    <row r="10" spans="1:12" ht="24.95" customHeight="1">
      <c r="B10" s="48" t="s">
        <v>193</v>
      </c>
      <c r="C10" s="50" t="s">
        <v>194</v>
      </c>
      <c r="D10" s="48"/>
      <c r="E10" s="48" t="s">
        <v>161</v>
      </c>
      <c r="F10" s="102">
        <v>5382</v>
      </c>
      <c r="G10" s="49">
        <f t="shared" si="0"/>
        <v>353.84615384615381</v>
      </c>
      <c r="H10" s="99">
        <v>50</v>
      </c>
      <c r="I10" s="96">
        <f t="shared" si="1"/>
        <v>17692.307692307691</v>
      </c>
      <c r="J10" s="49">
        <v>17692</v>
      </c>
      <c r="K10" s="14"/>
      <c r="L10" s="82"/>
    </row>
    <row r="11" spans="1:12" ht="24.95" customHeight="1">
      <c r="B11" s="48" t="s">
        <v>89</v>
      </c>
      <c r="C11" s="50" t="s">
        <v>90</v>
      </c>
      <c r="D11" s="48"/>
      <c r="E11" s="48" t="s">
        <v>161</v>
      </c>
      <c r="F11" s="102">
        <v>5382</v>
      </c>
      <c r="G11" s="49">
        <f t="shared" si="0"/>
        <v>353.84615384615381</v>
      </c>
      <c r="H11" s="99">
        <v>50</v>
      </c>
      <c r="I11" s="96">
        <f t="shared" si="1"/>
        <v>17692.307692307691</v>
      </c>
      <c r="J11" s="49">
        <v>17692</v>
      </c>
      <c r="K11" s="14"/>
    </row>
    <row r="12" spans="1:12" ht="24.95" customHeight="1">
      <c r="B12" s="48" t="s">
        <v>87</v>
      </c>
      <c r="C12" s="50" t="s">
        <v>88</v>
      </c>
      <c r="D12" s="48"/>
      <c r="E12" s="48" t="s">
        <v>161</v>
      </c>
      <c r="F12" s="102">
        <v>5382</v>
      </c>
      <c r="G12" s="49">
        <f t="shared" si="0"/>
        <v>353.84615384615381</v>
      </c>
      <c r="H12" s="99">
        <v>50</v>
      </c>
      <c r="I12" s="96">
        <f t="shared" si="1"/>
        <v>17692.307692307691</v>
      </c>
      <c r="J12" s="49">
        <v>17692</v>
      </c>
      <c r="K12" s="14"/>
    </row>
    <row r="13" spans="1:12" ht="24.95" customHeight="1">
      <c r="B13" s="26" t="s">
        <v>105</v>
      </c>
      <c r="C13" s="26" t="s">
        <v>104</v>
      </c>
      <c r="D13" s="48"/>
      <c r="E13" s="48" t="s">
        <v>161</v>
      </c>
      <c r="F13" s="102">
        <v>5382</v>
      </c>
      <c r="G13" s="49">
        <f t="shared" si="0"/>
        <v>353.84615384615381</v>
      </c>
      <c r="H13" s="99">
        <v>50</v>
      </c>
      <c r="I13" s="96">
        <f t="shared" si="1"/>
        <v>17692.307692307691</v>
      </c>
      <c r="J13" s="49">
        <v>17692</v>
      </c>
      <c r="K13" s="14"/>
    </row>
    <row r="14" spans="1:12" ht="24.95" customHeight="1">
      <c r="B14" s="26" t="s">
        <v>107</v>
      </c>
      <c r="C14" s="26" t="s">
        <v>106</v>
      </c>
      <c r="D14" s="48"/>
      <c r="E14" s="48" t="s">
        <v>161</v>
      </c>
      <c r="F14" s="102">
        <v>5382</v>
      </c>
      <c r="G14" s="49">
        <f t="shared" si="0"/>
        <v>353.84615384615381</v>
      </c>
      <c r="H14" s="99">
        <v>50</v>
      </c>
      <c r="I14" s="96">
        <f t="shared" si="1"/>
        <v>17692.307692307691</v>
      </c>
      <c r="J14" s="49">
        <v>17692</v>
      </c>
      <c r="K14" s="14"/>
    </row>
    <row r="15" spans="1:12" ht="24.95" customHeight="1">
      <c r="B15" s="26" t="s">
        <v>108</v>
      </c>
      <c r="C15" s="26" t="s">
        <v>117</v>
      </c>
      <c r="D15" s="48"/>
      <c r="E15" s="48" t="s">
        <v>161</v>
      </c>
      <c r="F15" s="102">
        <v>5382</v>
      </c>
      <c r="G15" s="49">
        <f t="shared" si="0"/>
        <v>353.84615384615381</v>
      </c>
      <c r="H15" s="99">
        <v>50</v>
      </c>
      <c r="I15" s="96">
        <f t="shared" si="1"/>
        <v>17692.307692307691</v>
      </c>
      <c r="J15" s="49">
        <v>17692</v>
      </c>
      <c r="K15" s="14"/>
    </row>
    <row r="16" spans="1:12" ht="21.95" customHeight="1">
      <c r="B16" s="26" t="s">
        <v>408</v>
      </c>
      <c r="C16" s="26" t="s">
        <v>404</v>
      </c>
      <c r="D16" s="48"/>
      <c r="E16" s="48" t="s">
        <v>161</v>
      </c>
      <c r="F16" s="102">
        <v>5382</v>
      </c>
      <c r="G16" s="49">
        <f t="shared" si="0"/>
        <v>353.84615384615381</v>
      </c>
      <c r="H16" s="99">
        <v>50</v>
      </c>
      <c r="I16" s="96">
        <f t="shared" si="1"/>
        <v>17692.307692307691</v>
      </c>
      <c r="J16" s="49">
        <v>17692</v>
      </c>
      <c r="K16" s="14"/>
    </row>
    <row r="17" spans="2:11" ht="21.95" customHeight="1">
      <c r="B17" s="26" t="s">
        <v>409</v>
      </c>
      <c r="C17" s="26" t="s">
        <v>405</v>
      </c>
      <c r="D17" s="48"/>
      <c r="E17" s="48" t="s">
        <v>161</v>
      </c>
      <c r="F17" s="102">
        <v>5382</v>
      </c>
      <c r="G17" s="49">
        <f t="shared" si="0"/>
        <v>353.84615384615381</v>
      </c>
      <c r="H17" s="99">
        <v>50</v>
      </c>
      <c r="I17" s="96">
        <f t="shared" si="1"/>
        <v>17692.307692307691</v>
      </c>
      <c r="J17" s="49">
        <v>17692</v>
      </c>
      <c r="K17" s="14"/>
    </row>
    <row r="18" spans="2:11" ht="25.5" customHeight="1">
      <c r="B18" s="26" t="s">
        <v>410</v>
      </c>
      <c r="C18" s="26" t="s">
        <v>406</v>
      </c>
      <c r="D18" s="48"/>
      <c r="E18" s="48" t="s">
        <v>161</v>
      </c>
      <c r="F18" s="102">
        <v>5382</v>
      </c>
      <c r="G18" s="49">
        <f t="shared" si="0"/>
        <v>353.84615384615381</v>
      </c>
      <c r="H18" s="99">
        <v>50</v>
      </c>
      <c r="I18" s="96">
        <f t="shared" si="1"/>
        <v>17692.307692307691</v>
      </c>
      <c r="J18" s="49">
        <v>17692</v>
      </c>
      <c r="K18" s="14"/>
    </row>
    <row r="19" spans="2:11" ht="24.75" customHeight="1">
      <c r="B19" s="50" t="s">
        <v>411</v>
      </c>
      <c r="C19" s="26" t="s">
        <v>407</v>
      </c>
      <c r="D19" s="48"/>
      <c r="E19" s="48" t="s">
        <v>161</v>
      </c>
      <c r="F19" s="102">
        <v>5382</v>
      </c>
      <c r="G19" s="49">
        <f t="shared" si="0"/>
        <v>353.84615384615381</v>
      </c>
      <c r="H19" s="99">
        <v>50</v>
      </c>
      <c r="I19" s="96">
        <f t="shared" si="1"/>
        <v>17692.307692307691</v>
      </c>
      <c r="J19" s="49">
        <v>17692</v>
      </c>
      <c r="K19" s="14"/>
    </row>
    <row r="20" spans="2:11">
      <c r="B20" s="42"/>
      <c r="C20" s="42"/>
      <c r="D20" s="42"/>
      <c r="E20" s="42"/>
      <c r="F20" s="100"/>
      <c r="G20" s="42"/>
      <c r="H20" s="42"/>
      <c r="I20" s="100"/>
      <c r="J20" s="42"/>
      <c r="K20" s="42"/>
    </row>
    <row r="21" spans="2:11">
      <c r="B21" s="42"/>
      <c r="C21" s="42"/>
      <c r="D21" s="42"/>
      <c r="E21" s="65" t="s">
        <v>91</v>
      </c>
      <c r="F21" s="101">
        <f>SUM(F7:F20)</f>
        <v>84208</v>
      </c>
      <c r="G21" s="66">
        <f>SUM(G7:G20)</f>
        <v>5536.3576594345832</v>
      </c>
      <c r="H21" s="101">
        <f t="shared" ref="H21" si="2">SUM(H7:H20)</f>
        <v>650</v>
      </c>
      <c r="I21" s="101">
        <f>SUM(I7:I20)</f>
        <v>276817.88297172909</v>
      </c>
      <c r="J21" s="66">
        <f>SUM(J7:J20)</f>
        <v>276816</v>
      </c>
      <c r="K21" s="42"/>
    </row>
    <row r="22" spans="2:11">
      <c r="E22" s="21"/>
      <c r="F22" s="22"/>
      <c r="G22" s="22"/>
      <c r="H22" s="22"/>
      <c r="I22" s="91"/>
      <c r="J22" s="22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:M22"/>
  <sheetViews>
    <sheetView workbookViewId="0">
      <selection activeCell="F3" sqref="F3"/>
    </sheetView>
  </sheetViews>
  <sheetFormatPr baseColWidth="10" defaultRowHeight="12.75"/>
  <cols>
    <col min="1" max="1" width="1.7109375" customWidth="1"/>
    <col min="2" max="2" width="12.140625" bestFit="1" customWidth="1"/>
    <col min="3" max="3" width="34" customWidth="1"/>
    <col min="4" max="4" width="0.7109375" customWidth="1"/>
    <col min="5" max="5" width="17.140625" customWidth="1"/>
    <col min="6" max="7" width="11.140625" customWidth="1"/>
    <col min="8" max="8" width="10.85546875" bestFit="1" customWidth="1"/>
    <col min="9" max="9" width="11.28515625" bestFit="1" customWidth="1"/>
    <col min="10" max="10" width="12.42578125" customWidth="1"/>
    <col min="11" max="11" width="28.5703125" customWidth="1"/>
  </cols>
  <sheetData>
    <row r="1" spans="2:13" ht="18">
      <c r="F1" s="1" t="s">
        <v>0</v>
      </c>
      <c r="G1" s="32"/>
      <c r="H1" s="32"/>
      <c r="I1" s="32"/>
      <c r="J1" s="32"/>
      <c r="K1" s="3" t="s">
        <v>1</v>
      </c>
    </row>
    <row r="2" spans="2:13" ht="15">
      <c r="F2" s="4" t="s">
        <v>429</v>
      </c>
      <c r="G2" s="32"/>
      <c r="H2" s="32"/>
      <c r="I2" s="32"/>
      <c r="J2" s="32"/>
      <c r="K2" s="23" t="str">
        <f>'GOB1'!K2</f>
        <v>15 DE DICIEMBRE DE 2013</v>
      </c>
    </row>
    <row r="3" spans="2:13">
      <c r="F3" s="23" t="str">
        <f>'GOB1'!F3</f>
        <v>AGUINALDOS 2013</v>
      </c>
      <c r="G3" s="32"/>
      <c r="H3" s="32"/>
      <c r="I3" s="32"/>
      <c r="J3" s="32"/>
    </row>
    <row r="4" spans="2:13">
      <c r="F4" s="33"/>
      <c r="G4" s="32"/>
      <c r="H4" s="32"/>
      <c r="I4" s="32"/>
      <c r="J4" s="32"/>
    </row>
    <row r="5" spans="2:13">
      <c r="B5" s="6" t="s">
        <v>2</v>
      </c>
      <c r="C5" s="6" t="s">
        <v>3</v>
      </c>
      <c r="D5" s="6"/>
      <c r="E5" s="6" t="s">
        <v>118</v>
      </c>
      <c r="F5" s="41" t="s">
        <v>4</v>
      </c>
      <c r="G5" s="103" t="s">
        <v>427</v>
      </c>
      <c r="H5" s="34" t="s">
        <v>426</v>
      </c>
      <c r="I5" s="87"/>
      <c r="J5" s="34" t="s">
        <v>425</v>
      </c>
      <c r="K5" s="6" t="s">
        <v>6</v>
      </c>
    </row>
    <row r="6" spans="2:13" ht="3.75" customHeight="1">
      <c r="H6" s="42"/>
      <c r="I6" s="100"/>
    </row>
    <row r="7" spans="2:13" ht="24.95" customHeight="1">
      <c r="B7" s="35" t="s">
        <v>195</v>
      </c>
      <c r="C7" s="12" t="s">
        <v>196</v>
      </c>
      <c r="D7" s="35"/>
      <c r="E7" s="35" t="s">
        <v>420</v>
      </c>
      <c r="F7" s="107">
        <v>5382</v>
      </c>
      <c r="G7" s="15">
        <f>SUM(F7*2)/30.42</f>
        <v>353.84615384615381</v>
      </c>
      <c r="H7" s="78">
        <v>50</v>
      </c>
      <c r="I7" s="104">
        <f>G7*H7</f>
        <v>17692.307692307691</v>
      </c>
      <c r="J7" s="15">
        <v>17692</v>
      </c>
      <c r="K7" s="14"/>
    </row>
    <row r="8" spans="2:13" ht="24.95" customHeight="1">
      <c r="B8" s="35" t="s">
        <v>197</v>
      </c>
      <c r="C8" s="12" t="s">
        <v>198</v>
      </c>
      <c r="D8" s="35"/>
      <c r="E8" s="35" t="s">
        <v>161</v>
      </c>
      <c r="F8" s="107">
        <v>5382</v>
      </c>
      <c r="G8" s="15">
        <f t="shared" ref="G8:G17" si="0">SUM(F8*2)/30.42</f>
        <v>353.84615384615381</v>
      </c>
      <c r="H8" s="78">
        <v>50</v>
      </c>
      <c r="I8" s="104">
        <f t="shared" ref="I8:I17" si="1">G8*H8</f>
        <v>17692.307692307691</v>
      </c>
      <c r="J8" s="15">
        <v>17692</v>
      </c>
      <c r="K8" s="14"/>
    </row>
    <row r="9" spans="2:13" ht="24.95" customHeight="1">
      <c r="B9" s="12" t="s">
        <v>199</v>
      </c>
      <c r="C9" s="12" t="s">
        <v>200</v>
      </c>
      <c r="D9" s="35"/>
      <c r="E9" s="35" t="s">
        <v>161</v>
      </c>
      <c r="F9" s="107">
        <v>5382</v>
      </c>
      <c r="G9" s="15">
        <f t="shared" si="0"/>
        <v>353.84615384615381</v>
      </c>
      <c r="H9" s="78">
        <v>50</v>
      </c>
      <c r="I9" s="104">
        <f t="shared" si="1"/>
        <v>17692.307692307691</v>
      </c>
      <c r="J9" s="15">
        <v>17692</v>
      </c>
      <c r="K9" s="14"/>
    </row>
    <row r="10" spans="2:13" ht="24.95" customHeight="1">
      <c r="B10" s="76" t="s">
        <v>201</v>
      </c>
      <c r="C10" s="76" t="s">
        <v>202</v>
      </c>
      <c r="D10" s="35"/>
      <c r="E10" s="35" t="s">
        <v>161</v>
      </c>
      <c r="F10" s="107">
        <v>5382</v>
      </c>
      <c r="G10" s="15">
        <f t="shared" si="0"/>
        <v>353.84615384615381</v>
      </c>
      <c r="H10" s="78">
        <v>50</v>
      </c>
      <c r="I10" s="104">
        <f t="shared" si="1"/>
        <v>17692.307692307691</v>
      </c>
      <c r="J10" s="15">
        <v>17692</v>
      </c>
      <c r="K10" s="14"/>
      <c r="M10" t="s">
        <v>239</v>
      </c>
    </row>
    <row r="11" spans="2:13" ht="24.95" customHeight="1">
      <c r="B11" s="76" t="s">
        <v>207</v>
      </c>
      <c r="C11" s="76" t="s">
        <v>205</v>
      </c>
      <c r="D11" s="35"/>
      <c r="E11" s="35" t="s">
        <v>161</v>
      </c>
      <c r="F11" s="107">
        <v>5382</v>
      </c>
      <c r="G11" s="15">
        <f t="shared" si="0"/>
        <v>353.84615384615381</v>
      </c>
      <c r="H11" s="78">
        <v>50</v>
      </c>
      <c r="I11" s="104">
        <f t="shared" si="1"/>
        <v>17692.307692307691</v>
      </c>
      <c r="J11" s="15">
        <v>17692</v>
      </c>
      <c r="K11" s="14"/>
    </row>
    <row r="12" spans="2:13" ht="24.95" customHeight="1">
      <c r="B12" s="79" t="s">
        <v>208</v>
      </c>
      <c r="C12" s="12" t="s">
        <v>206</v>
      </c>
      <c r="D12" s="35"/>
      <c r="E12" s="35" t="s">
        <v>161</v>
      </c>
      <c r="F12" s="107">
        <v>5382</v>
      </c>
      <c r="G12" s="15">
        <f t="shared" si="0"/>
        <v>353.84615384615381</v>
      </c>
      <c r="H12" s="78">
        <v>50</v>
      </c>
      <c r="I12" s="104">
        <f t="shared" si="1"/>
        <v>17692.307692307691</v>
      </c>
      <c r="J12" s="15">
        <v>17692</v>
      </c>
      <c r="K12" s="14"/>
    </row>
    <row r="13" spans="2:13" ht="24.95" customHeight="1">
      <c r="B13" s="79" t="s">
        <v>85</v>
      </c>
      <c r="C13" s="12" t="s">
        <v>86</v>
      </c>
      <c r="D13" s="35"/>
      <c r="E13" s="35" t="s">
        <v>161</v>
      </c>
      <c r="F13" s="107">
        <v>5382</v>
      </c>
      <c r="G13" s="15">
        <f t="shared" si="0"/>
        <v>353.84615384615381</v>
      </c>
      <c r="H13" s="78">
        <v>50</v>
      </c>
      <c r="I13" s="104">
        <f t="shared" si="1"/>
        <v>17692.307692307691</v>
      </c>
      <c r="J13" s="15">
        <v>17692</v>
      </c>
      <c r="K13" s="14"/>
    </row>
    <row r="14" spans="2:13" ht="24.95" customHeight="1">
      <c r="B14" s="79" t="s">
        <v>373</v>
      </c>
      <c r="C14" s="12" t="s">
        <v>302</v>
      </c>
      <c r="D14" s="35"/>
      <c r="E14" s="35" t="s">
        <v>311</v>
      </c>
      <c r="F14" s="107">
        <v>5382</v>
      </c>
      <c r="G14" s="15">
        <f t="shared" si="0"/>
        <v>353.84615384615381</v>
      </c>
      <c r="H14" s="78">
        <v>50</v>
      </c>
      <c r="I14" s="104">
        <f t="shared" si="1"/>
        <v>17692.307692307691</v>
      </c>
      <c r="J14" s="15">
        <v>17692</v>
      </c>
      <c r="K14" s="14"/>
    </row>
    <row r="15" spans="2:13" ht="24.95" customHeight="1">
      <c r="B15" s="79" t="s">
        <v>322</v>
      </c>
      <c r="C15" s="12" t="s">
        <v>303</v>
      </c>
      <c r="D15" s="35"/>
      <c r="E15" s="35" t="s">
        <v>311</v>
      </c>
      <c r="F15" s="107">
        <v>5382</v>
      </c>
      <c r="G15" s="15">
        <f t="shared" si="0"/>
        <v>353.84615384615381</v>
      </c>
      <c r="H15" s="78">
        <v>50</v>
      </c>
      <c r="I15" s="104">
        <f t="shared" si="1"/>
        <v>17692.307692307691</v>
      </c>
      <c r="J15" s="15">
        <v>17692</v>
      </c>
      <c r="K15" s="14"/>
    </row>
    <row r="16" spans="2:13" ht="21.95" customHeight="1">
      <c r="B16" s="79" t="s">
        <v>377</v>
      </c>
      <c r="C16" s="12" t="s">
        <v>379</v>
      </c>
      <c r="D16" s="35"/>
      <c r="E16" s="68" t="s">
        <v>311</v>
      </c>
      <c r="F16" s="108">
        <v>5382</v>
      </c>
      <c r="G16" s="15">
        <f t="shared" si="0"/>
        <v>353.84615384615381</v>
      </c>
      <c r="H16" s="78">
        <v>50</v>
      </c>
      <c r="I16" s="104">
        <f t="shared" si="1"/>
        <v>17692.307692307691</v>
      </c>
      <c r="J16" s="15">
        <v>17692</v>
      </c>
      <c r="K16" s="14"/>
    </row>
    <row r="17" spans="2:11" ht="21.95" customHeight="1">
      <c r="B17" s="79" t="s">
        <v>378</v>
      </c>
      <c r="C17" s="12" t="s">
        <v>380</v>
      </c>
      <c r="D17" s="35"/>
      <c r="E17" s="68" t="s">
        <v>311</v>
      </c>
      <c r="F17" s="108">
        <v>5382</v>
      </c>
      <c r="G17" s="15">
        <f t="shared" si="0"/>
        <v>353.84615384615381</v>
      </c>
      <c r="H17" s="78">
        <v>50</v>
      </c>
      <c r="I17" s="104">
        <f t="shared" si="1"/>
        <v>17692.307692307691</v>
      </c>
      <c r="J17" s="15">
        <v>17692</v>
      </c>
      <c r="K17" s="14"/>
    </row>
    <row r="18" spans="2:11" ht="21.75" customHeight="1">
      <c r="B18" s="38"/>
      <c r="C18" s="10"/>
      <c r="D18" s="11"/>
      <c r="E18" s="70"/>
      <c r="F18" s="109"/>
      <c r="G18" s="29"/>
      <c r="H18" s="43"/>
      <c r="I18" s="105"/>
      <c r="J18" s="13"/>
      <c r="K18" s="13"/>
    </row>
    <row r="19" spans="2:11" ht="21.75" customHeight="1">
      <c r="B19" s="38"/>
      <c r="C19" s="77"/>
      <c r="D19" s="11"/>
      <c r="E19" s="70"/>
      <c r="F19" s="109"/>
      <c r="G19" s="29"/>
      <c r="H19" s="43"/>
      <c r="I19" s="105"/>
      <c r="J19" s="13"/>
      <c r="K19" s="13"/>
    </row>
    <row r="20" spans="2:11">
      <c r="F20" s="93"/>
      <c r="H20" s="42"/>
      <c r="I20" s="100"/>
    </row>
    <row r="21" spans="2:11">
      <c r="E21" s="21" t="s">
        <v>91</v>
      </c>
      <c r="F21" s="91">
        <f>SUM(F7:F20)</f>
        <v>59202</v>
      </c>
      <c r="G21" s="22">
        <f>SUM(G7:G20)</f>
        <v>3892.3076923076919</v>
      </c>
      <c r="H21" s="91">
        <f>SUM(H7:H20)</f>
        <v>550</v>
      </c>
      <c r="I21" s="91">
        <f>SUM(I7:I20)</f>
        <v>194615.3846153846</v>
      </c>
      <c r="J21" s="22">
        <f>SUM(J7:J20)</f>
        <v>194612</v>
      </c>
    </row>
    <row r="22" spans="2:11">
      <c r="F22" s="93"/>
      <c r="H22" s="42"/>
      <c r="I22" s="106" t="s">
        <v>227</v>
      </c>
    </row>
  </sheetData>
  <phoneticPr fontId="0" type="noConversion"/>
  <pageMargins left="7.874015748031496E-2" right="0.11811023622047245" top="0.19685039370078741" bottom="0.19685039370078741" header="0" footer="0"/>
  <pageSetup scale="9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topLeftCell="A19" workbookViewId="0">
      <selection activeCell="E14" sqref="E14"/>
    </sheetView>
  </sheetViews>
  <sheetFormatPr baseColWidth="10" defaultRowHeight="12.75"/>
  <cols>
    <col min="1" max="1" width="1.7109375" style="69" customWidth="1"/>
    <col min="2" max="2" width="12.140625" style="69" bestFit="1" customWidth="1"/>
    <col min="3" max="3" width="36.42578125" style="69" bestFit="1" customWidth="1"/>
    <col min="4" max="4" width="28.7109375" style="69" bestFit="1" customWidth="1"/>
    <col min="5" max="6" width="11.140625" style="125" customWidth="1"/>
    <col min="7" max="7" width="12.85546875" style="125" bestFit="1" customWidth="1"/>
    <col min="8" max="8" width="11.28515625" style="125" bestFit="1" customWidth="1"/>
    <col min="9" max="9" width="12.42578125" style="125" customWidth="1"/>
    <col min="10" max="10" width="28.5703125" style="69" customWidth="1"/>
    <col min="11" max="16384" width="11.42578125" style="69"/>
  </cols>
  <sheetData>
    <row r="1" spans="2:12" ht="18">
      <c r="E1" s="110" t="s">
        <v>0</v>
      </c>
      <c r="F1" s="111"/>
      <c r="G1" s="111"/>
      <c r="H1" s="111"/>
      <c r="I1" s="111"/>
      <c r="J1" s="112" t="s">
        <v>1</v>
      </c>
    </row>
    <row r="2" spans="2:12" ht="15">
      <c r="E2" s="113" t="s">
        <v>519</v>
      </c>
      <c r="F2" s="111"/>
      <c r="G2" s="111"/>
      <c r="H2" s="111"/>
      <c r="I2" s="111"/>
      <c r="J2" s="114" t="str">
        <f>'GOB1'!K2</f>
        <v>15 DE DICIEMBRE DE 2013</v>
      </c>
    </row>
    <row r="3" spans="2:12">
      <c r="E3" s="129" t="str">
        <f>'GOB1'!F3</f>
        <v>AGUINALDOS 2013</v>
      </c>
      <c r="F3" s="111"/>
      <c r="G3" s="111"/>
      <c r="H3" s="111"/>
      <c r="I3" s="111"/>
    </row>
    <row r="4" spans="2:12">
      <c r="E4" s="115"/>
      <c r="F4" s="111"/>
      <c r="G4" s="111"/>
      <c r="H4" s="111"/>
      <c r="I4" s="111"/>
    </row>
    <row r="5" spans="2:12">
      <c r="B5" s="116" t="s">
        <v>2</v>
      </c>
      <c r="C5" s="116" t="s">
        <v>3</v>
      </c>
      <c r="D5" s="116" t="s">
        <v>118</v>
      </c>
      <c r="E5" s="136" t="s">
        <v>481</v>
      </c>
      <c r="F5" s="137" t="s">
        <v>517</v>
      </c>
      <c r="G5" s="118" t="s">
        <v>425</v>
      </c>
      <c r="H5" s="118"/>
      <c r="I5" s="117" t="s">
        <v>425</v>
      </c>
      <c r="J5" s="116" t="s">
        <v>6</v>
      </c>
    </row>
    <row r="6" spans="2:12" ht="3.75" customHeight="1">
      <c r="E6" s="128"/>
      <c r="F6" s="128"/>
      <c r="G6" s="126"/>
      <c r="H6" s="126"/>
      <c r="I6" s="127"/>
    </row>
    <row r="7" spans="2:12" ht="24.95" customHeight="1">
      <c r="B7" s="38" t="s">
        <v>436</v>
      </c>
      <c r="C7" s="52" t="s">
        <v>437</v>
      </c>
      <c r="D7" s="119" t="s">
        <v>144</v>
      </c>
      <c r="E7" s="95">
        <v>1300</v>
      </c>
      <c r="F7" s="95">
        <f>E7*2</f>
        <v>2600</v>
      </c>
      <c r="G7" s="123">
        <f>SUM(F7*2)/12*10</f>
        <v>4333.333333333333</v>
      </c>
      <c r="H7" s="123"/>
      <c r="I7" s="29">
        <v>4333</v>
      </c>
      <c r="J7" s="120"/>
    </row>
    <row r="8" spans="2:12" ht="24.95" customHeight="1">
      <c r="B8" s="38" t="s">
        <v>438</v>
      </c>
      <c r="C8" s="52" t="s">
        <v>439</v>
      </c>
      <c r="D8" s="119" t="s">
        <v>144</v>
      </c>
      <c r="E8" s="95">
        <v>1300</v>
      </c>
      <c r="F8" s="95">
        <f t="shared" ref="F8:F27" si="0">E8*2</f>
        <v>2600</v>
      </c>
      <c r="G8" s="123">
        <f>SUM(F8*2)/12*10</f>
        <v>4333.333333333333</v>
      </c>
      <c r="H8" s="123"/>
      <c r="I8" s="29">
        <v>4333</v>
      </c>
      <c r="J8" s="120"/>
    </row>
    <row r="9" spans="2:12" ht="24.95" customHeight="1">
      <c r="B9" s="121" t="s">
        <v>440</v>
      </c>
      <c r="C9" s="121" t="s">
        <v>441</v>
      </c>
      <c r="D9" s="119" t="s">
        <v>144</v>
      </c>
      <c r="E9" s="95">
        <v>1404</v>
      </c>
      <c r="F9" s="95">
        <f t="shared" si="0"/>
        <v>2808</v>
      </c>
      <c r="G9" s="123">
        <f t="shared" ref="G9:G31" si="1">SUM(F9*2)</f>
        <v>5616</v>
      </c>
      <c r="H9" s="123"/>
      <c r="I9" s="29">
        <v>5616</v>
      </c>
      <c r="J9" s="120"/>
    </row>
    <row r="10" spans="2:12" ht="24.95" customHeight="1">
      <c r="B10" s="38" t="s">
        <v>442</v>
      </c>
      <c r="C10" s="52" t="s">
        <v>443</v>
      </c>
      <c r="D10" s="119" t="s">
        <v>144</v>
      </c>
      <c r="E10" s="95">
        <v>1404</v>
      </c>
      <c r="F10" s="95">
        <f t="shared" si="0"/>
        <v>2808</v>
      </c>
      <c r="G10" s="123">
        <f t="shared" si="1"/>
        <v>5616</v>
      </c>
      <c r="H10" s="123"/>
      <c r="I10" s="29">
        <v>5616</v>
      </c>
      <c r="J10" s="120"/>
      <c r="L10" s="69" t="s">
        <v>239</v>
      </c>
    </row>
    <row r="11" spans="2:12" ht="24.95" customHeight="1">
      <c r="B11" s="38" t="s">
        <v>444</v>
      </c>
      <c r="C11" s="52" t="s">
        <v>445</v>
      </c>
      <c r="D11" s="119" t="s">
        <v>144</v>
      </c>
      <c r="E11" s="95">
        <v>1404</v>
      </c>
      <c r="F11" s="95">
        <f t="shared" si="0"/>
        <v>2808</v>
      </c>
      <c r="G11" s="123">
        <f t="shared" si="1"/>
        <v>5616</v>
      </c>
      <c r="H11" s="123"/>
      <c r="I11" s="29">
        <v>5616</v>
      </c>
      <c r="J11" s="120"/>
    </row>
    <row r="12" spans="2:12" ht="24.95" customHeight="1">
      <c r="B12" s="38" t="s">
        <v>446</v>
      </c>
      <c r="C12" s="52" t="s">
        <v>447</v>
      </c>
      <c r="D12" s="119" t="s">
        <v>144</v>
      </c>
      <c r="E12" s="95">
        <v>1404</v>
      </c>
      <c r="F12" s="95">
        <f t="shared" si="0"/>
        <v>2808</v>
      </c>
      <c r="G12" s="123">
        <f t="shared" si="1"/>
        <v>5616</v>
      </c>
      <c r="H12" s="123"/>
      <c r="I12" s="29">
        <v>5616</v>
      </c>
      <c r="J12" s="120"/>
    </row>
    <row r="13" spans="2:12" ht="24.95" customHeight="1">
      <c r="B13" s="38" t="s">
        <v>448</v>
      </c>
      <c r="C13" s="121" t="s">
        <v>449</v>
      </c>
      <c r="D13" s="119" t="s">
        <v>144</v>
      </c>
      <c r="E13" s="95">
        <v>1404</v>
      </c>
      <c r="F13" s="95">
        <f t="shared" si="0"/>
        <v>2808</v>
      </c>
      <c r="G13" s="123">
        <f t="shared" si="1"/>
        <v>5616</v>
      </c>
      <c r="H13" s="123"/>
      <c r="I13" s="29">
        <v>5616</v>
      </c>
      <c r="J13" s="120"/>
    </row>
    <row r="14" spans="2:12" ht="24.95" customHeight="1">
      <c r="B14" s="38" t="s">
        <v>450</v>
      </c>
      <c r="C14" s="52" t="s">
        <v>451</v>
      </c>
      <c r="D14" s="119" t="s">
        <v>144</v>
      </c>
      <c r="E14" s="95">
        <v>1300</v>
      </c>
      <c r="F14" s="95">
        <f t="shared" si="0"/>
        <v>2600</v>
      </c>
      <c r="G14" s="123">
        <f>SUM(F14*2)/12*11.5</f>
        <v>4983.333333333333</v>
      </c>
      <c r="H14" s="123"/>
      <c r="I14" s="29">
        <v>4983</v>
      </c>
      <c r="J14" s="120"/>
    </row>
    <row r="15" spans="2:12" ht="24.95" customHeight="1">
      <c r="B15" s="38" t="s">
        <v>452</v>
      </c>
      <c r="C15" s="121" t="s">
        <v>453</v>
      </c>
      <c r="D15" s="122" t="s">
        <v>454</v>
      </c>
      <c r="E15" s="95">
        <v>1400</v>
      </c>
      <c r="F15" s="95">
        <f t="shared" si="0"/>
        <v>2800</v>
      </c>
      <c r="G15" s="123">
        <f t="shared" si="1"/>
        <v>5600</v>
      </c>
      <c r="H15" s="123"/>
      <c r="I15" s="29">
        <v>5600</v>
      </c>
      <c r="J15" s="120"/>
    </row>
    <row r="16" spans="2:12" ht="24.95" customHeight="1">
      <c r="B16" s="38" t="s">
        <v>455</v>
      </c>
      <c r="C16" s="52" t="s">
        <v>456</v>
      </c>
      <c r="D16" s="122" t="s">
        <v>151</v>
      </c>
      <c r="E16" s="95">
        <v>1212</v>
      </c>
      <c r="F16" s="95">
        <f t="shared" si="0"/>
        <v>2424</v>
      </c>
      <c r="G16" s="123">
        <f t="shared" si="1"/>
        <v>4848</v>
      </c>
      <c r="H16" s="123"/>
      <c r="I16" s="29">
        <v>4848</v>
      </c>
      <c r="J16" s="120"/>
    </row>
    <row r="17" spans="2:10" ht="24.95" customHeight="1">
      <c r="B17" s="38" t="s">
        <v>457</v>
      </c>
      <c r="C17" s="52" t="s">
        <v>458</v>
      </c>
      <c r="D17" s="119" t="s">
        <v>459</v>
      </c>
      <c r="E17" s="95">
        <v>800</v>
      </c>
      <c r="F17" s="95">
        <f t="shared" si="0"/>
        <v>1600</v>
      </c>
      <c r="G17" s="123">
        <f t="shared" si="1"/>
        <v>3200</v>
      </c>
      <c r="H17" s="123"/>
      <c r="I17" s="29">
        <v>3200</v>
      </c>
      <c r="J17" s="120"/>
    </row>
    <row r="18" spans="2:10" ht="24.95" customHeight="1">
      <c r="B18" s="38" t="s">
        <v>460</v>
      </c>
      <c r="C18" s="52" t="s">
        <v>461</v>
      </c>
      <c r="D18" s="122" t="s">
        <v>462</v>
      </c>
      <c r="E18" s="95">
        <v>1212</v>
      </c>
      <c r="F18" s="95">
        <f t="shared" si="0"/>
        <v>2424</v>
      </c>
      <c r="G18" s="123">
        <f t="shared" si="1"/>
        <v>4848</v>
      </c>
      <c r="H18" s="123"/>
      <c r="I18" s="29">
        <v>4848</v>
      </c>
      <c r="J18" s="120"/>
    </row>
    <row r="19" spans="2:10" ht="24.95" customHeight="1">
      <c r="B19" s="121" t="s">
        <v>463</v>
      </c>
      <c r="C19" s="121" t="s">
        <v>464</v>
      </c>
      <c r="D19" s="122" t="s">
        <v>465</v>
      </c>
      <c r="E19" s="95">
        <v>1124</v>
      </c>
      <c r="F19" s="95">
        <f t="shared" si="0"/>
        <v>2248</v>
      </c>
      <c r="G19" s="123">
        <f t="shared" si="1"/>
        <v>4496</v>
      </c>
      <c r="H19" s="123"/>
      <c r="I19" s="29">
        <v>4496</v>
      </c>
      <c r="J19" s="120"/>
    </row>
    <row r="20" spans="2:10" ht="24.95" customHeight="1">
      <c r="B20" s="77" t="s">
        <v>466</v>
      </c>
      <c r="C20" s="121" t="s">
        <v>467</v>
      </c>
      <c r="D20" s="119" t="s">
        <v>468</v>
      </c>
      <c r="E20" s="95">
        <v>1000</v>
      </c>
      <c r="F20" s="95">
        <f t="shared" si="0"/>
        <v>2000</v>
      </c>
      <c r="G20" s="123">
        <f t="shared" si="1"/>
        <v>4000</v>
      </c>
      <c r="H20" s="123"/>
      <c r="I20" s="29">
        <v>4000</v>
      </c>
      <c r="J20" s="120"/>
    </row>
    <row r="21" spans="2:10" ht="24.95" customHeight="1">
      <c r="B21" s="38" t="s">
        <v>469</v>
      </c>
      <c r="C21" s="52" t="s">
        <v>470</v>
      </c>
      <c r="D21" s="119" t="s">
        <v>471</v>
      </c>
      <c r="E21" s="95">
        <v>1000</v>
      </c>
      <c r="F21" s="95">
        <f t="shared" si="0"/>
        <v>2000</v>
      </c>
      <c r="G21" s="123">
        <f t="shared" si="1"/>
        <v>4000</v>
      </c>
      <c r="H21" s="95">
        <f>SUM(H7:H20)</f>
        <v>0</v>
      </c>
      <c r="I21" s="29">
        <v>4000</v>
      </c>
      <c r="J21" s="120"/>
    </row>
    <row r="22" spans="2:10" ht="24.95" customHeight="1">
      <c r="B22" s="38" t="s">
        <v>472</v>
      </c>
      <c r="C22" s="52" t="s">
        <v>473</v>
      </c>
      <c r="D22" s="119" t="s">
        <v>474</v>
      </c>
      <c r="E22" s="95">
        <v>606</v>
      </c>
      <c r="F22" s="95">
        <f t="shared" si="0"/>
        <v>1212</v>
      </c>
      <c r="G22" s="123">
        <f t="shared" si="1"/>
        <v>2424</v>
      </c>
      <c r="H22" s="123" t="s">
        <v>227</v>
      </c>
      <c r="I22" s="29">
        <v>2424</v>
      </c>
      <c r="J22" s="120"/>
    </row>
    <row r="23" spans="2:10" ht="24.95" customHeight="1">
      <c r="B23" s="38" t="s">
        <v>475</v>
      </c>
      <c r="C23" s="52" t="s">
        <v>476</v>
      </c>
      <c r="D23" s="119" t="s">
        <v>477</v>
      </c>
      <c r="E23" s="95">
        <v>280</v>
      </c>
      <c r="F23" s="95">
        <f t="shared" si="0"/>
        <v>560</v>
      </c>
      <c r="G23" s="123">
        <f t="shared" si="1"/>
        <v>1120</v>
      </c>
      <c r="H23" s="95"/>
      <c r="I23" s="29">
        <v>1120</v>
      </c>
      <c r="J23" s="120"/>
    </row>
    <row r="24" spans="2:10" ht="24.95" customHeight="1">
      <c r="B24" s="38" t="s">
        <v>478</v>
      </c>
      <c r="C24" s="52" t="s">
        <v>479</v>
      </c>
      <c r="D24" s="119" t="s">
        <v>480</v>
      </c>
      <c r="E24" s="95">
        <v>234</v>
      </c>
      <c r="F24" s="95">
        <f t="shared" si="0"/>
        <v>468</v>
      </c>
      <c r="G24" s="123">
        <f t="shared" si="1"/>
        <v>936</v>
      </c>
      <c r="H24" s="95"/>
      <c r="I24" s="29">
        <v>936</v>
      </c>
      <c r="J24" s="120"/>
    </row>
    <row r="25" spans="2:10" ht="24.95" customHeight="1">
      <c r="B25" s="53" t="s">
        <v>506</v>
      </c>
      <c r="C25" s="130" t="s">
        <v>507</v>
      </c>
      <c r="D25" s="131" t="s">
        <v>508</v>
      </c>
      <c r="E25" s="133">
        <v>1300</v>
      </c>
      <c r="F25" s="95">
        <f t="shared" si="0"/>
        <v>2600</v>
      </c>
      <c r="G25" s="123">
        <f>SUM(F25*2)/12*11</f>
        <v>4766.6666666666661</v>
      </c>
      <c r="H25" s="128"/>
      <c r="I25" s="127">
        <v>4767</v>
      </c>
      <c r="J25" s="120"/>
    </row>
    <row r="26" spans="2:10" ht="24.95" customHeight="1">
      <c r="B26" s="53" t="s">
        <v>509</v>
      </c>
      <c r="C26" s="130" t="s">
        <v>510</v>
      </c>
      <c r="D26" s="131" t="s">
        <v>127</v>
      </c>
      <c r="E26" s="133">
        <v>1200</v>
      </c>
      <c r="F26" s="95">
        <f t="shared" si="0"/>
        <v>2400</v>
      </c>
      <c r="G26" s="123">
        <f>SUM(F26*2)/12*11</f>
        <v>4400</v>
      </c>
      <c r="H26" s="128"/>
      <c r="I26" s="127">
        <v>4400</v>
      </c>
      <c r="J26" s="120"/>
    </row>
    <row r="27" spans="2:10" ht="24.95" customHeight="1">
      <c r="B27" s="38" t="s">
        <v>513</v>
      </c>
      <c r="C27" s="52" t="s">
        <v>511</v>
      </c>
      <c r="D27" s="119" t="s">
        <v>512</v>
      </c>
      <c r="E27" s="95">
        <v>1002</v>
      </c>
      <c r="F27" s="95">
        <f t="shared" si="0"/>
        <v>2004</v>
      </c>
      <c r="G27" s="123">
        <f t="shared" si="1"/>
        <v>4008</v>
      </c>
      <c r="H27" s="128"/>
      <c r="I27" s="127">
        <v>4008</v>
      </c>
      <c r="J27" s="120"/>
    </row>
    <row r="28" spans="2:10" ht="24.95" customHeight="1">
      <c r="B28" s="94" t="s">
        <v>497</v>
      </c>
      <c r="C28" s="94" t="s">
        <v>496</v>
      </c>
      <c r="D28" s="132" t="s">
        <v>515</v>
      </c>
      <c r="E28" s="128"/>
      <c r="F28" s="128">
        <v>3000</v>
      </c>
      <c r="G28" s="123">
        <f>SUM(F28*2)/12*9.5</f>
        <v>4750</v>
      </c>
      <c r="H28" s="128"/>
      <c r="I28" s="127">
        <v>4750</v>
      </c>
      <c r="J28" s="120"/>
    </row>
    <row r="29" spans="2:10" ht="24.95" customHeight="1">
      <c r="B29" s="94" t="s">
        <v>499</v>
      </c>
      <c r="C29" s="94" t="s">
        <v>498</v>
      </c>
      <c r="D29" s="132" t="s">
        <v>516</v>
      </c>
      <c r="E29" s="128"/>
      <c r="F29" s="128">
        <v>4403</v>
      </c>
      <c r="G29" s="123">
        <f>SUM(F29*2)/12*2.5</f>
        <v>1834.5833333333335</v>
      </c>
      <c r="H29" s="128"/>
      <c r="I29" s="127">
        <v>1835</v>
      </c>
      <c r="J29" s="120"/>
    </row>
    <row r="30" spans="2:10" ht="24.95" customHeight="1">
      <c r="B30" s="94" t="s">
        <v>501</v>
      </c>
      <c r="C30" s="94" t="s">
        <v>500</v>
      </c>
      <c r="D30" s="132" t="s">
        <v>515</v>
      </c>
      <c r="E30" s="128"/>
      <c r="F30" s="128">
        <v>3000</v>
      </c>
      <c r="G30" s="123">
        <f>SUM(F30*2)/12*5</f>
        <v>2500</v>
      </c>
      <c r="H30" s="128"/>
      <c r="I30" s="127">
        <v>2500</v>
      </c>
      <c r="J30" s="120"/>
    </row>
    <row r="31" spans="2:10" ht="24.95" customHeight="1">
      <c r="B31" s="94" t="s">
        <v>503</v>
      </c>
      <c r="C31" s="94" t="s">
        <v>502</v>
      </c>
      <c r="D31" s="132" t="s">
        <v>122</v>
      </c>
      <c r="E31" s="128"/>
      <c r="F31" s="128">
        <v>2750</v>
      </c>
      <c r="G31" s="123">
        <f t="shared" si="1"/>
        <v>5500</v>
      </c>
      <c r="H31" s="128"/>
      <c r="I31" s="135">
        <v>5500</v>
      </c>
      <c r="J31" s="120"/>
    </row>
    <row r="32" spans="2:10" ht="24.95" customHeight="1">
      <c r="D32" s="134" t="s">
        <v>518</v>
      </c>
      <c r="E32" s="128">
        <f>SUM(E7:E31)</f>
        <v>23290</v>
      </c>
      <c r="F32" s="128">
        <f>SUM(F7:F31)</f>
        <v>59733</v>
      </c>
      <c r="G32" s="128">
        <f>SUM(G7:G31)</f>
        <v>104961.25</v>
      </c>
      <c r="H32" s="128">
        <f>SUM(H7:H31)</f>
        <v>0</v>
      </c>
      <c r="I32" s="124">
        <f>SUM(I7:I31)</f>
        <v>104961</v>
      </c>
    </row>
  </sheetData>
  <pageMargins left="7.874015748031496E-2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topLeftCell="A7" workbookViewId="0">
      <selection activeCell="F12" sqref="F12"/>
    </sheetView>
  </sheetViews>
  <sheetFormatPr baseColWidth="10" defaultRowHeight="12.75"/>
  <cols>
    <col min="1" max="1" width="1.7109375" style="69" customWidth="1"/>
    <col min="2" max="2" width="12.140625" style="69" bestFit="1" customWidth="1"/>
    <col min="3" max="3" width="36.42578125" style="69" bestFit="1" customWidth="1"/>
    <col min="4" max="4" width="28.7109375" style="69" bestFit="1" customWidth="1"/>
    <col min="5" max="6" width="11.140625" style="125" customWidth="1"/>
    <col min="7" max="7" width="12.85546875" style="125" bestFit="1" customWidth="1"/>
    <col min="8" max="8" width="11.28515625" style="125" bestFit="1" customWidth="1"/>
    <col min="9" max="9" width="12.42578125" style="125" customWidth="1"/>
    <col min="10" max="10" width="28.5703125" style="69" customWidth="1"/>
    <col min="11" max="16384" width="11.42578125" style="69"/>
  </cols>
  <sheetData>
    <row r="1" spans="2:10" ht="18">
      <c r="E1" s="110" t="s">
        <v>0</v>
      </c>
      <c r="F1" s="111"/>
      <c r="G1" s="111"/>
      <c r="H1" s="111"/>
      <c r="I1" s="111"/>
      <c r="J1" s="112" t="s">
        <v>1</v>
      </c>
    </row>
    <row r="2" spans="2:10" ht="15">
      <c r="E2" s="113" t="s">
        <v>521</v>
      </c>
      <c r="F2" s="111"/>
      <c r="G2" s="111"/>
      <c r="H2" s="111"/>
      <c r="I2" s="111"/>
      <c r="J2" s="114" t="str">
        <f>'GOB1'!K2</f>
        <v>15 DE DICIEMBRE DE 2013</v>
      </c>
    </row>
    <row r="3" spans="2:10">
      <c r="E3" s="129" t="str">
        <f>'GOB1'!F3</f>
        <v>AGUINALDOS 2013</v>
      </c>
      <c r="F3" s="111"/>
      <c r="G3" s="111"/>
      <c r="H3" s="111"/>
      <c r="I3" s="111"/>
    </row>
    <row r="4" spans="2:10">
      <c r="E4" s="115"/>
      <c r="F4" s="111"/>
      <c r="G4" s="111"/>
      <c r="H4" s="111"/>
      <c r="I4" s="111"/>
    </row>
    <row r="5" spans="2:10">
      <c r="B5" s="116" t="s">
        <v>2</v>
      </c>
      <c r="C5" s="116" t="s">
        <v>3</v>
      </c>
      <c r="D5" s="116" t="s">
        <v>118</v>
      </c>
      <c r="E5" s="136" t="s">
        <v>481</v>
      </c>
      <c r="F5" s="137" t="s">
        <v>517</v>
      </c>
      <c r="G5" s="118" t="s">
        <v>425</v>
      </c>
      <c r="H5" s="118"/>
      <c r="I5" s="117" t="s">
        <v>425</v>
      </c>
      <c r="J5" s="116" t="s">
        <v>6</v>
      </c>
    </row>
    <row r="6" spans="2:10" ht="3.75" customHeight="1">
      <c r="E6" s="128"/>
      <c r="F6" s="128"/>
      <c r="G6" s="126"/>
      <c r="H6" s="126"/>
      <c r="I6" s="127"/>
    </row>
    <row r="7" spans="2:10" ht="30" customHeight="1">
      <c r="B7" s="11" t="s">
        <v>483</v>
      </c>
      <c r="C7" s="94" t="s">
        <v>482</v>
      </c>
      <c r="D7" s="132" t="s">
        <v>514</v>
      </c>
      <c r="E7" s="128"/>
      <c r="F7" s="128">
        <v>4787</v>
      </c>
      <c r="G7" s="123">
        <f>SUM(F7*2)/12*9.5</f>
        <v>7579.416666666667</v>
      </c>
      <c r="H7" s="128"/>
      <c r="I7" s="127">
        <v>7579</v>
      </c>
      <c r="J7" s="120"/>
    </row>
    <row r="8" spans="2:10" ht="30" customHeight="1">
      <c r="B8" s="11" t="s">
        <v>485</v>
      </c>
      <c r="C8" s="94" t="s">
        <v>484</v>
      </c>
      <c r="D8" s="132" t="s">
        <v>514</v>
      </c>
      <c r="E8" s="128"/>
      <c r="F8" s="128">
        <v>4787</v>
      </c>
      <c r="G8" s="123">
        <f>SUM(F8*2)/12*3</f>
        <v>2393.5</v>
      </c>
      <c r="H8" s="128"/>
      <c r="I8" s="127">
        <v>2393</v>
      </c>
      <c r="J8" s="120"/>
    </row>
    <row r="9" spans="2:10" ht="30" customHeight="1">
      <c r="B9" s="11" t="s">
        <v>487</v>
      </c>
      <c r="C9" s="94" t="s">
        <v>486</v>
      </c>
      <c r="D9" s="132" t="s">
        <v>514</v>
      </c>
      <c r="E9" s="128"/>
      <c r="F9" s="128">
        <v>4787</v>
      </c>
      <c r="G9" s="123">
        <f t="shared" ref="G9" si="0">SUM(F9*2)</f>
        <v>9574</v>
      </c>
      <c r="H9" s="128"/>
      <c r="I9" s="127">
        <v>9574</v>
      </c>
      <c r="J9" s="120"/>
    </row>
    <row r="10" spans="2:10" ht="30" customHeight="1">
      <c r="B10" s="11" t="s">
        <v>489</v>
      </c>
      <c r="C10" s="94" t="s">
        <v>488</v>
      </c>
      <c r="D10" s="132" t="s">
        <v>514</v>
      </c>
      <c r="E10" s="128"/>
      <c r="F10" s="128">
        <v>4787</v>
      </c>
      <c r="G10" s="123">
        <f>SUM(F10*2)/12*11.5</f>
        <v>9175.0833333333339</v>
      </c>
      <c r="H10" s="128"/>
      <c r="I10" s="127">
        <v>9175</v>
      </c>
      <c r="J10" s="120"/>
    </row>
    <row r="11" spans="2:10" ht="30" customHeight="1">
      <c r="B11" s="11" t="s">
        <v>491</v>
      </c>
      <c r="C11" s="94" t="s">
        <v>490</v>
      </c>
      <c r="D11" s="132" t="s">
        <v>161</v>
      </c>
      <c r="E11" s="128"/>
      <c r="F11" s="128">
        <v>4787</v>
      </c>
      <c r="G11" s="123">
        <f>SUM(F11*2)/12*4</f>
        <v>3191.3333333333335</v>
      </c>
      <c r="H11" s="128"/>
      <c r="I11" s="127">
        <v>3191</v>
      </c>
      <c r="J11" s="120"/>
    </row>
    <row r="12" spans="2:10" ht="30" customHeight="1">
      <c r="B12" s="11" t="s">
        <v>493</v>
      </c>
      <c r="C12" s="94" t="s">
        <v>492</v>
      </c>
      <c r="D12" s="132" t="s">
        <v>514</v>
      </c>
      <c r="E12" s="128"/>
      <c r="F12" s="128">
        <v>4787</v>
      </c>
      <c r="G12" s="123">
        <f>SUM(F12*2)/12*4.5</f>
        <v>3590.25</v>
      </c>
      <c r="H12" s="128"/>
      <c r="I12" s="127">
        <v>3590</v>
      </c>
      <c r="J12" s="120"/>
    </row>
    <row r="13" spans="2:10" ht="30" customHeight="1">
      <c r="B13" s="11" t="s">
        <v>495</v>
      </c>
      <c r="C13" s="94" t="s">
        <v>494</v>
      </c>
      <c r="D13" s="132" t="s">
        <v>161</v>
      </c>
      <c r="E13" s="128"/>
      <c r="F13" s="128">
        <v>4787</v>
      </c>
      <c r="G13" s="123">
        <f>SUM(F13*2)/12*4.5</f>
        <v>3590.25</v>
      </c>
      <c r="H13" s="128"/>
      <c r="I13" s="127">
        <v>3590</v>
      </c>
      <c r="J13" s="120"/>
    </row>
    <row r="14" spans="2:10" ht="30" customHeight="1">
      <c r="B14" s="11" t="s">
        <v>505</v>
      </c>
      <c r="C14" s="94" t="s">
        <v>504</v>
      </c>
      <c r="D14" s="132" t="s">
        <v>520</v>
      </c>
      <c r="E14" s="128"/>
      <c r="F14" s="128">
        <v>4000</v>
      </c>
      <c r="G14" s="123">
        <f>SUM(F14*2)/12*3</f>
        <v>2000</v>
      </c>
      <c r="H14" s="128"/>
      <c r="I14" s="135">
        <v>2000</v>
      </c>
      <c r="J14" s="120"/>
    </row>
    <row r="15" spans="2:10" ht="30" customHeight="1">
      <c r="D15" s="134" t="s">
        <v>518</v>
      </c>
      <c r="E15" s="128">
        <f>SUM(E7:E14)</f>
        <v>0</v>
      </c>
      <c r="F15" s="128">
        <f>SUM(F7:F14)</f>
        <v>37509</v>
      </c>
      <c r="G15" s="128">
        <f>SUM(G7:G14)</f>
        <v>41093.833333333328</v>
      </c>
      <c r="H15" s="128">
        <f>SUM(H7:H14)</f>
        <v>0</v>
      </c>
      <c r="I15" s="124">
        <f>SUM(I7:I14)</f>
        <v>41092</v>
      </c>
    </row>
  </sheetData>
  <pageMargins left="7.874015748031496E-2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3"/>
  <sheetViews>
    <sheetView topLeftCell="C1" zoomScale="80" zoomScaleNormal="80" workbookViewId="0">
      <selection activeCell="F3" sqref="F3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12.28515625" bestFit="1" customWidth="1"/>
    <col min="10" max="10" width="13.5703125" bestFit="1" customWidth="1"/>
    <col min="11" max="11" width="24.85546875" customWidth="1"/>
  </cols>
  <sheetData>
    <row r="1" spans="1:11" ht="18">
      <c r="A1" t="s">
        <v>238</v>
      </c>
      <c r="F1" s="1" t="s">
        <v>0</v>
      </c>
      <c r="G1" s="2"/>
      <c r="H1" s="1"/>
      <c r="I1" s="2"/>
      <c r="J1" s="2"/>
      <c r="K1" s="3" t="s">
        <v>1</v>
      </c>
    </row>
    <row r="2" spans="1:11" ht="15">
      <c r="F2" s="4" t="s">
        <v>435</v>
      </c>
      <c r="G2" s="2"/>
      <c r="H2" s="4"/>
      <c r="I2" s="2"/>
      <c r="J2" s="2"/>
      <c r="K2" s="23" t="str">
        <f>'GOB1'!K2</f>
        <v>15 DE DICIEMBRE DE 2013</v>
      </c>
    </row>
    <row r="3" spans="1:11">
      <c r="F3" s="5" t="str">
        <f>'GOB1'!F3</f>
        <v>AGUINALDOS 2013</v>
      </c>
      <c r="G3" s="2"/>
      <c r="H3" s="5"/>
      <c r="I3" s="2"/>
      <c r="J3" s="2"/>
    </row>
    <row r="4" spans="1:11">
      <c r="F4" s="5"/>
      <c r="G4" s="2"/>
      <c r="H4" s="5"/>
      <c r="I4" s="2"/>
      <c r="J4" s="2"/>
    </row>
    <row r="5" spans="1:11">
      <c r="B5" s="6" t="s">
        <v>2</v>
      </c>
      <c r="C5" s="6" t="s">
        <v>3</v>
      </c>
      <c r="D5" s="6"/>
      <c r="E5" s="6" t="s">
        <v>118</v>
      </c>
      <c r="F5" s="87" t="s">
        <v>4</v>
      </c>
      <c r="G5" s="73" t="s">
        <v>427</v>
      </c>
      <c r="H5" s="73" t="s">
        <v>426</v>
      </c>
      <c r="I5" s="87"/>
      <c r="J5" s="73" t="s">
        <v>425</v>
      </c>
      <c r="K5" s="6" t="s">
        <v>6</v>
      </c>
    </row>
    <row r="6" spans="1:11">
      <c r="B6" s="11"/>
      <c r="C6" s="10"/>
      <c r="F6" s="89"/>
      <c r="G6" s="13"/>
      <c r="H6" s="13"/>
      <c r="I6" s="93"/>
      <c r="J6" s="13"/>
    </row>
    <row r="7" spans="1:11" ht="24.95" customHeight="1">
      <c r="B7" s="11" t="s">
        <v>187</v>
      </c>
      <c r="C7" s="10" t="s">
        <v>188</v>
      </c>
      <c r="D7" s="18"/>
      <c r="E7" s="11" t="s">
        <v>124</v>
      </c>
      <c r="F7" s="89">
        <v>4923</v>
      </c>
      <c r="G7" s="13">
        <f>SUM(F7*2)/30.42</f>
        <v>323.66863905325442</v>
      </c>
      <c r="H7" s="83">
        <v>50</v>
      </c>
      <c r="I7" s="89">
        <f>G7*H7</f>
        <v>16183.431952662721</v>
      </c>
      <c r="J7" s="13">
        <v>16183</v>
      </c>
      <c r="K7" s="14"/>
    </row>
    <row r="8" spans="1:11" ht="24.95" customHeight="1">
      <c r="B8" s="11" t="s">
        <v>282</v>
      </c>
      <c r="C8" s="10" t="s">
        <v>281</v>
      </c>
      <c r="D8" s="18"/>
      <c r="E8" s="11" t="s">
        <v>240</v>
      </c>
      <c r="F8" s="89">
        <v>5773</v>
      </c>
      <c r="G8" s="13">
        <f t="shared" ref="G8:G18" si="0">SUM(F8*2)/30.42</f>
        <v>379.55292570677182</v>
      </c>
      <c r="H8" s="83">
        <v>50</v>
      </c>
      <c r="I8" s="89">
        <f t="shared" ref="I8:I18" si="1">G8*H8</f>
        <v>18977.646285338589</v>
      </c>
      <c r="J8" s="13">
        <v>18978</v>
      </c>
      <c r="K8" s="14"/>
    </row>
    <row r="9" spans="1:11" ht="24.95" customHeight="1">
      <c r="B9" s="11" t="s">
        <v>9</v>
      </c>
      <c r="C9" s="10" t="s">
        <v>10</v>
      </c>
      <c r="D9" s="18"/>
      <c r="E9" s="11" t="s">
        <v>125</v>
      </c>
      <c r="F9" s="89">
        <v>4824</v>
      </c>
      <c r="G9" s="13">
        <f t="shared" si="0"/>
        <v>317.15976331360946</v>
      </c>
      <c r="H9" s="83">
        <v>50</v>
      </c>
      <c r="I9" s="89">
        <f t="shared" si="1"/>
        <v>15857.988165680474</v>
      </c>
      <c r="J9" s="13">
        <v>15858</v>
      </c>
      <c r="K9" s="14"/>
    </row>
    <row r="10" spans="1:11" ht="24.95" customHeight="1">
      <c r="B10" s="11" t="s">
        <v>326</v>
      </c>
      <c r="C10" s="10" t="s">
        <v>277</v>
      </c>
      <c r="D10" s="18"/>
      <c r="E10" s="11" t="s">
        <v>126</v>
      </c>
      <c r="F10" s="89">
        <v>17591</v>
      </c>
      <c r="G10" s="13">
        <f t="shared" si="0"/>
        <v>1156.5417488494411</v>
      </c>
      <c r="H10" s="83">
        <v>50</v>
      </c>
      <c r="I10" s="89">
        <f t="shared" si="1"/>
        <v>57827.087442472053</v>
      </c>
      <c r="J10" s="13">
        <v>57827</v>
      </c>
      <c r="K10" s="14"/>
    </row>
    <row r="11" spans="1:11" ht="24.95" customHeight="1">
      <c r="B11" s="11" t="s">
        <v>283</v>
      </c>
      <c r="C11" s="10" t="s">
        <v>278</v>
      </c>
      <c r="D11" s="18"/>
      <c r="E11" s="11" t="s">
        <v>228</v>
      </c>
      <c r="F11" s="89">
        <v>7592</v>
      </c>
      <c r="G11" s="13">
        <f t="shared" si="0"/>
        <v>499.14529914529913</v>
      </c>
      <c r="H11" s="83">
        <v>50</v>
      </c>
      <c r="I11" s="89">
        <f t="shared" si="1"/>
        <v>24957.264957264957</v>
      </c>
      <c r="J11" s="13">
        <v>24957</v>
      </c>
      <c r="K11" s="14"/>
    </row>
    <row r="12" spans="1:11" ht="24.95" customHeight="1">
      <c r="B12" s="11" t="s">
        <v>280</v>
      </c>
      <c r="C12" s="10" t="s">
        <v>279</v>
      </c>
      <c r="D12" s="18"/>
      <c r="E12" s="11" t="s">
        <v>128</v>
      </c>
      <c r="F12" s="89">
        <v>11287</v>
      </c>
      <c r="G12" s="13">
        <f t="shared" si="0"/>
        <v>742.07758053911891</v>
      </c>
      <c r="H12" s="83">
        <v>50</v>
      </c>
      <c r="I12" s="89">
        <f t="shared" si="1"/>
        <v>37103.879026955947</v>
      </c>
      <c r="J12" s="13">
        <v>37104</v>
      </c>
      <c r="K12" s="14"/>
    </row>
    <row r="13" spans="1:11" ht="24.95" customHeight="1">
      <c r="B13" s="11" t="s">
        <v>362</v>
      </c>
      <c r="C13" s="10" t="s">
        <v>361</v>
      </c>
      <c r="D13" s="18"/>
      <c r="E13" s="11" t="s">
        <v>129</v>
      </c>
      <c r="F13" s="89">
        <v>6317</v>
      </c>
      <c r="G13" s="13">
        <f t="shared" si="0"/>
        <v>415.31886916502299</v>
      </c>
      <c r="H13" s="83">
        <v>50</v>
      </c>
      <c r="I13" s="89">
        <f t="shared" si="1"/>
        <v>20765.943458251149</v>
      </c>
      <c r="J13" s="13">
        <v>20766</v>
      </c>
      <c r="K13" s="14"/>
    </row>
    <row r="14" spans="1:11" ht="24.95" customHeight="1">
      <c r="B14" s="11" t="s">
        <v>111</v>
      </c>
      <c r="C14" s="10" t="s">
        <v>112</v>
      </c>
      <c r="D14" s="18"/>
      <c r="E14" s="11" t="s">
        <v>122</v>
      </c>
      <c r="F14" s="89">
        <v>4073</v>
      </c>
      <c r="G14" s="13">
        <f t="shared" si="0"/>
        <v>267.78435239973697</v>
      </c>
      <c r="H14" s="83">
        <v>50</v>
      </c>
      <c r="I14" s="89">
        <f t="shared" si="1"/>
        <v>13389.217619986848</v>
      </c>
      <c r="J14" s="13">
        <v>13389</v>
      </c>
      <c r="K14" s="14"/>
    </row>
    <row r="15" spans="1:11" ht="24.95" customHeight="1">
      <c r="B15" s="11" t="s">
        <v>243</v>
      </c>
      <c r="C15" s="10" t="s">
        <v>242</v>
      </c>
      <c r="D15" s="18"/>
      <c r="E15" s="11" t="s">
        <v>122</v>
      </c>
      <c r="F15" s="89">
        <v>4073</v>
      </c>
      <c r="G15" s="13">
        <f t="shared" si="0"/>
        <v>267.78435239973697</v>
      </c>
      <c r="H15" s="83">
        <v>50</v>
      </c>
      <c r="I15" s="89">
        <f t="shared" si="1"/>
        <v>13389.217619986848</v>
      </c>
      <c r="J15" s="13">
        <v>13389</v>
      </c>
      <c r="K15" s="14"/>
    </row>
    <row r="16" spans="1:11" ht="24.95" customHeight="1">
      <c r="B16" s="11" t="s">
        <v>413</v>
      </c>
      <c r="C16" s="10" t="s">
        <v>414</v>
      </c>
      <c r="D16" s="18"/>
      <c r="E16" s="11" t="s">
        <v>130</v>
      </c>
      <c r="F16" s="89">
        <v>4635</v>
      </c>
      <c r="G16" s="13">
        <f t="shared" si="0"/>
        <v>304.73372781065086</v>
      </c>
      <c r="H16" s="83">
        <v>50</v>
      </c>
      <c r="I16" s="89">
        <f t="shared" si="1"/>
        <v>15236.686390532543</v>
      </c>
      <c r="J16" s="13">
        <v>15237</v>
      </c>
      <c r="K16" s="14"/>
    </row>
    <row r="17" spans="1:11" ht="24.95" customHeight="1">
      <c r="B17" s="11" t="s">
        <v>229</v>
      </c>
      <c r="C17" s="10" t="s">
        <v>230</v>
      </c>
      <c r="D17" s="18"/>
      <c r="E17" s="11" t="s">
        <v>131</v>
      </c>
      <c r="F17" s="89">
        <v>4907</v>
      </c>
      <c r="G17" s="13">
        <f t="shared" si="0"/>
        <v>322.61669953977645</v>
      </c>
      <c r="H17" s="83">
        <v>50</v>
      </c>
      <c r="I17" s="89">
        <f t="shared" si="1"/>
        <v>16130.834976988823</v>
      </c>
      <c r="J17" s="13">
        <v>16131</v>
      </c>
      <c r="K17" s="14"/>
    </row>
    <row r="18" spans="1:11" ht="21.95" customHeight="1">
      <c r="B18" s="11" t="s">
        <v>287</v>
      </c>
      <c r="C18" s="10" t="s">
        <v>286</v>
      </c>
      <c r="D18" s="18"/>
      <c r="E18" s="11" t="s">
        <v>284</v>
      </c>
      <c r="F18" s="89">
        <v>11403</v>
      </c>
      <c r="G18" s="13">
        <f t="shared" si="0"/>
        <v>749.70414201183428</v>
      </c>
      <c r="H18" s="83">
        <v>50</v>
      </c>
      <c r="I18" s="89">
        <f t="shared" si="1"/>
        <v>37485.207100591717</v>
      </c>
      <c r="J18" s="13">
        <v>37485</v>
      </c>
      <c r="K18" s="14"/>
    </row>
    <row r="19" spans="1:11" ht="21.95" customHeight="1">
      <c r="E19" s="21" t="s">
        <v>91</v>
      </c>
      <c r="F19" s="91">
        <f t="shared" ref="F19:I19" si="2">SUM(F7:F18)</f>
        <v>87398</v>
      </c>
      <c r="G19" s="22">
        <f t="shared" si="2"/>
        <v>5746.0880999342526</v>
      </c>
      <c r="H19" s="22"/>
      <c r="I19" s="91">
        <f t="shared" si="2"/>
        <v>287304.40499671269</v>
      </c>
      <c r="J19" s="22">
        <f>SUM(J7:J18)</f>
        <v>287304</v>
      </c>
    </row>
    <row r="20" spans="1:11" ht="21.95" customHeight="1">
      <c r="B20" s="11"/>
      <c r="C20" s="12"/>
      <c r="D20" s="12"/>
      <c r="E20" s="11"/>
      <c r="F20" s="13"/>
      <c r="H20" s="13"/>
    </row>
    <row r="21" spans="1:11">
      <c r="B21" s="11"/>
      <c r="C21" s="12"/>
      <c r="D21" s="12"/>
      <c r="E21" s="11"/>
      <c r="F21" s="13"/>
      <c r="H21" s="13"/>
    </row>
    <row r="22" spans="1:11">
      <c r="B22" s="11"/>
      <c r="C22" s="12"/>
      <c r="D22" s="12"/>
      <c r="E22" s="11"/>
      <c r="F22" s="13"/>
      <c r="H22" s="13"/>
    </row>
    <row r="23" spans="1:11">
      <c r="A23" s="11"/>
      <c r="B23" s="10"/>
      <c r="C23" s="12"/>
      <c r="D23" s="18"/>
      <c r="E23" s="13"/>
      <c r="F23" s="13"/>
      <c r="G23" s="13"/>
      <c r="H23" s="13"/>
      <c r="I23" s="13"/>
    </row>
    <row r="24" spans="1:11">
      <c r="A24" s="11"/>
      <c r="B24" s="10"/>
      <c r="C24" s="12"/>
      <c r="D24" s="18"/>
      <c r="E24" s="13"/>
      <c r="F24" s="13"/>
      <c r="G24" s="13"/>
      <c r="H24" s="13"/>
      <c r="I24" s="13"/>
    </row>
    <row r="25" spans="1:11">
      <c r="B25" s="11"/>
      <c r="C25" s="12"/>
      <c r="D25" s="12"/>
      <c r="E25" s="11"/>
      <c r="F25" s="13"/>
      <c r="H25" s="13"/>
    </row>
    <row r="26" spans="1:11">
      <c r="B26" s="11"/>
      <c r="C26" s="12"/>
      <c r="D26" s="12"/>
      <c r="E26" s="11"/>
      <c r="F26" s="13"/>
      <c r="H26" s="13"/>
    </row>
    <row r="27" spans="1:11">
      <c r="B27" s="11"/>
      <c r="C27" s="12"/>
      <c r="D27" s="12"/>
      <c r="E27" s="11"/>
      <c r="F27" s="13"/>
      <c r="H27" s="13"/>
    </row>
    <row r="28" spans="1:11">
      <c r="B28" s="11"/>
      <c r="C28" s="12"/>
      <c r="D28" s="12"/>
      <c r="E28" s="11"/>
      <c r="F28" s="13"/>
      <c r="H28" s="13"/>
    </row>
    <row r="29" spans="1:11">
      <c r="B29" s="11"/>
      <c r="C29" s="12"/>
      <c r="D29" s="12"/>
      <c r="E29" s="11"/>
      <c r="F29" s="13"/>
      <c r="H29" s="13"/>
    </row>
    <row r="30" spans="1:11">
      <c r="B30" s="11"/>
      <c r="C30" s="12"/>
      <c r="D30" s="12"/>
      <c r="E30" s="11"/>
      <c r="F30" s="13"/>
      <c r="H30" s="13"/>
    </row>
    <row r="31" spans="1:11">
      <c r="B31" s="11"/>
      <c r="C31" s="12"/>
      <c r="D31" s="12"/>
      <c r="E31" s="11"/>
      <c r="F31" s="13"/>
      <c r="H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8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M25"/>
  <sheetViews>
    <sheetView zoomScale="80" zoomScaleNormal="80" workbookViewId="0">
      <selection activeCell="F3" sqref="F3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8.42578125" customWidth="1"/>
    <col min="6" max="6" width="11.140625" customWidth="1"/>
    <col min="7" max="7" width="11.28515625" customWidth="1"/>
    <col min="8" max="8" width="9.85546875" customWidth="1"/>
    <col min="9" max="9" width="12.28515625" bestFit="1" customWidth="1"/>
    <col min="10" max="10" width="13.5703125" bestFit="1" customWidth="1"/>
    <col min="11" max="11" width="23.85546875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434</v>
      </c>
      <c r="G2" s="2"/>
      <c r="H2" s="2"/>
      <c r="I2" s="2"/>
      <c r="J2" s="2"/>
      <c r="K2" s="23" t="str">
        <f>'GOB1'!K2</f>
        <v>15 DE DICIEMBRE DE 2013</v>
      </c>
    </row>
    <row r="3" spans="2:13">
      <c r="F3" s="23" t="str">
        <f>'GOB1'!F3</f>
        <v>AGUINALDOS 2013</v>
      </c>
      <c r="G3" s="2"/>
      <c r="H3" s="2"/>
      <c r="I3" s="2"/>
      <c r="J3" s="2"/>
    </row>
    <row r="4" spans="2:13">
      <c r="F4" s="5"/>
      <c r="G4" s="2"/>
      <c r="H4" s="2"/>
      <c r="I4" s="2"/>
      <c r="J4" s="2"/>
    </row>
    <row r="5" spans="2:13">
      <c r="B5" s="6" t="s">
        <v>2</v>
      </c>
      <c r="C5" s="6" t="s">
        <v>3</v>
      </c>
      <c r="D5" s="6"/>
      <c r="E5" s="6" t="s">
        <v>118</v>
      </c>
      <c r="F5" s="87" t="s">
        <v>4</v>
      </c>
      <c r="G5" s="73" t="s">
        <v>427</v>
      </c>
      <c r="H5" s="73" t="s">
        <v>426</v>
      </c>
      <c r="I5" s="87"/>
      <c r="J5" s="73" t="s">
        <v>425</v>
      </c>
      <c r="K5" s="6" t="s">
        <v>6</v>
      </c>
    </row>
    <row r="6" spans="2:13" ht="2.25" customHeight="1">
      <c r="F6" s="93"/>
      <c r="I6" s="93"/>
    </row>
    <row r="7" spans="2:13" ht="24.95" customHeight="1">
      <c r="B7" s="11" t="s">
        <v>422</v>
      </c>
      <c r="C7" s="10" t="s">
        <v>421</v>
      </c>
      <c r="D7" s="18"/>
      <c r="E7" s="11" t="s">
        <v>344</v>
      </c>
      <c r="F7" s="89">
        <v>1443</v>
      </c>
      <c r="G7" s="13">
        <f>SUM(F7*2)/30.42</f>
        <v>94.871794871794862</v>
      </c>
      <c r="H7" s="83">
        <v>14.58</v>
      </c>
      <c r="I7" s="89">
        <f>G7*H7</f>
        <v>1383.2307692307691</v>
      </c>
      <c r="J7" s="13">
        <v>1383</v>
      </c>
      <c r="K7" s="14"/>
      <c r="M7" s="94"/>
    </row>
    <row r="8" spans="2:13" ht="24.95" customHeight="1">
      <c r="B8" s="11" t="s">
        <v>347</v>
      </c>
      <c r="C8" s="12" t="s">
        <v>342</v>
      </c>
      <c r="D8" s="18"/>
      <c r="E8" s="11" t="s">
        <v>345</v>
      </c>
      <c r="F8" s="89">
        <v>1443</v>
      </c>
      <c r="G8" s="13">
        <f t="shared" ref="G8:G21" si="0">SUM(F8*2)/30.42</f>
        <v>94.871794871794862</v>
      </c>
      <c r="H8" s="83">
        <v>50</v>
      </c>
      <c r="I8" s="89">
        <f t="shared" ref="I8:I21" si="1">G8*H8</f>
        <v>4743.5897435897432</v>
      </c>
      <c r="J8" s="13">
        <v>4744</v>
      </c>
      <c r="K8" s="14"/>
    </row>
    <row r="9" spans="2:13" ht="24.95" customHeight="1">
      <c r="B9" s="11" t="s">
        <v>348</v>
      </c>
      <c r="C9" s="10" t="s">
        <v>343</v>
      </c>
      <c r="D9" s="18"/>
      <c r="E9" s="11" t="s">
        <v>346</v>
      </c>
      <c r="F9" s="89">
        <v>1443</v>
      </c>
      <c r="G9" s="13">
        <f t="shared" si="0"/>
        <v>94.871794871794862</v>
      </c>
      <c r="H9" s="83">
        <v>50</v>
      </c>
      <c r="I9" s="89">
        <f t="shared" si="1"/>
        <v>4743.5897435897432</v>
      </c>
      <c r="J9" s="13">
        <v>4744</v>
      </c>
      <c r="K9" s="14"/>
    </row>
    <row r="10" spans="2:13" ht="24.95" customHeight="1">
      <c r="B10" s="31" t="s">
        <v>204</v>
      </c>
      <c r="C10" s="37" t="s">
        <v>189</v>
      </c>
      <c r="D10" s="18"/>
      <c r="E10" s="11" t="s">
        <v>203</v>
      </c>
      <c r="F10" s="89">
        <v>2648</v>
      </c>
      <c r="G10" s="13">
        <f t="shared" si="0"/>
        <v>174.09598948060486</v>
      </c>
      <c r="H10" s="83">
        <v>50</v>
      </c>
      <c r="I10" s="89">
        <f t="shared" si="1"/>
        <v>8704.799474030242</v>
      </c>
      <c r="J10" s="13">
        <v>8705</v>
      </c>
      <c r="K10" s="14"/>
    </row>
    <row r="11" spans="2:13" ht="24.95" customHeight="1">
      <c r="B11" s="11" t="s">
        <v>364</v>
      </c>
      <c r="C11" s="10" t="s">
        <v>330</v>
      </c>
      <c r="D11" s="18"/>
      <c r="E11" s="11" t="s">
        <v>203</v>
      </c>
      <c r="F11" s="89">
        <v>2648</v>
      </c>
      <c r="G11" s="13">
        <f t="shared" si="0"/>
        <v>174.09598948060486</v>
      </c>
      <c r="H11" s="83">
        <v>50</v>
      </c>
      <c r="I11" s="89">
        <f t="shared" si="1"/>
        <v>8704.799474030242</v>
      </c>
      <c r="J11" s="13">
        <v>8705</v>
      </c>
      <c r="K11" s="14"/>
    </row>
    <row r="12" spans="2:13" ht="24.95" customHeight="1">
      <c r="B12" s="11" t="s">
        <v>365</v>
      </c>
      <c r="C12" s="10" t="s">
        <v>331</v>
      </c>
      <c r="D12" s="18"/>
      <c r="E12" s="11" t="s">
        <v>203</v>
      </c>
      <c r="F12" s="89">
        <v>2648</v>
      </c>
      <c r="G12" s="13">
        <f t="shared" si="0"/>
        <v>174.09598948060486</v>
      </c>
      <c r="H12" s="83">
        <v>50</v>
      </c>
      <c r="I12" s="89">
        <f t="shared" si="1"/>
        <v>8704.799474030242</v>
      </c>
      <c r="J12" s="13">
        <v>8705</v>
      </c>
      <c r="K12" s="14"/>
    </row>
    <row r="13" spans="2:13" ht="24.95" customHeight="1">
      <c r="B13" s="11" t="s">
        <v>11</v>
      </c>
      <c r="C13" s="10" t="s">
        <v>12</v>
      </c>
      <c r="D13" s="18"/>
      <c r="E13" s="11" t="s">
        <v>132</v>
      </c>
      <c r="F13" s="89">
        <v>2228</v>
      </c>
      <c r="G13" s="13">
        <f t="shared" si="0"/>
        <v>146.48257725180801</v>
      </c>
      <c r="H13" s="83">
        <v>50</v>
      </c>
      <c r="I13" s="89">
        <f t="shared" si="1"/>
        <v>7324.1288625904008</v>
      </c>
      <c r="J13" s="13">
        <v>7324</v>
      </c>
      <c r="K13" s="14"/>
    </row>
    <row r="14" spans="2:13" ht="24.95" customHeight="1">
      <c r="B14" s="11" t="s">
        <v>13</v>
      </c>
      <c r="C14" s="10" t="s">
        <v>14</v>
      </c>
      <c r="D14" s="18"/>
      <c r="E14" s="11" t="s">
        <v>132</v>
      </c>
      <c r="F14" s="89">
        <v>1106</v>
      </c>
      <c r="G14" s="13">
        <f t="shared" si="0"/>
        <v>72.715318869165017</v>
      </c>
      <c r="H14" s="83">
        <v>50</v>
      </c>
      <c r="I14" s="89">
        <f t="shared" si="1"/>
        <v>3635.7659434582511</v>
      </c>
      <c r="J14" s="13">
        <v>3636</v>
      </c>
      <c r="K14" s="14"/>
    </row>
    <row r="15" spans="2:13" ht="24.95" customHeight="1">
      <c r="B15" s="11" t="s">
        <v>15</v>
      </c>
      <c r="C15" s="10" t="s">
        <v>16</v>
      </c>
      <c r="D15" s="18"/>
      <c r="E15" s="11" t="s">
        <v>132</v>
      </c>
      <c r="F15" s="89">
        <v>1106</v>
      </c>
      <c r="G15" s="13">
        <f t="shared" si="0"/>
        <v>72.715318869165017</v>
      </c>
      <c r="H15" s="83">
        <v>50</v>
      </c>
      <c r="I15" s="89">
        <f t="shared" si="1"/>
        <v>3635.7659434582511</v>
      </c>
      <c r="J15" s="13">
        <v>3636</v>
      </c>
      <c r="K15" s="14"/>
    </row>
    <row r="16" spans="2:13" ht="24.95" customHeight="1">
      <c r="B16" s="35" t="s">
        <v>17</v>
      </c>
      <c r="C16" s="12" t="s">
        <v>18</v>
      </c>
      <c r="D16" s="18"/>
      <c r="E16" s="11" t="s">
        <v>133</v>
      </c>
      <c r="F16" s="89">
        <v>3237</v>
      </c>
      <c r="G16" s="13">
        <f t="shared" si="0"/>
        <v>212.82051282051282</v>
      </c>
      <c r="H16" s="83">
        <v>50</v>
      </c>
      <c r="I16" s="89">
        <f t="shared" si="1"/>
        <v>10641.025641025641</v>
      </c>
      <c r="J16" s="13">
        <v>10641</v>
      </c>
      <c r="K16" s="14"/>
    </row>
    <row r="17" spans="2:11" ht="24.95" customHeight="1">
      <c r="B17" s="11" t="s">
        <v>19</v>
      </c>
      <c r="C17" s="10" t="s">
        <v>20</v>
      </c>
      <c r="D17" s="18"/>
      <c r="E17" s="11" t="s">
        <v>134</v>
      </c>
      <c r="F17" s="89">
        <v>2695</v>
      </c>
      <c r="G17" s="13">
        <f t="shared" si="0"/>
        <v>177.18606180144641</v>
      </c>
      <c r="H17" s="83">
        <v>50</v>
      </c>
      <c r="I17" s="89">
        <f t="shared" si="1"/>
        <v>8859.3030900723206</v>
      </c>
      <c r="J17" s="13">
        <v>8859</v>
      </c>
      <c r="K17" s="14"/>
    </row>
    <row r="18" spans="2:11" ht="24.95" customHeight="1">
      <c r="B18" s="11" t="s">
        <v>21</v>
      </c>
      <c r="C18" s="10" t="s">
        <v>22</v>
      </c>
      <c r="D18" s="18"/>
      <c r="E18" s="11" t="s">
        <v>133</v>
      </c>
      <c r="F18" s="89">
        <v>3237</v>
      </c>
      <c r="G18" s="13">
        <f t="shared" si="0"/>
        <v>212.82051282051282</v>
      </c>
      <c r="H18" s="83">
        <v>50</v>
      </c>
      <c r="I18" s="89">
        <f t="shared" si="1"/>
        <v>10641.025641025641</v>
      </c>
      <c r="J18" s="13">
        <v>10641</v>
      </c>
      <c r="K18" s="14"/>
    </row>
    <row r="19" spans="2:11" ht="24.95" customHeight="1">
      <c r="B19" s="11" t="s">
        <v>23</v>
      </c>
      <c r="C19" s="10" t="s">
        <v>24</v>
      </c>
      <c r="D19" s="18"/>
      <c r="E19" s="11" t="s">
        <v>134</v>
      </c>
      <c r="F19" s="89">
        <v>2695</v>
      </c>
      <c r="G19" s="13">
        <f t="shared" si="0"/>
        <v>177.18606180144641</v>
      </c>
      <c r="H19" s="83">
        <v>50</v>
      </c>
      <c r="I19" s="89">
        <f t="shared" si="1"/>
        <v>8859.3030900723206</v>
      </c>
      <c r="J19" s="13">
        <v>8859</v>
      </c>
      <c r="K19" s="14"/>
    </row>
    <row r="20" spans="2:11" ht="24.95" customHeight="1">
      <c r="B20" s="11" t="s">
        <v>370</v>
      </c>
      <c r="C20" s="10" t="s">
        <v>369</v>
      </c>
      <c r="D20" s="18"/>
      <c r="E20" s="11" t="s">
        <v>349</v>
      </c>
      <c r="F20" s="89">
        <v>1342</v>
      </c>
      <c r="G20" s="13">
        <f t="shared" si="0"/>
        <v>88.231426692965144</v>
      </c>
      <c r="H20" s="83">
        <v>50</v>
      </c>
      <c r="I20" s="89">
        <f t="shared" si="1"/>
        <v>4411.5713346482571</v>
      </c>
      <c r="J20" s="13">
        <v>4412</v>
      </c>
      <c r="K20" s="14"/>
    </row>
    <row r="21" spans="2:11" ht="24.95" customHeight="1">
      <c r="B21" s="11" t="s">
        <v>27</v>
      </c>
      <c r="C21" s="10" t="s">
        <v>28</v>
      </c>
      <c r="D21" s="18"/>
      <c r="E21" s="11" t="s">
        <v>136</v>
      </c>
      <c r="F21" s="89">
        <v>974</v>
      </c>
      <c r="G21" s="13">
        <f t="shared" si="0"/>
        <v>64.036817882971732</v>
      </c>
      <c r="H21" s="83">
        <v>50</v>
      </c>
      <c r="I21" s="89">
        <f t="shared" si="1"/>
        <v>3201.8408941485868</v>
      </c>
      <c r="J21" s="13">
        <v>3202</v>
      </c>
      <c r="K21" s="14"/>
    </row>
    <row r="22" spans="2:11" ht="24.95" customHeight="1">
      <c r="B22" s="11"/>
      <c r="C22" s="10"/>
      <c r="D22" s="18"/>
      <c r="E22" s="11"/>
      <c r="F22" s="89"/>
      <c r="G22" s="13"/>
      <c r="H22" s="13"/>
      <c r="I22" s="89"/>
      <c r="J22" s="13"/>
    </row>
    <row r="23" spans="2:11" ht="21.95" customHeight="1">
      <c r="E23" s="21" t="s">
        <v>91</v>
      </c>
      <c r="F23" s="91">
        <f t="shared" ref="F23:I23" si="2">SUM(F6:F22)</f>
        <v>30893</v>
      </c>
      <c r="G23" s="22">
        <f t="shared" si="2"/>
        <v>2031.0979618671929</v>
      </c>
      <c r="H23" s="91">
        <f t="shared" si="2"/>
        <v>714.57999999999993</v>
      </c>
      <c r="I23" s="91">
        <f t="shared" si="2"/>
        <v>98194.539119000648</v>
      </c>
      <c r="J23" s="22">
        <f>SUM(J6:J22)</f>
        <v>98196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22"/>
  <sheetViews>
    <sheetView zoomScale="80" zoomScaleNormal="80" workbookViewId="0">
      <selection activeCell="F3" sqref="F3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12.28515625" bestFit="1" customWidth="1"/>
    <col min="10" max="10" width="13.5703125" bestFit="1" customWidth="1"/>
    <col min="11" max="11" width="26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433</v>
      </c>
      <c r="G2" s="2"/>
      <c r="H2" s="2"/>
      <c r="I2" s="2"/>
      <c r="J2" s="2"/>
      <c r="K2" s="23" t="str">
        <f>'GOB1'!K2</f>
        <v>15 DE DICIEMBRE DE 2013</v>
      </c>
    </row>
    <row r="3" spans="2:11">
      <c r="F3" s="23" t="str">
        <f>'GOB1'!F3</f>
        <v>AGUINALDOS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2</v>
      </c>
      <c r="C5" s="6" t="s">
        <v>3</v>
      </c>
      <c r="D5" s="6"/>
      <c r="E5" s="6" t="s">
        <v>118</v>
      </c>
      <c r="F5" s="87" t="s">
        <v>4</v>
      </c>
      <c r="G5" s="73" t="s">
        <v>427</v>
      </c>
      <c r="H5" s="73" t="s">
        <v>426</v>
      </c>
      <c r="I5" s="87"/>
      <c r="J5" s="73" t="s">
        <v>425</v>
      </c>
      <c r="K5" s="6" t="s">
        <v>6</v>
      </c>
    </row>
    <row r="6" spans="2:11">
      <c r="F6" s="93"/>
      <c r="I6" s="93"/>
    </row>
    <row r="7" spans="2:11" ht="24.95" customHeight="1">
      <c r="B7" s="11" t="s">
        <v>376</v>
      </c>
      <c r="C7" s="10" t="s">
        <v>288</v>
      </c>
      <c r="D7" s="18"/>
      <c r="E7" s="71" t="s">
        <v>137</v>
      </c>
      <c r="F7" s="89">
        <v>17100</v>
      </c>
      <c r="G7" s="13">
        <f>SUM(F7*2)/30.42</f>
        <v>1124.2603550295858</v>
      </c>
      <c r="H7" s="83">
        <v>50</v>
      </c>
      <c r="I7" s="89">
        <f>G7*H7</f>
        <v>56213.017751479289</v>
      </c>
      <c r="J7" s="13">
        <v>56213</v>
      </c>
      <c r="K7" s="14"/>
    </row>
    <row r="8" spans="2:11" ht="24.95" customHeight="1">
      <c r="B8" s="11" t="s">
        <v>327</v>
      </c>
      <c r="C8" s="10" t="s">
        <v>291</v>
      </c>
      <c r="D8" s="18"/>
      <c r="E8" s="71" t="s">
        <v>415</v>
      </c>
      <c r="F8" s="89">
        <v>5274</v>
      </c>
      <c r="G8" s="13">
        <f t="shared" ref="G8:G18" si="0">SUM(F8*2)/30.42</f>
        <v>346.74556213017752</v>
      </c>
      <c r="H8" s="83">
        <v>50</v>
      </c>
      <c r="I8" s="89">
        <f t="shared" ref="I8:I18" si="1">G8*H8</f>
        <v>17337.278106508875</v>
      </c>
      <c r="J8" s="13">
        <v>17337</v>
      </c>
      <c r="K8" s="14"/>
    </row>
    <row r="9" spans="2:11" ht="24.95" customHeight="1">
      <c r="B9" s="11" t="s">
        <v>29</v>
      </c>
      <c r="C9" s="10" t="s">
        <v>30</v>
      </c>
      <c r="D9" s="18"/>
      <c r="E9" s="71" t="s">
        <v>122</v>
      </c>
      <c r="F9" s="89">
        <v>4073</v>
      </c>
      <c r="G9" s="13">
        <f t="shared" si="0"/>
        <v>267.78435239973697</v>
      </c>
      <c r="H9" s="83">
        <v>50</v>
      </c>
      <c r="I9" s="89">
        <f t="shared" si="1"/>
        <v>13389.217619986848</v>
      </c>
      <c r="J9" s="13">
        <v>13389</v>
      </c>
      <c r="K9" s="14"/>
    </row>
    <row r="10" spans="2:11" ht="24.95" customHeight="1">
      <c r="B10" s="11" t="s">
        <v>37</v>
      </c>
      <c r="C10" s="10" t="s">
        <v>38</v>
      </c>
      <c r="D10" s="18"/>
      <c r="E10" s="71" t="s">
        <v>122</v>
      </c>
      <c r="F10" s="89">
        <v>4073</v>
      </c>
      <c r="G10" s="13">
        <f t="shared" si="0"/>
        <v>267.78435239973697</v>
      </c>
      <c r="H10" s="83">
        <v>50</v>
      </c>
      <c r="I10" s="89">
        <f t="shared" si="1"/>
        <v>13389.217619986848</v>
      </c>
      <c r="J10" s="13">
        <v>13389</v>
      </c>
      <c r="K10" s="14"/>
    </row>
    <row r="11" spans="2:11" ht="24.95" customHeight="1">
      <c r="B11" s="11" t="s">
        <v>186</v>
      </c>
      <c r="C11" s="10" t="s">
        <v>182</v>
      </c>
      <c r="D11" s="18"/>
      <c r="E11" s="71" t="s">
        <v>139</v>
      </c>
      <c r="F11" s="89">
        <v>4073</v>
      </c>
      <c r="G11" s="13">
        <f t="shared" si="0"/>
        <v>267.78435239973697</v>
      </c>
      <c r="H11" s="83">
        <v>50</v>
      </c>
      <c r="I11" s="89">
        <f t="shared" si="1"/>
        <v>13389.217619986848</v>
      </c>
      <c r="J11" s="13">
        <v>13389</v>
      </c>
      <c r="K11" s="14"/>
    </row>
    <row r="12" spans="2:11" ht="24.95" customHeight="1">
      <c r="B12" s="11" t="s">
        <v>31</v>
      </c>
      <c r="C12" s="10" t="s">
        <v>32</v>
      </c>
      <c r="D12" s="18"/>
      <c r="E12" s="71" t="s">
        <v>138</v>
      </c>
      <c r="F12" s="89">
        <v>10864</v>
      </c>
      <c r="G12" s="13">
        <f t="shared" si="0"/>
        <v>714.26692965154496</v>
      </c>
      <c r="H12" s="83">
        <v>50</v>
      </c>
      <c r="I12" s="89">
        <f t="shared" si="1"/>
        <v>35713.346482577246</v>
      </c>
      <c r="J12" s="13">
        <v>35713</v>
      </c>
      <c r="K12" s="14"/>
    </row>
    <row r="13" spans="2:11" ht="24.95" customHeight="1">
      <c r="B13" s="11" t="s">
        <v>33</v>
      </c>
      <c r="C13" s="10" t="s">
        <v>34</v>
      </c>
      <c r="D13" s="18"/>
      <c r="E13" s="71" t="s">
        <v>168</v>
      </c>
      <c r="F13" s="89">
        <v>7036</v>
      </c>
      <c r="G13" s="13">
        <f t="shared" si="0"/>
        <v>462.59040105193947</v>
      </c>
      <c r="H13" s="83">
        <v>50</v>
      </c>
      <c r="I13" s="89">
        <f t="shared" si="1"/>
        <v>23129.520052596974</v>
      </c>
      <c r="J13" s="13">
        <v>23130</v>
      </c>
      <c r="K13" s="14"/>
    </row>
    <row r="14" spans="2:11" ht="24.95" customHeight="1">
      <c r="B14" s="11" t="s">
        <v>35</v>
      </c>
      <c r="C14" s="10" t="s">
        <v>36</v>
      </c>
      <c r="D14" s="18"/>
      <c r="E14" s="71" t="s">
        <v>140</v>
      </c>
      <c r="F14" s="89">
        <v>4478</v>
      </c>
      <c r="G14" s="13">
        <f t="shared" si="0"/>
        <v>294.41157133464822</v>
      </c>
      <c r="H14" s="83">
        <v>50</v>
      </c>
      <c r="I14" s="89">
        <f t="shared" si="1"/>
        <v>14720.578566732411</v>
      </c>
      <c r="J14" s="13">
        <v>14721</v>
      </c>
      <c r="K14" s="14"/>
    </row>
    <row r="15" spans="2:11" ht="24.95" customHeight="1">
      <c r="B15" s="11" t="s">
        <v>181</v>
      </c>
      <c r="C15" s="10" t="s">
        <v>180</v>
      </c>
      <c r="D15" s="18"/>
      <c r="E15" s="71" t="s">
        <v>179</v>
      </c>
      <c r="F15" s="89">
        <v>4073</v>
      </c>
      <c r="G15" s="13">
        <f t="shared" si="0"/>
        <v>267.78435239973697</v>
      </c>
      <c r="H15" s="83">
        <v>50</v>
      </c>
      <c r="I15" s="89">
        <f t="shared" si="1"/>
        <v>13389.217619986848</v>
      </c>
      <c r="J15" s="13">
        <v>13389</v>
      </c>
      <c r="K15" s="14"/>
    </row>
    <row r="16" spans="2:11" ht="37.5" customHeight="1">
      <c r="B16" s="11" t="s">
        <v>371</v>
      </c>
      <c r="C16" s="10" t="s">
        <v>375</v>
      </c>
      <c r="D16" s="18"/>
      <c r="E16" s="72" t="s">
        <v>374</v>
      </c>
      <c r="F16" s="89">
        <v>2942</v>
      </c>
      <c r="G16" s="13">
        <f t="shared" si="0"/>
        <v>193.42537804076264</v>
      </c>
      <c r="H16" s="83">
        <v>50</v>
      </c>
      <c r="I16" s="89">
        <f t="shared" si="1"/>
        <v>9671.2689020381313</v>
      </c>
      <c r="J16" s="13">
        <v>9671</v>
      </c>
      <c r="K16" s="14"/>
    </row>
    <row r="17" spans="1:11" ht="24.95" customHeight="1">
      <c r="B17" s="11" t="s">
        <v>384</v>
      </c>
      <c r="C17" s="10" t="s">
        <v>385</v>
      </c>
      <c r="D17" s="18"/>
      <c r="E17" s="71" t="s">
        <v>141</v>
      </c>
      <c r="F17" s="89">
        <v>4073</v>
      </c>
      <c r="G17" s="13">
        <f t="shared" si="0"/>
        <v>267.78435239973697</v>
      </c>
      <c r="H17" s="83">
        <v>50</v>
      </c>
      <c r="I17" s="89">
        <f t="shared" si="1"/>
        <v>13389.217619986848</v>
      </c>
      <c r="J17" s="13">
        <v>13389</v>
      </c>
      <c r="K17" s="14"/>
    </row>
    <row r="18" spans="1:11" ht="24.95" customHeight="1">
      <c r="B18" s="11" t="s">
        <v>328</v>
      </c>
      <c r="C18" s="10" t="s">
        <v>289</v>
      </c>
      <c r="D18" s="18"/>
      <c r="E18" s="71" t="s">
        <v>290</v>
      </c>
      <c r="F18" s="89">
        <v>4635</v>
      </c>
      <c r="G18" s="13">
        <f t="shared" si="0"/>
        <v>304.73372781065086</v>
      </c>
      <c r="H18" s="83">
        <v>50</v>
      </c>
      <c r="I18" s="89">
        <f t="shared" si="1"/>
        <v>15236.686390532543</v>
      </c>
      <c r="J18" s="13">
        <v>15237</v>
      </c>
      <c r="K18" s="14"/>
    </row>
    <row r="19" spans="1:11" ht="21.95" customHeight="1">
      <c r="F19" s="93"/>
      <c r="I19" s="93"/>
    </row>
    <row r="20" spans="1:11" ht="21.95" customHeight="1">
      <c r="E20" s="21" t="s">
        <v>91</v>
      </c>
      <c r="F20" s="91">
        <f>SUM(F7:F18)</f>
        <v>72694</v>
      </c>
      <c r="G20" s="22">
        <f t="shared" ref="G20:J20" si="2">SUM(G7:G18)</f>
        <v>4779.3556870479943</v>
      </c>
      <c r="H20" s="91">
        <f t="shared" si="2"/>
        <v>600</v>
      </c>
      <c r="I20" s="91">
        <f t="shared" si="2"/>
        <v>238967.78435239973</v>
      </c>
      <c r="J20" s="22">
        <f t="shared" si="2"/>
        <v>238967</v>
      </c>
    </row>
    <row r="21" spans="1:11" ht="21.95" customHeight="1">
      <c r="I21" s="93"/>
    </row>
    <row r="22" spans="1:11">
      <c r="A22" s="25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K24"/>
  <sheetViews>
    <sheetView topLeftCell="A7" workbookViewId="0">
      <selection activeCell="I11" sqref="I11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11.28515625" bestFit="1" customWidth="1"/>
    <col min="10" max="10" width="12.85546875" bestFit="1" customWidth="1"/>
    <col min="11" max="11" width="24.140625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432</v>
      </c>
      <c r="G2" s="2"/>
      <c r="H2" s="4"/>
      <c r="I2" s="2"/>
      <c r="J2" s="2"/>
      <c r="K2" s="23" t="str">
        <f>'GOB1'!K2</f>
        <v>15 DE DICIEMBRE DE 2013</v>
      </c>
    </row>
    <row r="3" spans="2:11">
      <c r="F3" s="23" t="str">
        <f>'GOB1'!F3</f>
        <v>AGUINALDOS 2013</v>
      </c>
      <c r="G3" s="2"/>
      <c r="H3" s="23"/>
      <c r="I3" s="2"/>
      <c r="J3" s="2"/>
    </row>
    <row r="4" spans="2:11" ht="1.5" customHeight="1">
      <c r="F4" s="5"/>
      <c r="G4" s="2"/>
      <c r="H4" s="5"/>
      <c r="I4" s="2"/>
      <c r="J4" s="2"/>
    </row>
    <row r="5" spans="2:11">
      <c r="B5" s="6" t="s">
        <v>2</v>
      </c>
      <c r="C5" s="6" t="s">
        <v>3</v>
      </c>
      <c r="D5" s="6"/>
      <c r="E5" s="6" t="s">
        <v>118</v>
      </c>
      <c r="F5" s="87" t="s">
        <v>4</v>
      </c>
      <c r="G5" s="73" t="s">
        <v>428</v>
      </c>
      <c r="H5" s="73" t="s">
        <v>426</v>
      </c>
      <c r="I5" s="7"/>
      <c r="J5" s="73" t="s">
        <v>425</v>
      </c>
      <c r="K5" s="6" t="s">
        <v>6</v>
      </c>
    </row>
    <row r="6" spans="2:11" ht="1.5" customHeight="1">
      <c r="F6" s="93"/>
    </row>
    <row r="7" spans="2:11" ht="45">
      <c r="B7" s="11" t="s">
        <v>41</v>
      </c>
      <c r="C7" s="10" t="s">
        <v>42</v>
      </c>
      <c r="D7" s="19"/>
      <c r="E7" s="81" t="s">
        <v>418</v>
      </c>
      <c r="F7" s="89">
        <v>10103</v>
      </c>
      <c r="G7" s="13">
        <f>SUM(F7*2)/30.42</f>
        <v>664.23405654174883</v>
      </c>
      <c r="H7" s="83">
        <v>50</v>
      </c>
      <c r="I7" s="89">
        <f>G7*H7</f>
        <v>33211.702827087443</v>
      </c>
      <c r="J7" s="13">
        <v>33212</v>
      </c>
      <c r="K7" s="14"/>
    </row>
    <row r="8" spans="2:11" ht="24.95" customHeight="1">
      <c r="B8" s="11" t="s">
        <v>184</v>
      </c>
      <c r="C8" s="10" t="s">
        <v>183</v>
      </c>
      <c r="D8" s="19"/>
      <c r="E8" s="30" t="s">
        <v>292</v>
      </c>
      <c r="F8" s="89">
        <v>9274</v>
      </c>
      <c r="G8" s="13">
        <f t="shared" ref="G8:G19" si="0">SUM(F8*2)/30.42</f>
        <v>609.7304404996712</v>
      </c>
      <c r="H8" s="83">
        <v>50</v>
      </c>
      <c r="I8" s="89">
        <f t="shared" ref="I8:I19" si="1">G8*H8</f>
        <v>30486.522024983562</v>
      </c>
      <c r="J8" s="13">
        <v>30487</v>
      </c>
      <c r="K8" s="14"/>
    </row>
    <row r="9" spans="2:11" ht="24.95" customHeight="1">
      <c r="B9" s="11" t="s">
        <v>39</v>
      </c>
      <c r="C9" s="10" t="s">
        <v>40</v>
      </c>
      <c r="D9" s="19"/>
      <c r="E9" s="30" t="s">
        <v>143</v>
      </c>
      <c r="F9" s="89">
        <v>8989</v>
      </c>
      <c r="G9" s="13">
        <f t="shared" si="0"/>
        <v>590.99276791584475</v>
      </c>
      <c r="H9" s="83">
        <v>50</v>
      </c>
      <c r="I9" s="89">
        <f t="shared" si="1"/>
        <v>29549.638395792237</v>
      </c>
      <c r="J9" s="13">
        <v>29550</v>
      </c>
      <c r="K9" s="14"/>
    </row>
    <row r="10" spans="2:11" ht="24.95" customHeight="1">
      <c r="B10" s="11" t="s">
        <v>177</v>
      </c>
      <c r="C10" s="10" t="s">
        <v>176</v>
      </c>
      <c r="D10" s="19"/>
      <c r="E10" s="30" t="s">
        <v>241</v>
      </c>
      <c r="F10" s="89">
        <v>5589</v>
      </c>
      <c r="G10" s="13">
        <f t="shared" si="0"/>
        <v>367.45562130177512</v>
      </c>
      <c r="H10" s="83">
        <v>50</v>
      </c>
      <c r="I10" s="89">
        <f t="shared" si="1"/>
        <v>18372.781065088755</v>
      </c>
      <c r="J10" s="13">
        <v>18373</v>
      </c>
      <c r="K10" s="14"/>
    </row>
    <row r="11" spans="2:11" ht="24.95" customHeight="1">
      <c r="B11" s="69" t="s">
        <v>417</v>
      </c>
      <c r="C11" s="10" t="s">
        <v>416</v>
      </c>
      <c r="D11" s="19"/>
      <c r="E11" s="30" t="s">
        <v>122</v>
      </c>
      <c r="F11" s="89">
        <v>4073</v>
      </c>
      <c r="G11" s="13">
        <f t="shared" si="0"/>
        <v>267.78435239973697</v>
      </c>
      <c r="H11" s="83">
        <f>50/12*8.5</f>
        <v>35.416666666666671</v>
      </c>
      <c r="I11" s="89">
        <f t="shared" si="1"/>
        <v>9484.0291474906862</v>
      </c>
      <c r="J11" s="13">
        <v>9484</v>
      </c>
      <c r="K11" s="14"/>
    </row>
    <row r="12" spans="2:11" ht="24.95" customHeight="1">
      <c r="B12" s="11" t="s">
        <v>43</v>
      </c>
      <c r="C12" s="10" t="s">
        <v>44</v>
      </c>
      <c r="D12" s="19"/>
      <c r="E12" s="30" t="s">
        <v>144</v>
      </c>
      <c r="F12" s="89">
        <v>5875</v>
      </c>
      <c r="G12" s="13">
        <f t="shared" si="0"/>
        <v>386.25904010519395</v>
      </c>
      <c r="H12" s="83">
        <v>50</v>
      </c>
      <c r="I12" s="89">
        <f t="shared" si="1"/>
        <v>19312.952005259696</v>
      </c>
      <c r="J12" s="13">
        <v>19313</v>
      </c>
      <c r="K12" s="14"/>
    </row>
    <row r="13" spans="2:11" ht="24.95" customHeight="1">
      <c r="B13" s="11" t="s">
        <v>45</v>
      </c>
      <c r="C13" s="10" t="s">
        <v>113</v>
      </c>
      <c r="D13" s="19"/>
      <c r="E13" s="30" t="s">
        <v>144</v>
      </c>
      <c r="F13" s="89">
        <v>5875</v>
      </c>
      <c r="G13" s="13">
        <f t="shared" si="0"/>
        <v>386.25904010519395</v>
      </c>
      <c r="H13" s="83">
        <v>50</v>
      </c>
      <c r="I13" s="89">
        <f t="shared" si="1"/>
        <v>19312.952005259696</v>
      </c>
      <c r="J13" s="13">
        <v>19313</v>
      </c>
      <c r="K13" s="14"/>
    </row>
    <row r="14" spans="2:11" ht="24.95" customHeight="1">
      <c r="B14" s="10" t="s">
        <v>173</v>
      </c>
      <c r="C14" s="10" t="s">
        <v>172</v>
      </c>
      <c r="D14" s="19"/>
      <c r="E14" s="30" t="s">
        <v>144</v>
      </c>
      <c r="F14" s="89">
        <v>4498</v>
      </c>
      <c r="G14" s="13">
        <f t="shared" si="0"/>
        <v>295.72649572649573</v>
      </c>
      <c r="H14" s="83">
        <v>50</v>
      </c>
      <c r="I14" s="89">
        <f t="shared" si="1"/>
        <v>14786.324786324787</v>
      </c>
      <c r="J14" s="13">
        <v>14786</v>
      </c>
      <c r="K14" s="14"/>
    </row>
    <row r="15" spans="2:11" ht="24.95" customHeight="1">
      <c r="B15" s="10" t="s">
        <v>175</v>
      </c>
      <c r="C15" s="10" t="s">
        <v>174</v>
      </c>
      <c r="D15" s="19"/>
      <c r="E15" s="30" t="s">
        <v>144</v>
      </c>
      <c r="F15" s="89">
        <v>4498</v>
      </c>
      <c r="G15" s="13">
        <f t="shared" si="0"/>
        <v>295.72649572649573</v>
      </c>
      <c r="H15" s="83">
        <v>50</v>
      </c>
      <c r="I15" s="89">
        <f t="shared" si="1"/>
        <v>14786.324786324787</v>
      </c>
      <c r="J15" s="13">
        <v>14786</v>
      </c>
      <c r="K15" s="14"/>
    </row>
    <row r="16" spans="2:11" ht="24.95" customHeight="1">
      <c r="B16" s="11" t="s">
        <v>46</v>
      </c>
      <c r="C16" s="10" t="s">
        <v>47</v>
      </c>
      <c r="D16" s="19"/>
      <c r="E16" s="30" t="s">
        <v>124</v>
      </c>
      <c r="F16" s="89">
        <v>3580</v>
      </c>
      <c r="G16" s="13">
        <f t="shared" si="0"/>
        <v>235.3714661406969</v>
      </c>
      <c r="H16" s="83">
        <v>50</v>
      </c>
      <c r="I16" s="89">
        <f t="shared" si="1"/>
        <v>11768.573307034845</v>
      </c>
      <c r="J16" s="13">
        <v>11769</v>
      </c>
      <c r="K16" s="14"/>
    </row>
    <row r="17" spans="2:11" s="56" customFormat="1" ht="24.95" customHeight="1">
      <c r="B17" s="53" t="s">
        <v>48</v>
      </c>
      <c r="C17" s="54" t="s">
        <v>49</v>
      </c>
      <c r="D17" s="57"/>
      <c r="E17" s="58" t="s">
        <v>124</v>
      </c>
      <c r="F17" s="89">
        <v>3937</v>
      </c>
      <c r="G17" s="13">
        <f t="shared" si="0"/>
        <v>258.84286653517421</v>
      </c>
      <c r="H17" s="83">
        <v>50</v>
      </c>
      <c r="I17" s="89">
        <f t="shared" si="1"/>
        <v>12942.143326758711</v>
      </c>
      <c r="J17" s="13">
        <v>12942</v>
      </c>
      <c r="K17" s="55"/>
    </row>
    <row r="18" spans="2:11" ht="24.95" customHeight="1">
      <c r="B18" s="11" t="s">
        <v>50</v>
      </c>
      <c r="C18" s="10" t="s">
        <v>51</v>
      </c>
      <c r="D18" s="19"/>
      <c r="E18" s="30" t="s">
        <v>124</v>
      </c>
      <c r="F18" s="89">
        <v>3315</v>
      </c>
      <c r="G18" s="13">
        <f t="shared" si="0"/>
        <v>217.94871794871793</v>
      </c>
      <c r="H18" s="83">
        <v>50</v>
      </c>
      <c r="I18" s="89">
        <f t="shared" si="1"/>
        <v>10897.435897435897</v>
      </c>
      <c r="J18" s="13">
        <v>10897</v>
      </c>
      <c r="K18" s="14"/>
    </row>
    <row r="19" spans="2:11" ht="21.95" customHeight="1">
      <c r="B19" s="11" t="s">
        <v>235</v>
      </c>
      <c r="C19" s="10" t="s">
        <v>236</v>
      </c>
      <c r="D19" s="19"/>
      <c r="E19" s="30" t="s">
        <v>145</v>
      </c>
      <c r="F19" s="89">
        <v>4390</v>
      </c>
      <c r="G19" s="13">
        <f t="shared" si="0"/>
        <v>288.62590401051938</v>
      </c>
      <c r="H19" s="83">
        <v>50</v>
      </c>
      <c r="I19" s="89">
        <f t="shared" si="1"/>
        <v>14431.295200525969</v>
      </c>
      <c r="J19" s="13">
        <v>14431</v>
      </c>
      <c r="K19" s="28"/>
    </row>
    <row r="20" spans="2:11" ht="21.95" customHeight="1">
      <c r="E20" s="21" t="s">
        <v>91</v>
      </c>
      <c r="F20" s="91">
        <f>SUM(F7:F19)</f>
        <v>73996</v>
      </c>
      <c r="G20" s="22">
        <f>SUM(G7:G19)</f>
        <v>4864.9572649572647</v>
      </c>
      <c r="H20" s="22">
        <f>SUM(H7:H19)</f>
        <v>635.41666666666674</v>
      </c>
      <c r="I20" s="91">
        <f>SUM(I7:I19)</f>
        <v>239342.67477536705</v>
      </c>
      <c r="J20" s="22">
        <f>SUM(J7:J19)</f>
        <v>239343</v>
      </c>
    </row>
    <row r="21" spans="2:11">
      <c r="B21" s="11"/>
      <c r="C21" s="10"/>
      <c r="D21" s="10"/>
      <c r="E21" s="18"/>
      <c r="F21" s="13"/>
      <c r="G21" s="13"/>
      <c r="H21" s="13"/>
      <c r="I21" s="13"/>
      <c r="J21" s="13"/>
    </row>
    <row r="22" spans="2:11">
      <c r="B22" s="11"/>
      <c r="C22" s="10"/>
      <c r="D22" s="10"/>
      <c r="E22" s="18"/>
      <c r="F22" s="13"/>
      <c r="G22" s="13"/>
      <c r="H22" s="13"/>
      <c r="I22" s="13"/>
      <c r="J22" s="13"/>
    </row>
    <row r="23" spans="2:11">
      <c r="B23" s="11"/>
      <c r="C23" s="10"/>
      <c r="D23" s="10"/>
      <c r="E23" s="18"/>
      <c r="F23" s="13"/>
      <c r="G23" s="13"/>
      <c r="H23" s="13"/>
      <c r="I23" s="13"/>
      <c r="J23" s="13"/>
    </row>
    <row r="24" spans="2:11">
      <c r="B24" s="11"/>
      <c r="C24" s="10"/>
      <c r="D24" s="10"/>
      <c r="E24" s="18"/>
      <c r="F24" s="13"/>
      <c r="G24" s="13"/>
      <c r="H24" s="13"/>
      <c r="I24" s="13"/>
      <c r="J24" s="13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K25"/>
  <sheetViews>
    <sheetView workbookViewId="0">
      <selection activeCell="F3" sqref="F3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9.42578125" customWidth="1"/>
    <col min="8" max="8" width="10" customWidth="1"/>
    <col min="9" max="10" width="11.28515625" bestFit="1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432</v>
      </c>
      <c r="G2" s="2"/>
      <c r="H2" s="4"/>
      <c r="I2" s="2"/>
      <c r="J2" s="2"/>
      <c r="K2" s="23" t="str">
        <f>+O.PUB!K2</f>
        <v>15 DE DICIEMBRE DE 2013</v>
      </c>
    </row>
    <row r="3" spans="2:11">
      <c r="F3" s="23" t="str">
        <f>+O.PUB!F3</f>
        <v>AGUINALDOS 2013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2</v>
      </c>
      <c r="C5" s="6" t="s">
        <v>3</v>
      </c>
      <c r="D5" s="6"/>
      <c r="E5" s="6" t="s">
        <v>118</v>
      </c>
      <c r="F5" s="87" t="s">
        <v>4</v>
      </c>
      <c r="G5" s="73" t="s">
        <v>427</v>
      </c>
      <c r="H5" s="73" t="s">
        <v>426</v>
      </c>
      <c r="I5" s="87"/>
      <c r="J5" s="7" t="s">
        <v>5</v>
      </c>
      <c r="K5" s="6" t="s">
        <v>6</v>
      </c>
    </row>
    <row r="6" spans="2:11">
      <c r="F6" s="93"/>
      <c r="I6" s="93"/>
    </row>
    <row r="7" spans="2:11" ht="24.95" customHeight="1">
      <c r="B7" s="11" t="s">
        <v>372</v>
      </c>
      <c r="C7" s="10" t="s">
        <v>367</v>
      </c>
      <c r="D7" s="18"/>
      <c r="E7" s="11" t="s">
        <v>145</v>
      </c>
      <c r="F7" s="89">
        <v>3237</v>
      </c>
      <c r="G7" s="13">
        <f>SUM(F7*2)/30.42</f>
        <v>212.82051282051282</v>
      </c>
      <c r="H7" s="13">
        <v>50</v>
      </c>
      <c r="I7" s="89">
        <f>G7*H7</f>
        <v>10641.025641025641</v>
      </c>
      <c r="J7" s="13">
        <v>10641</v>
      </c>
      <c r="K7" s="14"/>
    </row>
    <row r="8" spans="2:11" ht="24.95" customHeight="1">
      <c r="B8" s="11" t="s">
        <v>231</v>
      </c>
      <c r="C8" s="10" t="s">
        <v>232</v>
      </c>
      <c r="D8" s="18"/>
      <c r="E8" s="11" t="s">
        <v>146</v>
      </c>
      <c r="F8" s="89">
        <v>5536</v>
      </c>
      <c r="G8" s="13">
        <f t="shared" ref="G8:G22" si="0">SUM(F8*2)/30.42</f>
        <v>363.97107166337935</v>
      </c>
      <c r="H8" s="13">
        <v>50</v>
      </c>
      <c r="I8" s="89">
        <f t="shared" ref="I8:I22" si="1">G8*H8</f>
        <v>18198.553583168967</v>
      </c>
      <c r="J8" s="13">
        <v>18199</v>
      </c>
      <c r="K8" s="14"/>
    </row>
    <row r="9" spans="2:11" ht="24.95" customHeight="1">
      <c r="B9" s="11" t="s">
        <v>350</v>
      </c>
      <c r="C9" s="10" t="s">
        <v>335</v>
      </c>
      <c r="D9" s="18"/>
      <c r="E9" s="11" t="s">
        <v>146</v>
      </c>
      <c r="F9" s="89">
        <v>4007</v>
      </c>
      <c r="G9" s="13">
        <f t="shared" si="0"/>
        <v>263.44510190664033</v>
      </c>
      <c r="H9" s="13">
        <v>50</v>
      </c>
      <c r="I9" s="89">
        <f t="shared" si="1"/>
        <v>13172.255095332017</v>
      </c>
      <c r="J9" s="13">
        <v>13172</v>
      </c>
      <c r="K9" s="14"/>
    </row>
    <row r="10" spans="2:11" ht="24.95" customHeight="1">
      <c r="B10" s="10" t="s">
        <v>56</v>
      </c>
      <c r="C10" s="10" t="s">
        <v>57</v>
      </c>
      <c r="D10" s="18"/>
      <c r="E10" s="11" t="s">
        <v>146</v>
      </c>
      <c r="F10" s="89">
        <v>5536</v>
      </c>
      <c r="G10" s="13">
        <f t="shared" si="0"/>
        <v>363.97107166337935</v>
      </c>
      <c r="H10" s="13">
        <v>50</v>
      </c>
      <c r="I10" s="89">
        <f t="shared" si="1"/>
        <v>18198.553583168967</v>
      </c>
      <c r="J10" s="13">
        <v>18199</v>
      </c>
      <c r="K10" s="14"/>
    </row>
    <row r="11" spans="2:11" ht="24.95" customHeight="1">
      <c r="B11" s="11" t="s">
        <v>110</v>
      </c>
      <c r="C11" s="10" t="s">
        <v>109</v>
      </c>
      <c r="D11" s="18"/>
      <c r="E11" s="11" t="s">
        <v>146</v>
      </c>
      <c r="F11" s="89">
        <v>4007</v>
      </c>
      <c r="G11" s="13">
        <f t="shared" si="0"/>
        <v>263.44510190664033</v>
      </c>
      <c r="H11" s="13">
        <v>50</v>
      </c>
      <c r="I11" s="89">
        <f t="shared" si="1"/>
        <v>13172.255095332017</v>
      </c>
      <c r="J11" s="13">
        <v>13172</v>
      </c>
      <c r="K11" s="14"/>
    </row>
    <row r="12" spans="2:11" ht="24.95" customHeight="1">
      <c r="B12" s="11" t="s">
        <v>58</v>
      </c>
      <c r="C12" s="10" t="s">
        <v>59</v>
      </c>
      <c r="D12" s="18"/>
      <c r="E12" s="11" t="s">
        <v>146</v>
      </c>
      <c r="F12" s="89">
        <v>5536</v>
      </c>
      <c r="G12" s="13">
        <f t="shared" si="0"/>
        <v>363.97107166337935</v>
      </c>
      <c r="H12" s="13">
        <v>50</v>
      </c>
      <c r="I12" s="89">
        <f t="shared" si="1"/>
        <v>18198.553583168967</v>
      </c>
      <c r="J12" s="13">
        <v>18198</v>
      </c>
      <c r="K12" s="14"/>
    </row>
    <row r="13" spans="2:11" ht="24.95" customHeight="1">
      <c r="B13" s="52" t="s">
        <v>233</v>
      </c>
      <c r="C13" s="10" t="s">
        <v>234</v>
      </c>
      <c r="D13" s="18"/>
      <c r="E13" s="11" t="s">
        <v>146</v>
      </c>
      <c r="F13" s="89">
        <v>5536</v>
      </c>
      <c r="G13" s="13">
        <f t="shared" si="0"/>
        <v>363.97107166337935</v>
      </c>
      <c r="H13" s="13">
        <v>50</v>
      </c>
      <c r="I13" s="89">
        <f t="shared" si="1"/>
        <v>18198.553583168967</v>
      </c>
      <c r="J13" s="13">
        <v>18198</v>
      </c>
      <c r="K13" s="14"/>
    </row>
    <row r="14" spans="2:11" ht="24.95" customHeight="1">
      <c r="B14" s="52" t="s">
        <v>244</v>
      </c>
      <c r="C14" s="10" t="s">
        <v>215</v>
      </c>
      <c r="D14" s="18"/>
      <c r="E14" s="11" t="s">
        <v>146</v>
      </c>
      <c r="F14" s="89">
        <v>3095</v>
      </c>
      <c r="G14" s="13">
        <f t="shared" si="0"/>
        <v>203.48454963839578</v>
      </c>
      <c r="H14" s="13">
        <v>50</v>
      </c>
      <c r="I14" s="89">
        <f t="shared" si="1"/>
        <v>10174.227481919788</v>
      </c>
      <c r="J14" s="13">
        <v>10174</v>
      </c>
      <c r="K14" s="14"/>
    </row>
    <row r="15" spans="2:11" ht="24.95" customHeight="1">
      <c r="B15" s="52" t="s">
        <v>387</v>
      </c>
      <c r="C15" s="10" t="s">
        <v>386</v>
      </c>
      <c r="D15" s="18"/>
      <c r="E15" s="11" t="s">
        <v>146</v>
      </c>
      <c r="F15" s="89">
        <v>3955</v>
      </c>
      <c r="G15" s="13">
        <f t="shared" si="0"/>
        <v>260.02629848783693</v>
      </c>
      <c r="H15" s="13">
        <v>50</v>
      </c>
      <c r="I15" s="89">
        <f t="shared" si="1"/>
        <v>13001.314924391847</v>
      </c>
      <c r="J15" s="13">
        <v>13001</v>
      </c>
      <c r="K15" s="14"/>
    </row>
    <row r="16" spans="2:11" ht="24.95" customHeight="1">
      <c r="B16" s="52" t="s">
        <v>389</v>
      </c>
      <c r="C16" s="10" t="s">
        <v>388</v>
      </c>
      <c r="D16" s="18"/>
      <c r="E16" s="11" t="s">
        <v>146</v>
      </c>
      <c r="F16" s="89">
        <v>3955</v>
      </c>
      <c r="G16" s="13">
        <f t="shared" si="0"/>
        <v>260.02629848783693</v>
      </c>
      <c r="H16" s="13">
        <v>50</v>
      </c>
      <c r="I16" s="89">
        <f t="shared" si="1"/>
        <v>13001.314924391847</v>
      </c>
      <c r="J16" s="13">
        <v>13001</v>
      </c>
      <c r="K16" s="14"/>
    </row>
    <row r="17" spans="2:11" ht="24.95" customHeight="1">
      <c r="B17" s="52" t="s">
        <v>390</v>
      </c>
      <c r="C17" s="10" t="s">
        <v>391</v>
      </c>
      <c r="D17" s="18"/>
      <c r="E17" s="11" t="s">
        <v>146</v>
      </c>
      <c r="F17" s="89">
        <v>3955</v>
      </c>
      <c r="G17" s="13">
        <f t="shared" si="0"/>
        <v>260.02629848783693</v>
      </c>
      <c r="H17" s="13">
        <v>50</v>
      </c>
      <c r="I17" s="89">
        <f t="shared" si="1"/>
        <v>13001.314924391847</v>
      </c>
      <c r="J17" s="13">
        <v>13001</v>
      </c>
      <c r="K17" s="14"/>
    </row>
    <row r="18" spans="2:11" ht="24.95" customHeight="1">
      <c r="B18" s="52" t="s">
        <v>221</v>
      </c>
      <c r="C18" s="10" t="s">
        <v>222</v>
      </c>
      <c r="D18" s="18"/>
      <c r="E18" s="11" t="s">
        <v>245</v>
      </c>
      <c r="F18" s="89">
        <v>4634</v>
      </c>
      <c r="G18" s="13">
        <f t="shared" si="0"/>
        <v>304.66798159105849</v>
      </c>
      <c r="H18" s="13">
        <v>50</v>
      </c>
      <c r="I18" s="89">
        <f t="shared" si="1"/>
        <v>15233.399079552924</v>
      </c>
      <c r="J18" s="13">
        <v>15233</v>
      </c>
      <c r="K18" s="14"/>
    </row>
    <row r="19" spans="2:11" ht="24.95" customHeight="1">
      <c r="B19" s="11" t="s">
        <v>264</v>
      </c>
      <c r="C19" s="10" t="s">
        <v>265</v>
      </c>
      <c r="D19" s="18"/>
      <c r="E19" s="11" t="s">
        <v>144</v>
      </c>
      <c r="F19" s="89">
        <v>4498</v>
      </c>
      <c r="G19" s="13">
        <f t="shared" si="0"/>
        <v>295.72649572649573</v>
      </c>
      <c r="H19" s="13">
        <v>50</v>
      </c>
      <c r="I19" s="89">
        <f t="shared" si="1"/>
        <v>14786.324786324787</v>
      </c>
      <c r="J19" s="13">
        <v>14786</v>
      </c>
      <c r="K19" s="14"/>
    </row>
    <row r="20" spans="2:11" ht="24.95" customHeight="1">
      <c r="B20" s="11" t="s">
        <v>357</v>
      </c>
      <c r="C20" s="10" t="s">
        <v>294</v>
      </c>
      <c r="D20" s="18"/>
      <c r="E20" s="11" t="s">
        <v>127</v>
      </c>
      <c r="F20" s="89">
        <v>3227</v>
      </c>
      <c r="G20" s="13">
        <f t="shared" si="0"/>
        <v>212.16305062458906</v>
      </c>
      <c r="H20" s="13">
        <v>50</v>
      </c>
      <c r="I20" s="89">
        <f t="shared" si="1"/>
        <v>10608.152531229453</v>
      </c>
      <c r="J20" s="13">
        <v>10608</v>
      </c>
      <c r="K20" s="14"/>
    </row>
    <row r="21" spans="2:11" ht="24.95" customHeight="1">
      <c r="B21" s="11" t="s">
        <v>360</v>
      </c>
      <c r="C21" s="36" t="s">
        <v>295</v>
      </c>
      <c r="D21" s="18"/>
      <c r="E21" s="35" t="s">
        <v>226</v>
      </c>
      <c r="F21" s="89">
        <v>6603</v>
      </c>
      <c r="G21" s="13">
        <f t="shared" si="0"/>
        <v>434.12228796844181</v>
      </c>
      <c r="H21" s="13">
        <v>50</v>
      </c>
      <c r="I21" s="89">
        <f t="shared" si="1"/>
        <v>21706.114398422091</v>
      </c>
      <c r="J21" s="13">
        <v>21706</v>
      </c>
      <c r="K21" s="14"/>
    </row>
    <row r="22" spans="2:11" ht="24.95" customHeight="1">
      <c r="B22" s="11" t="s">
        <v>392</v>
      </c>
      <c r="C22" s="36" t="s">
        <v>393</v>
      </c>
      <c r="D22" s="18"/>
      <c r="E22" s="35" t="s">
        <v>122</v>
      </c>
      <c r="F22" s="89">
        <v>4073</v>
      </c>
      <c r="G22" s="13">
        <f t="shared" si="0"/>
        <v>267.78435239973697</v>
      </c>
      <c r="H22" s="13">
        <v>50</v>
      </c>
      <c r="I22" s="89">
        <f t="shared" si="1"/>
        <v>13389.217619986848</v>
      </c>
      <c r="J22" s="13">
        <v>13389</v>
      </c>
      <c r="K22" s="14"/>
    </row>
    <row r="23" spans="2:11" ht="21.95" customHeight="1">
      <c r="B23" s="11"/>
      <c r="C23" s="10"/>
      <c r="E23" s="18"/>
      <c r="F23" s="93"/>
    </row>
    <row r="24" spans="2:11" ht="21.95" customHeight="1">
      <c r="E24" s="21" t="s">
        <v>91</v>
      </c>
      <c r="F24" s="91">
        <f>SUM(F7:F23)</f>
        <v>71390</v>
      </c>
      <c r="G24" s="22">
        <f t="shared" ref="G24:J24" si="2">SUM(G7:G23)</f>
        <v>4693.6226166995393</v>
      </c>
      <c r="H24" s="91">
        <f t="shared" si="2"/>
        <v>800</v>
      </c>
      <c r="I24" s="91">
        <f t="shared" si="2"/>
        <v>234681.130834977</v>
      </c>
      <c r="J24" s="22">
        <f t="shared" si="2"/>
        <v>234678</v>
      </c>
    </row>
    <row r="25" spans="2:11" ht="21.95" customHeight="1"/>
  </sheetData>
  <phoneticPr fontId="0" type="noConversion"/>
  <pageMargins left="0.11811023622047245" right="7.874015748031496E-2" top="0.59055118110236227" bottom="0.98425196850393704" header="0" footer="0"/>
  <pageSetup scale="91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23"/>
  <sheetViews>
    <sheetView topLeftCell="B1" zoomScale="80" zoomScaleNormal="80" workbookViewId="0">
      <selection activeCell="F3" sqref="F3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6.42578125" customWidth="1"/>
    <col min="6" max="6" width="11.140625" customWidth="1"/>
    <col min="7" max="7" width="10" customWidth="1"/>
    <col min="8" max="8" width="8.85546875" customWidth="1"/>
    <col min="9" max="9" width="12.28515625" bestFit="1" customWidth="1"/>
    <col min="10" max="10" width="13.5703125" bestFit="1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431</v>
      </c>
      <c r="G2" s="2"/>
      <c r="H2" s="2"/>
      <c r="I2" s="2"/>
      <c r="J2" s="2"/>
      <c r="K2" s="23" t="str">
        <f>+O.PUB2!K2</f>
        <v>15 DE DICIEMBRE DE 2013</v>
      </c>
    </row>
    <row r="3" spans="2:11">
      <c r="F3" s="23" t="str">
        <f>'GOB1'!F3</f>
        <v>AGUINALDOS 2013</v>
      </c>
      <c r="G3" s="2"/>
      <c r="H3" s="2"/>
      <c r="I3" s="2"/>
      <c r="J3" s="2"/>
    </row>
    <row r="4" spans="2:11">
      <c r="B4" s="6" t="s">
        <v>2</v>
      </c>
      <c r="C4" s="6" t="s">
        <v>3</v>
      </c>
      <c r="D4" s="6"/>
      <c r="E4" s="6" t="s">
        <v>118</v>
      </c>
      <c r="F4" s="87" t="s">
        <v>4</v>
      </c>
      <c r="G4" s="7" t="s">
        <v>427</v>
      </c>
      <c r="H4" s="74" t="s">
        <v>426</v>
      </c>
      <c r="I4" s="87"/>
      <c r="J4" s="7" t="s">
        <v>425</v>
      </c>
      <c r="K4" s="6" t="s">
        <v>6</v>
      </c>
    </row>
    <row r="5" spans="2:11" ht="24.95" customHeight="1">
      <c r="B5" s="11" t="s">
        <v>316</v>
      </c>
      <c r="C5" s="10" t="s">
        <v>296</v>
      </c>
      <c r="D5" s="18">
        <v>1101</v>
      </c>
      <c r="E5" s="11" t="s">
        <v>142</v>
      </c>
      <c r="F5" s="89">
        <v>6603</v>
      </c>
      <c r="G5" s="13">
        <f>SUM(F5*2)/30.42</f>
        <v>434.12228796844181</v>
      </c>
      <c r="H5" s="83">
        <v>50</v>
      </c>
      <c r="I5" s="96">
        <f>G5*H5</f>
        <v>21706.114398422091</v>
      </c>
      <c r="J5" s="13">
        <v>21706</v>
      </c>
      <c r="K5" s="14"/>
    </row>
    <row r="6" spans="2:11" ht="24.95" customHeight="1">
      <c r="B6" s="11" t="s">
        <v>60</v>
      </c>
      <c r="C6" s="10" t="s">
        <v>61</v>
      </c>
      <c r="D6" s="18">
        <v>1101</v>
      </c>
      <c r="E6" s="11" t="s">
        <v>124</v>
      </c>
      <c r="F6" s="89">
        <v>5771</v>
      </c>
      <c r="G6" s="13">
        <f t="shared" ref="G6:G21" si="0">SUM(F6*2)/30.42</f>
        <v>379.42143326758708</v>
      </c>
      <c r="H6" s="83">
        <v>50</v>
      </c>
      <c r="I6" s="96">
        <f t="shared" ref="I6:I21" si="1">G6*H6</f>
        <v>18971.071663379353</v>
      </c>
      <c r="J6" s="13">
        <v>18971</v>
      </c>
      <c r="K6" s="14"/>
    </row>
    <row r="7" spans="2:11" ht="24.95" customHeight="1">
      <c r="B7" s="11" t="s">
        <v>8</v>
      </c>
      <c r="C7" s="36" t="s">
        <v>94</v>
      </c>
      <c r="D7" s="18">
        <v>1101</v>
      </c>
      <c r="E7" s="11" t="s">
        <v>167</v>
      </c>
      <c r="F7" s="89">
        <v>4073</v>
      </c>
      <c r="G7" s="13">
        <f t="shared" si="0"/>
        <v>267.78435239973697</v>
      </c>
      <c r="H7" s="83">
        <v>50</v>
      </c>
      <c r="I7" s="96">
        <f t="shared" si="1"/>
        <v>13389.217619986848</v>
      </c>
      <c r="J7" s="13">
        <v>13389</v>
      </c>
      <c r="K7" s="14"/>
    </row>
    <row r="8" spans="2:11" ht="24.95" customHeight="1">
      <c r="B8" s="31" t="s">
        <v>165</v>
      </c>
      <c r="C8" s="12" t="s">
        <v>166</v>
      </c>
      <c r="D8" s="18">
        <v>1101</v>
      </c>
      <c r="E8" s="11" t="s">
        <v>124</v>
      </c>
      <c r="F8" s="89">
        <v>4124</v>
      </c>
      <c r="G8" s="13">
        <f t="shared" si="0"/>
        <v>271.13740959894807</v>
      </c>
      <c r="H8" s="83">
        <v>50</v>
      </c>
      <c r="I8" s="96">
        <f t="shared" si="1"/>
        <v>13556.870479947404</v>
      </c>
      <c r="J8" s="13">
        <v>13557</v>
      </c>
      <c r="K8" s="14"/>
    </row>
    <row r="9" spans="2:11" ht="24.95" customHeight="1">
      <c r="B9" s="11" t="s">
        <v>93</v>
      </c>
      <c r="C9" s="10" t="s">
        <v>185</v>
      </c>
      <c r="D9" s="18">
        <v>1101</v>
      </c>
      <c r="E9" s="11" t="s">
        <v>147</v>
      </c>
      <c r="F9" s="89">
        <v>4635</v>
      </c>
      <c r="G9" s="13">
        <f t="shared" si="0"/>
        <v>304.73372781065086</v>
      </c>
      <c r="H9" s="83">
        <v>50</v>
      </c>
      <c r="I9" s="96">
        <f t="shared" si="1"/>
        <v>15236.686390532543</v>
      </c>
      <c r="J9" s="13">
        <v>15237</v>
      </c>
      <c r="K9" s="14"/>
    </row>
    <row r="10" spans="2:11" ht="24.95" customHeight="1">
      <c r="B10" s="11" t="s">
        <v>317</v>
      </c>
      <c r="C10" s="10" t="s">
        <v>304</v>
      </c>
      <c r="D10" s="18">
        <v>1101</v>
      </c>
      <c r="E10" s="11" t="s">
        <v>297</v>
      </c>
      <c r="F10" s="95">
        <v>3083</v>
      </c>
      <c r="G10" s="13">
        <f t="shared" si="0"/>
        <v>202.69559500328731</v>
      </c>
      <c r="H10" s="83">
        <v>50</v>
      </c>
      <c r="I10" s="96">
        <f t="shared" si="1"/>
        <v>10134.779750164365</v>
      </c>
      <c r="J10" s="13">
        <v>10135</v>
      </c>
      <c r="K10" s="14"/>
    </row>
    <row r="11" spans="2:11" ht="24.95" customHeight="1">
      <c r="B11" s="11" t="s">
        <v>63</v>
      </c>
      <c r="C11" s="10" t="s">
        <v>64</v>
      </c>
      <c r="D11" s="18">
        <v>1101</v>
      </c>
      <c r="E11" s="11" t="s">
        <v>136</v>
      </c>
      <c r="F11" s="89">
        <v>4120</v>
      </c>
      <c r="G11" s="13">
        <f t="shared" si="0"/>
        <v>270.87442472057853</v>
      </c>
      <c r="H11" s="83">
        <v>50</v>
      </c>
      <c r="I11" s="96">
        <f t="shared" si="1"/>
        <v>13543.721236028927</v>
      </c>
      <c r="J11" s="13">
        <v>13544</v>
      </c>
      <c r="K11" s="14"/>
    </row>
    <row r="12" spans="2:11" ht="24.95" customHeight="1">
      <c r="B12" s="11" t="s">
        <v>65</v>
      </c>
      <c r="C12" s="10" t="s">
        <v>66</v>
      </c>
      <c r="D12" s="18">
        <v>1101</v>
      </c>
      <c r="E12" s="11" t="s">
        <v>124</v>
      </c>
      <c r="F12" s="89">
        <v>4054</v>
      </c>
      <c r="G12" s="13">
        <f t="shared" si="0"/>
        <v>266.53517422748189</v>
      </c>
      <c r="H12" s="83">
        <v>50</v>
      </c>
      <c r="I12" s="96">
        <f t="shared" si="1"/>
        <v>13326.758711374094</v>
      </c>
      <c r="J12" s="13">
        <v>13327</v>
      </c>
      <c r="K12" s="14"/>
    </row>
    <row r="13" spans="2:11" ht="24.95" customHeight="1">
      <c r="B13" s="11" t="s">
        <v>71</v>
      </c>
      <c r="C13" s="10" t="s">
        <v>72</v>
      </c>
      <c r="D13" s="18">
        <v>1101</v>
      </c>
      <c r="E13" s="11" t="s">
        <v>150</v>
      </c>
      <c r="F13" s="89">
        <v>4054</v>
      </c>
      <c r="G13" s="13">
        <f t="shared" si="0"/>
        <v>266.53517422748189</v>
      </c>
      <c r="H13" s="83">
        <v>50</v>
      </c>
      <c r="I13" s="96">
        <f t="shared" si="1"/>
        <v>13326.758711374094</v>
      </c>
      <c r="J13" s="13">
        <v>13327</v>
      </c>
      <c r="K13" s="14"/>
    </row>
    <row r="14" spans="2:11" ht="24.95" customHeight="1">
      <c r="B14" s="11" t="s">
        <v>62</v>
      </c>
      <c r="C14" s="10" t="s">
        <v>95</v>
      </c>
      <c r="D14" s="18">
        <v>1101</v>
      </c>
      <c r="E14" s="11" t="s">
        <v>151</v>
      </c>
      <c r="F14" s="89">
        <v>5038</v>
      </c>
      <c r="G14" s="13">
        <f t="shared" si="0"/>
        <v>331.22945430637736</v>
      </c>
      <c r="H14" s="83">
        <v>50</v>
      </c>
      <c r="I14" s="96">
        <f t="shared" si="1"/>
        <v>16561.472715318869</v>
      </c>
      <c r="J14" s="13">
        <v>16561</v>
      </c>
      <c r="K14" s="14"/>
    </row>
    <row r="15" spans="2:11" ht="24.95" customHeight="1">
      <c r="B15" s="11" t="s">
        <v>114</v>
      </c>
      <c r="C15" s="10" t="s">
        <v>96</v>
      </c>
      <c r="D15" s="18">
        <v>1101</v>
      </c>
      <c r="E15" s="11" t="s">
        <v>153</v>
      </c>
      <c r="F15" s="89">
        <v>3758</v>
      </c>
      <c r="G15" s="13">
        <f t="shared" si="0"/>
        <v>247.07429322813937</v>
      </c>
      <c r="H15" s="83">
        <v>50</v>
      </c>
      <c r="I15" s="96">
        <f t="shared" si="1"/>
        <v>12353.714661406968</v>
      </c>
      <c r="J15" s="13">
        <v>12354</v>
      </c>
      <c r="K15" s="14"/>
    </row>
    <row r="16" spans="2:11" ht="21.95" customHeight="1">
      <c r="B16" s="31" t="s">
        <v>163</v>
      </c>
      <c r="C16" s="10" t="s">
        <v>162</v>
      </c>
      <c r="D16" s="18">
        <v>1101</v>
      </c>
      <c r="E16" s="11" t="s">
        <v>164</v>
      </c>
      <c r="F16" s="89">
        <v>3758</v>
      </c>
      <c r="G16" s="13">
        <f t="shared" si="0"/>
        <v>247.07429322813937</v>
      </c>
      <c r="H16" s="83">
        <v>50</v>
      </c>
      <c r="I16" s="96">
        <f t="shared" si="1"/>
        <v>12353.714661406968</v>
      </c>
      <c r="J16" s="13">
        <v>12354</v>
      </c>
      <c r="K16" s="14"/>
    </row>
    <row r="17" spans="2:11" ht="21.95" customHeight="1">
      <c r="B17" s="10" t="s">
        <v>319</v>
      </c>
      <c r="C17" s="10" t="s">
        <v>318</v>
      </c>
      <c r="D17" s="18">
        <v>1101</v>
      </c>
      <c r="E17" s="11" t="s">
        <v>152</v>
      </c>
      <c r="F17" s="89">
        <v>3228</v>
      </c>
      <c r="G17" s="13">
        <f t="shared" si="0"/>
        <v>212.22879684418146</v>
      </c>
      <c r="H17" s="83">
        <v>50</v>
      </c>
      <c r="I17" s="96">
        <f t="shared" si="1"/>
        <v>10611.439842209073</v>
      </c>
      <c r="J17" s="13">
        <v>10611</v>
      </c>
      <c r="K17" s="14"/>
    </row>
    <row r="18" spans="2:11" ht="21.95" customHeight="1">
      <c r="B18" s="31" t="s">
        <v>73</v>
      </c>
      <c r="C18" s="10" t="s">
        <v>74</v>
      </c>
      <c r="D18" s="18">
        <v>1101</v>
      </c>
      <c r="E18" s="11" t="s">
        <v>154</v>
      </c>
      <c r="F18" s="89">
        <v>2037</v>
      </c>
      <c r="G18" s="13">
        <f t="shared" si="0"/>
        <v>133.9250493096647</v>
      </c>
      <c r="H18" s="83">
        <v>50</v>
      </c>
      <c r="I18" s="96">
        <f t="shared" si="1"/>
        <v>6696.252465483235</v>
      </c>
      <c r="J18" s="13">
        <v>6696</v>
      </c>
      <c r="K18" s="14"/>
    </row>
    <row r="19" spans="2:11" ht="21.95" customHeight="1">
      <c r="B19" s="11" t="s">
        <v>315</v>
      </c>
      <c r="C19" s="10" t="s">
        <v>305</v>
      </c>
      <c r="D19" s="18">
        <v>1101</v>
      </c>
      <c r="E19" s="11" t="s">
        <v>154</v>
      </c>
      <c r="F19" s="89">
        <v>2037</v>
      </c>
      <c r="G19" s="13">
        <f t="shared" si="0"/>
        <v>133.9250493096647</v>
      </c>
      <c r="H19" s="83">
        <v>50</v>
      </c>
      <c r="I19" s="96">
        <f t="shared" si="1"/>
        <v>6696.252465483235</v>
      </c>
      <c r="J19" s="13">
        <v>6696</v>
      </c>
      <c r="K19" s="14"/>
    </row>
    <row r="20" spans="2:11" ht="24" customHeight="1">
      <c r="B20" s="11" t="s">
        <v>54</v>
      </c>
      <c r="C20" s="10" t="s">
        <v>55</v>
      </c>
      <c r="D20" s="18">
        <v>1101</v>
      </c>
      <c r="E20" s="11" t="s">
        <v>155</v>
      </c>
      <c r="F20" s="89">
        <v>4390</v>
      </c>
      <c r="G20" s="13">
        <f t="shared" si="0"/>
        <v>288.62590401051938</v>
      </c>
      <c r="H20" s="83">
        <v>50</v>
      </c>
      <c r="I20" s="96">
        <f t="shared" si="1"/>
        <v>14431.295200525969</v>
      </c>
      <c r="J20" s="13">
        <v>14431</v>
      </c>
      <c r="K20" s="14"/>
    </row>
    <row r="21" spans="2:11" ht="15.75" customHeight="1">
      <c r="B21" s="11" t="s">
        <v>98</v>
      </c>
      <c r="C21" s="10" t="s">
        <v>97</v>
      </c>
      <c r="D21" s="18">
        <v>1101</v>
      </c>
      <c r="E21" s="11" t="s">
        <v>127</v>
      </c>
      <c r="F21" s="89">
        <v>3333</v>
      </c>
      <c r="G21" s="13">
        <f t="shared" si="0"/>
        <v>219.13214990138067</v>
      </c>
      <c r="H21" s="83">
        <v>50</v>
      </c>
      <c r="I21" s="96">
        <f t="shared" si="1"/>
        <v>10956.607495069034</v>
      </c>
      <c r="J21" s="13">
        <v>10957</v>
      </c>
      <c r="K21" s="14"/>
    </row>
    <row r="22" spans="2:11">
      <c r="E22" s="21" t="s">
        <v>91</v>
      </c>
      <c r="F22" s="91">
        <f t="shared" ref="F22:I22" si="2">SUM(F5:F21)</f>
        <v>68096</v>
      </c>
      <c r="G22" s="22">
        <f t="shared" si="2"/>
        <v>4477.0545693622607</v>
      </c>
      <c r="H22" s="91">
        <f t="shared" si="2"/>
        <v>850</v>
      </c>
      <c r="I22" s="91">
        <f t="shared" si="2"/>
        <v>223852.72846811305</v>
      </c>
      <c r="J22" s="22">
        <f>SUM(J5:J21)</f>
        <v>223853</v>
      </c>
    </row>
    <row r="23" spans="2:11">
      <c r="I23" s="93"/>
    </row>
  </sheetData>
  <phoneticPr fontId="0" type="noConversion"/>
  <pageMargins left="0.11811023622047245" right="7.874015748031496E-2" top="0.15748031496062992" bottom="0.19685039370078741" header="0" footer="0"/>
  <pageSetup scale="91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zoomScale="80" zoomScaleNormal="80" workbookViewId="0">
      <selection activeCell="F3" sqref="F3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11.28515625" bestFit="1" customWidth="1"/>
    <col min="10" max="10" width="13.5703125" bestFit="1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431</v>
      </c>
      <c r="G2" s="2"/>
      <c r="H2" s="2"/>
      <c r="I2" s="2"/>
      <c r="J2" s="2"/>
      <c r="K2" s="23" t="str">
        <f>+O.PUB2!K2</f>
        <v>15 DE DICIEMBRE DE 2013</v>
      </c>
    </row>
    <row r="3" spans="2:11">
      <c r="F3" s="23" t="str">
        <f>'GOB1'!F3</f>
        <v>AGUINALDOS 2013</v>
      </c>
      <c r="G3" s="2"/>
      <c r="H3" s="2"/>
      <c r="I3" s="2"/>
      <c r="J3" s="2"/>
    </row>
    <row r="4" spans="2:11">
      <c r="B4" s="6" t="s">
        <v>2</v>
      </c>
      <c r="C4" s="6" t="s">
        <v>3</v>
      </c>
      <c r="D4" s="6"/>
      <c r="E4" s="6" t="s">
        <v>118</v>
      </c>
      <c r="F4" s="87" t="s">
        <v>4</v>
      </c>
      <c r="G4" s="7" t="s">
        <v>427</v>
      </c>
      <c r="H4" s="74" t="s">
        <v>426</v>
      </c>
      <c r="I4" s="51"/>
      <c r="J4" s="73" t="s">
        <v>425</v>
      </c>
      <c r="K4" s="6" t="s">
        <v>6</v>
      </c>
    </row>
    <row r="5" spans="2:11" ht="39" customHeight="1">
      <c r="B5" s="11" t="s">
        <v>212</v>
      </c>
      <c r="C5" s="31" t="s">
        <v>211</v>
      </c>
      <c r="D5" s="18"/>
      <c r="E5" s="11" t="s">
        <v>148</v>
      </c>
      <c r="F5" s="89">
        <v>4128</v>
      </c>
      <c r="G5" s="13">
        <f>SUM(F5*2)/30.42</f>
        <v>271.40039447731755</v>
      </c>
      <c r="H5" s="83">
        <v>50</v>
      </c>
      <c r="I5" s="89">
        <f>G5*H5</f>
        <v>13570.019723865877</v>
      </c>
      <c r="J5" s="13">
        <v>13570</v>
      </c>
      <c r="K5" s="14"/>
    </row>
    <row r="6" spans="2:11" ht="39" customHeight="1">
      <c r="B6" s="11" t="s">
        <v>366</v>
      </c>
      <c r="C6" s="10" t="s">
        <v>298</v>
      </c>
      <c r="D6" s="18"/>
      <c r="E6" s="11" t="s">
        <v>149</v>
      </c>
      <c r="F6" s="89">
        <v>7829</v>
      </c>
      <c r="G6" s="13">
        <f t="shared" ref="G6:G8" si="0">SUM(F6*2)/30.42</f>
        <v>514.72715318869166</v>
      </c>
      <c r="H6" s="83">
        <v>50</v>
      </c>
      <c r="I6" s="89">
        <f t="shared" ref="I6:I8" si="1">G6*H6</f>
        <v>25736.357659434583</v>
      </c>
      <c r="J6" s="13">
        <v>25736</v>
      </c>
      <c r="K6" s="14"/>
    </row>
    <row r="7" spans="2:11" ht="39" customHeight="1">
      <c r="B7" s="11" t="s">
        <v>210</v>
      </c>
      <c r="C7" s="10" t="s">
        <v>209</v>
      </c>
      <c r="D7" s="18"/>
      <c r="E7" s="11" t="s">
        <v>124</v>
      </c>
      <c r="F7" s="89">
        <v>3886</v>
      </c>
      <c r="G7" s="13">
        <f t="shared" si="0"/>
        <v>255.48980933596317</v>
      </c>
      <c r="H7" s="83">
        <v>50</v>
      </c>
      <c r="I7" s="89">
        <f t="shared" si="1"/>
        <v>12774.490466798159</v>
      </c>
      <c r="J7" s="13">
        <v>12774</v>
      </c>
      <c r="K7" s="14"/>
    </row>
    <row r="8" spans="2:11" ht="39" customHeight="1">
      <c r="B8" s="11" t="s">
        <v>225</v>
      </c>
      <c r="C8" s="10" t="s">
        <v>224</v>
      </c>
      <c r="D8" s="18"/>
      <c r="E8" s="40" t="s">
        <v>223</v>
      </c>
      <c r="F8" s="89">
        <v>3197</v>
      </c>
      <c r="G8" s="13">
        <f t="shared" si="0"/>
        <v>210.19066403681788</v>
      </c>
      <c r="H8" s="83">
        <v>50</v>
      </c>
      <c r="I8" s="89">
        <f t="shared" si="1"/>
        <v>10509.533201840894</v>
      </c>
      <c r="J8" s="13">
        <v>10510</v>
      </c>
      <c r="K8" s="14"/>
    </row>
    <row r="9" spans="2:11" ht="39" customHeight="1">
      <c r="E9" s="21" t="s">
        <v>91</v>
      </c>
      <c r="F9" s="91">
        <f>SUM(F5:F8)</f>
        <v>19040</v>
      </c>
      <c r="G9" s="22">
        <f>SUM(G5:G8)</f>
        <v>1251.8080210387902</v>
      </c>
      <c r="H9" s="91">
        <f>SUM(H5:H8)</f>
        <v>200</v>
      </c>
      <c r="I9" s="91">
        <f>SUM(I5:I8)</f>
        <v>62590.401051939516</v>
      </c>
      <c r="J9" s="22">
        <f>SUM(J5:J8)</f>
        <v>62590</v>
      </c>
    </row>
  </sheetData>
  <pageMargins left="0.11811023622047245" right="7.874015748031496E-2" top="0.15748031496062992" bottom="0.19685039370078741" header="0" footer="0"/>
  <pageSetup scale="92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3"/>
  <sheetViews>
    <sheetView tabSelected="1" workbookViewId="0">
      <selection activeCell="K18" sqref="K18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1" customWidth="1"/>
    <col min="7" max="7" width="10.140625" customWidth="1"/>
    <col min="8" max="8" width="7.28515625" customWidth="1"/>
    <col min="9" max="9" width="11" bestFit="1" customWidth="1"/>
    <col min="10" max="10" width="12.85546875" bestFit="1" customWidth="1"/>
    <col min="11" max="11" width="34.42578125" customWidth="1"/>
    <col min="12" max="12" width="3.28515625" customWidth="1"/>
    <col min="13" max="13" width="1.5703125" customWidth="1"/>
    <col min="14" max="14" width="1.140625" customWidth="1"/>
    <col min="15" max="15" width="2" customWidth="1"/>
  </cols>
  <sheetData>
    <row r="1" spans="1:15" ht="18">
      <c r="A1" t="s">
        <v>239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431</v>
      </c>
      <c r="G2" s="2"/>
      <c r="H2" s="2"/>
      <c r="I2" s="2"/>
      <c r="J2" s="2"/>
      <c r="K2" s="23" t="str">
        <f>'GOB1'!K2</f>
        <v>15 DE DICIEMBRE DE 2013</v>
      </c>
    </row>
    <row r="3" spans="1:15">
      <c r="B3" s="11"/>
      <c r="C3" s="10"/>
      <c r="F3" s="23" t="str">
        <f>'GOB1'!F3</f>
        <v>AGUINALDOS 2013</v>
      </c>
      <c r="G3" s="2"/>
      <c r="H3" s="2"/>
      <c r="I3" s="2"/>
      <c r="J3" s="2"/>
    </row>
    <row r="4" spans="1:15">
      <c r="B4" s="6" t="s">
        <v>2</v>
      </c>
      <c r="C4" s="6" t="s">
        <v>3</v>
      </c>
      <c r="D4" s="6"/>
      <c r="E4" s="6" t="s">
        <v>118</v>
      </c>
      <c r="F4" s="87" t="s">
        <v>4</v>
      </c>
      <c r="G4" s="73" t="s">
        <v>427</v>
      </c>
      <c r="H4" s="75" t="s">
        <v>426</v>
      </c>
      <c r="I4" s="87"/>
      <c r="J4" s="73" t="s">
        <v>425</v>
      </c>
      <c r="K4" s="6" t="s">
        <v>6</v>
      </c>
    </row>
    <row r="5" spans="1:15" ht="21.95" customHeight="1">
      <c r="B5" s="35" t="s">
        <v>329</v>
      </c>
      <c r="C5" s="12" t="s">
        <v>352</v>
      </c>
      <c r="D5" s="67"/>
      <c r="E5" s="35" t="s">
        <v>190</v>
      </c>
      <c r="F5" s="89">
        <v>6603</v>
      </c>
      <c r="G5" s="13">
        <f>SUM(F5*2)/30.42</f>
        <v>434.12228796844181</v>
      </c>
      <c r="H5" s="83">
        <v>50</v>
      </c>
      <c r="I5" s="89">
        <f>G5*H5</f>
        <v>21706.114398422091</v>
      </c>
      <c r="J5" s="13">
        <v>21706</v>
      </c>
      <c r="K5" s="14"/>
    </row>
    <row r="6" spans="1:15" ht="21.95" customHeight="1">
      <c r="B6" s="35" t="s">
        <v>99</v>
      </c>
      <c r="C6" s="12" t="s">
        <v>178</v>
      </c>
      <c r="D6" s="67"/>
      <c r="E6" s="35" t="s">
        <v>156</v>
      </c>
      <c r="F6" s="89">
        <v>6509</v>
      </c>
      <c r="G6" s="13">
        <f t="shared" ref="G6:G27" si="0">SUM(F6*2)/30.42</f>
        <v>427.9421433267587</v>
      </c>
      <c r="H6" s="83">
        <v>50</v>
      </c>
      <c r="I6" s="89">
        <f t="shared" ref="I6:I27" si="1">G6*H6</f>
        <v>21397.107166337933</v>
      </c>
      <c r="J6" s="13">
        <v>21397</v>
      </c>
      <c r="K6" s="14"/>
    </row>
    <row r="7" spans="1:15" ht="21.95" customHeight="1">
      <c r="B7" s="35" t="s">
        <v>103</v>
      </c>
      <c r="C7" s="12" t="s">
        <v>102</v>
      </c>
      <c r="D7" s="67"/>
      <c r="E7" s="35" t="s">
        <v>156</v>
      </c>
      <c r="F7" s="89">
        <v>6509</v>
      </c>
      <c r="G7" s="13">
        <f t="shared" si="0"/>
        <v>427.9421433267587</v>
      </c>
      <c r="H7" s="83">
        <v>50</v>
      </c>
      <c r="I7" s="89">
        <f t="shared" si="1"/>
        <v>21397.107166337933</v>
      </c>
      <c r="J7" s="13">
        <v>21397</v>
      </c>
      <c r="K7" s="14"/>
      <c r="M7" s="13"/>
      <c r="N7" s="13"/>
      <c r="O7" s="13"/>
    </row>
    <row r="8" spans="1:15" ht="21.95" customHeight="1">
      <c r="B8" s="35" t="s">
        <v>396</v>
      </c>
      <c r="C8" s="12" t="s">
        <v>397</v>
      </c>
      <c r="D8" s="67"/>
      <c r="E8" s="35" t="s">
        <v>398</v>
      </c>
      <c r="F8" s="89">
        <v>6301</v>
      </c>
      <c r="G8" s="13">
        <f t="shared" si="0"/>
        <v>414.26692965154501</v>
      </c>
      <c r="H8" s="83">
        <v>50</v>
      </c>
      <c r="I8" s="89">
        <f t="shared" si="1"/>
        <v>20713.34648257725</v>
      </c>
      <c r="J8" s="13">
        <v>20713</v>
      </c>
      <c r="K8" s="14"/>
      <c r="M8" s="11"/>
      <c r="N8" s="10"/>
    </row>
    <row r="9" spans="1:15" ht="21.95" customHeight="1">
      <c r="B9" s="35" t="s">
        <v>75</v>
      </c>
      <c r="C9" s="12" t="s">
        <v>76</v>
      </c>
      <c r="D9" s="67"/>
      <c r="E9" s="35" t="s">
        <v>135</v>
      </c>
      <c r="F9" s="89">
        <v>4109</v>
      </c>
      <c r="G9" s="13">
        <f t="shared" si="0"/>
        <v>270.15121630506246</v>
      </c>
      <c r="H9" s="83">
        <v>50</v>
      </c>
      <c r="I9" s="89">
        <f t="shared" si="1"/>
        <v>13507.560815253124</v>
      </c>
      <c r="J9" s="13">
        <v>13508</v>
      </c>
      <c r="K9" s="14"/>
    </row>
    <row r="10" spans="1:15" ht="21.95" customHeight="1">
      <c r="B10" s="35" t="s">
        <v>77</v>
      </c>
      <c r="C10" s="12" t="s">
        <v>78</v>
      </c>
      <c r="D10" s="67"/>
      <c r="E10" s="35" t="s">
        <v>157</v>
      </c>
      <c r="F10" s="84">
        <v>4109</v>
      </c>
      <c r="G10" s="13">
        <f t="shared" si="0"/>
        <v>270.15121630506246</v>
      </c>
      <c r="H10" s="83">
        <v>50</v>
      </c>
      <c r="I10" s="89">
        <f t="shared" si="1"/>
        <v>13507.560815253124</v>
      </c>
      <c r="J10" s="13">
        <v>13508</v>
      </c>
      <c r="K10" s="14"/>
    </row>
    <row r="11" spans="1:15" ht="21.95" customHeight="1">
      <c r="B11" s="35" t="s">
        <v>81</v>
      </c>
      <c r="C11" s="12" t="s">
        <v>82</v>
      </c>
      <c r="D11" s="67"/>
      <c r="E11" s="35" t="s">
        <v>157</v>
      </c>
      <c r="F11" s="89">
        <v>4109</v>
      </c>
      <c r="G11" s="13">
        <f t="shared" si="0"/>
        <v>270.15121630506246</v>
      </c>
      <c r="H11" s="83">
        <v>50</v>
      </c>
      <c r="I11" s="89">
        <f t="shared" si="1"/>
        <v>13507.560815253124</v>
      </c>
      <c r="J11" s="13">
        <v>13508</v>
      </c>
      <c r="K11" s="14"/>
    </row>
    <row r="12" spans="1:15" ht="21.95" customHeight="1">
      <c r="B12" s="35" t="s">
        <v>25</v>
      </c>
      <c r="C12" s="12" t="s">
        <v>26</v>
      </c>
      <c r="D12" s="67"/>
      <c r="E12" s="35" t="s">
        <v>135</v>
      </c>
      <c r="F12" s="89">
        <v>3433</v>
      </c>
      <c r="G12" s="13">
        <f t="shared" si="0"/>
        <v>225.70677186061801</v>
      </c>
      <c r="H12" s="83">
        <v>50</v>
      </c>
      <c r="I12" s="89">
        <f t="shared" si="1"/>
        <v>11285.3385930309</v>
      </c>
      <c r="J12" s="13">
        <v>11285</v>
      </c>
      <c r="K12" s="14"/>
    </row>
    <row r="13" spans="1:15" ht="21.95" customHeight="1">
      <c r="B13" s="35" t="s">
        <v>79</v>
      </c>
      <c r="C13" s="12" t="s">
        <v>80</v>
      </c>
      <c r="D13" s="67"/>
      <c r="E13" s="35" t="s">
        <v>157</v>
      </c>
      <c r="F13" s="89">
        <v>2341</v>
      </c>
      <c r="G13" s="13">
        <f t="shared" si="0"/>
        <v>153.91190006574621</v>
      </c>
      <c r="H13" s="83">
        <v>50</v>
      </c>
      <c r="I13" s="89">
        <f t="shared" si="1"/>
        <v>7695.5950032873106</v>
      </c>
      <c r="J13" s="13">
        <v>7696</v>
      </c>
      <c r="K13" s="14"/>
    </row>
    <row r="14" spans="1:15" ht="21.95" customHeight="1">
      <c r="B14" s="35" t="s">
        <v>101</v>
      </c>
      <c r="C14" s="12" t="s">
        <v>100</v>
      </c>
      <c r="D14" s="67"/>
      <c r="E14" s="35" t="s">
        <v>127</v>
      </c>
      <c r="F14" s="89">
        <v>3333</v>
      </c>
      <c r="G14" s="13">
        <f t="shared" si="0"/>
        <v>219.13214990138067</v>
      </c>
      <c r="H14" s="83">
        <v>50</v>
      </c>
      <c r="I14" s="89">
        <f t="shared" si="1"/>
        <v>10956.607495069034</v>
      </c>
      <c r="J14" s="13">
        <v>10957</v>
      </c>
      <c r="K14" s="14"/>
    </row>
    <row r="15" spans="1:15" ht="21.95" customHeight="1">
      <c r="B15" s="12" t="s">
        <v>213</v>
      </c>
      <c r="C15" s="12" t="s">
        <v>169</v>
      </c>
      <c r="D15" s="67"/>
      <c r="E15" s="35" t="s">
        <v>171</v>
      </c>
      <c r="F15" s="89">
        <v>4109</v>
      </c>
      <c r="G15" s="13">
        <f t="shared" si="0"/>
        <v>270.15121630506246</v>
      </c>
      <c r="H15" s="83">
        <v>50</v>
      </c>
      <c r="I15" s="89">
        <f t="shared" si="1"/>
        <v>13507.560815253124</v>
      </c>
      <c r="J15" s="13">
        <v>13508</v>
      </c>
      <c r="K15" s="14"/>
    </row>
    <row r="16" spans="1:15" ht="21.95" customHeight="1">
      <c r="B16" s="35" t="s">
        <v>214</v>
      </c>
      <c r="C16" s="12" t="s">
        <v>170</v>
      </c>
      <c r="D16" s="67"/>
      <c r="E16" s="35" t="s">
        <v>171</v>
      </c>
      <c r="F16" s="89">
        <v>4109</v>
      </c>
      <c r="G16" s="13">
        <f t="shared" si="0"/>
        <v>270.15121630506246</v>
      </c>
      <c r="H16" s="83">
        <v>50</v>
      </c>
      <c r="I16" s="89">
        <f t="shared" si="1"/>
        <v>13507.560815253124</v>
      </c>
      <c r="J16" s="13">
        <v>13508</v>
      </c>
      <c r="K16" s="14"/>
    </row>
    <row r="17" spans="2:20" ht="21.95" customHeight="1">
      <c r="B17" s="35" t="s">
        <v>83</v>
      </c>
      <c r="C17" s="12" t="s">
        <v>84</v>
      </c>
      <c r="D17" s="67"/>
      <c r="E17" s="35" t="s">
        <v>158</v>
      </c>
      <c r="F17" s="89">
        <v>2882</v>
      </c>
      <c r="G17" s="13">
        <f t="shared" si="0"/>
        <v>189.48060486522024</v>
      </c>
      <c r="H17" s="83">
        <v>50</v>
      </c>
      <c r="I17" s="89">
        <f t="shared" si="1"/>
        <v>9474.0302432610115</v>
      </c>
      <c r="J17" s="13">
        <v>9474</v>
      </c>
      <c r="K17" s="14"/>
    </row>
    <row r="18" spans="2:20" ht="21.95" customHeight="1">
      <c r="B18" s="35" t="s">
        <v>351</v>
      </c>
      <c r="C18" s="12" t="s">
        <v>306</v>
      </c>
      <c r="D18" s="67"/>
      <c r="E18" s="35" t="s">
        <v>237</v>
      </c>
      <c r="F18" s="89">
        <v>5274</v>
      </c>
      <c r="G18" s="13">
        <f t="shared" si="0"/>
        <v>346.74556213017752</v>
      </c>
      <c r="H18" s="83">
        <v>50</v>
      </c>
      <c r="I18" s="89">
        <f t="shared" si="1"/>
        <v>17337.278106508875</v>
      </c>
      <c r="J18" s="13">
        <v>17337</v>
      </c>
      <c r="K18" s="14"/>
    </row>
    <row r="19" spans="2:20" ht="21.95" customHeight="1">
      <c r="B19" s="35" t="s">
        <v>340</v>
      </c>
      <c r="C19" s="12" t="s">
        <v>309</v>
      </c>
      <c r="D19" s="67"/>
      <c r="E19" s="35" t="s">
        <v>301</v>
      </c>
      <c r="F19" s="89">
        <v>6603</v>
      </c>
      <c r="G19" s="13">
        <f t="shared" si="0"/>
        <v>434.12228796844181</v>
      </c>
      <c r="H19" s="83">
        <v>50</v>
      </c>
      <c r="I19" s="89">
        <f t="shared" si="1"/>
        <v>21706.114398422091</v>
      </c>
      <c r="J19" s="13">
        <v>21706</v>
      </c>
      <c r="K19" s="14"/>
    </row>
    <row r="20" spans="2:20" ht="21.95" customHeight="1">
      <c r="B20" s="35" t="s">
        <v>341</v>
      </c>
      <c r="C20" s="12" t="s">
        <v>299</v>
      </c>
      <c r="D20" s="67"/>
      <c r="E20" s="35" t="s">
        <v>159</v>
      </c>
      <c r="F20" s="89">
        <v>4634</v>
      </c>
      <c r="G20" s="13">
        <f t="shared" si="0"/>
        <v>304.66798159105849</v>
      </c>
      <c r="H20" s="83">
        <v>50</v>
      </c>
      <c r="I20" s="89">
        <f t="shared" si="1"/>
        <v>15233.399079552924</v>
      </c>
      <c r="J20" s="13">
        <v>15233</v>
      </c>
      <c r="K20" s="14"/>
    </row>
    <row r="21" spans="2:20" ht="21.95" customHeight="1">
      <c r="B21" s="11" t="s">
        <v>92</v>
      </c>
      <c r="C21" s="10" t="s">
        <v>7</v>
      </c>
      <c r="D21" s="18"/>
      <c r="E21" s="80" t="s">
        <v>122</v>
      </c>
      <c r="F21" s="89">
        <v>4073</v>
      </c>
      <c r="G21" s="13">
        <f t="shared" si="0"/>
        <v>267.78435239973697</v>
      </c>
      <c r="H21" s="83">
        <v>50</v>
      </c>
      <c r="I21" s="89">
        <f t="shared" si="1"/>
        <v>13389.217619986848</v>
      </c>
      <c r="J21" s="13">
        <v>13389</v>
      </c>
      <c r="K21" s="14"/>
    </row>
    <row r="22" spans="2:20" ht="21.95" customHeight="1">
      <c r="B22" s="35" t="s">
        <v>394</v>
      </c>
      <c r="C22" s="12" t="s">
        <v>395</v>
      </c>
      <c r="D22" s="67"/>
      <c r="E22" s="35" t="s">
        <v>122</v>
      </c>
      <c r="F22" s="89">
        <v>4073</v>
      </c>
      <c r="G22" s="13">
        <f t="shared" si="0"/>
        <v>267.78435239973697</v>
      </c>
      <c r="H22" s="83">
        <v>50</v>
      </c>
      <c r="I22" s="89">
        <f t="shared" si="1"/>
        <v>13389.217619986848</v>
      </c>
      <c r="J22" s="13">
        <v>13389</v>
      </c>
      <c r="K22" s="14"/>
    </row>
    <row r="23" spans="2:20" ht="21.95" customHeight="1">
      <c r="B23" s="35" t="s">
        <v>320</v>
      </c>
      <c r="C23" s="12" t="s">
        <v>307</v>
      </c>
      <c r="D23" s="67"/>
      <c r="E23" s="35" t="s">
        <v>191</v>
      </c>
      <c r="F23" s="89">
        <v>6603</v>
      </c>
      <c r="G23" s="13">
        <f t="shared" si="0"/>
        <v>434.12228796844181</v>
      </c>
      <c r="H23" s="83">
        <v>50</v>
      </c>
      <c r="I23" s="89">
        <f t="shared" si="1"/>
        <v>21706.114398422091</v>
      </c>
      <c r="J23" s="13">
        <v>21706</v>
      </c>
      <c r="K23" s="14"/>
    </row>
    <row r="24" spans="2:20" ht="21.95" customHeight="1">
      <c r="B24" s="35" t="s">
        <v>383</v>
      </c>
      <c r="C24" s="12" t="s">
        <v>382</v>
      </c>
      <c r="D24" s="67"/>
      <c r="E24" s="35" t="s">
        <v>300</v>
      </c>
      <c r="F24" s="89">
        <v>4007</v>
      </c>
      <c r="G24" s="13">
        <f t="shared" si="0"/>
        <v>263.44510190664033</v>
      </c>
      <c r="H24" s="83">
        <v>50</v>
      </c>
      <c r="I24" s="89">
        <f t="shared" si="1"/>
        <v>13172.255095332017</v>
      </c>
      <c r="J24" s="13">
        <v>13172</v>
      </c>
      <c r="K24" s="14"/>
    </row>
    <row r="25" spans="2:20" ht="21.95" customHeight="1">
      <c r="B25" s="35" t="s">
        <v>314</v>
      </c>
      <c r="C25" s="12" t="s">
        <v>313</v>
      </c>
      <c r="D25" s="67"/>
      <c r="E25" s="35" t="s">
        <v>122</v>
      </c>
      <c r="F25" s="89">
        <v>4073</v>
      </c>
      <c r="G25" s="13">
        <f t="shared" si="0"/>
        <v>267.78435239973697</v>
      </c>
      <c r="H25" s="83">
        <v>50</v>
      </c>
      <c r="I25" s="89">
        <f t="shared" si="1"/>
        <v>13389.217619986848</v>
      </c>
      <c r="J25" s="13">
        <v>13389</v>
      </c>
      <c r="K25" s="14"/>
    </row>
    <row r="26" spans="2:20" ht="21.95" customHeight="1">
      <c r="B26" s="35" t="s">
        <v>338</v>
      </c>
      <c r="C26" s="12" t="s">
        <v>308</v>
      </c>
      <c r="D26" s="67"/>
      <c r="E26" s="35" t="s">
        <v>192</v>
      </c>
      <c r="F26" s="89">
        <v>4635</v>
      </c>
      <c r="G26" s="13">
        <f t="shared" si="0"/>
        <v>304.73372781065086</v>
      </c>
      <c r="H26" s="83">
        <v>50</v>
      </c>
      <c r="I26" s="89">
        <f t="shared" si="1"/>
        <v>15236.686390532543</v>
      </c>
      <c r="J26" s="13">
        <v>15237</v>
      </c>
      <c r="K26" s="14"/>
    </row>
    <row r="27" spans="2:20" ht="21.95" customHeight="1">
      <c r="B27" s="35" t="s">
        <v>337</v>
      </c>
      <c r="C27" s="12" t="s">
        <v>336</v>
      </c>
      <c r="D27" s="67"/>
      <c r="E27" s="35" t="s">
        <v>339</v>
      </c>
      <c r="F27" s="89">
        <v>4319</v>
      </c>
      <c r="G27" s="13">
        <f t="shared" si="0"/>
        <v>283.95792241946089</v>
      </c>
      <c r="H27" s="83">
        <v>50</v>
      </c>
      <c r="I27" s="89">
        <f t="shared" si="1"/>
        <v>14197.896120973044</v>
      </c>
      <c r="J27" s="13">
        <v>14198</v>
      </c>
      <c r="K27" s="14"/>
      <c r="Q27" s="24"/>
      <c r="T27" s="24"/>
    </row>
    <row r="28" spans="2:20">
      <c r="F28" s="93"/>
      <c r="I28" s="93"/>
      <c r="K28" s="42"/>
    </row>
    <row r="29" spans="2:20">
      <c r="E29" s="21" t="s">
        <v>91</v>
      </c>
      <c r="F29" s="97">
        <f>SUM(F5:F28)</f>
        <v>106750</v>
      </c>
      <c r="G29" s="39">
        <f>SUM(G5:G28)</f>
        <v>7018.4089414858654</v>
      </c>
      <c r="H29" s="97">
        <f>SUM(H5:H28)</f>
        <v>1150</v>
      </c>
      <c r="I29" s="97">
        <f>SUM(I5:I28)</f>
        <v>350920.44707429316</v>
      </c>
      <c r="J29" s="39">
        <f>SUM(J5:J28)</f>
        <v>350921</v>
      </c>
    </row>
    <row r="30" spans="2:20">
      <c r="I30" s="93"/>
    </row>
    <row r="31" spans="2:20">
      <c r="B31" s="11"/>
      <c r="C31" s="10"/>
      <c r="D31" s="12"/>
      <c r="E31" s="18"/>
      <c r="F31" s="13"/>
      <c r="G31" s="13"/>
      <c r="H31" s="13"/>
      <c r="I31" s="13"/>
      <c r="J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eventuales</vt:lpstr>
      <vt:lpstr>eventuales (2)</vt:lpstr>
      <vt:lpstr>eventuales!Área_de_impresión</vt:lpstr>
      <vt:lpstr>'eventuales (2)'!Área_de_impresión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2014-02-18T16:58:03Z</cp:lastPrinted>
  <dcterms:created xsi:type="dcterms:W3CDTF">2004-03-09T14:35:28Z</dcterms:created>
  <dcterms:modified xsi:type="dcterms:W3CDTF">2014-02-18T17:22:14Z</dcterms:modified>
</cp:coreProperties>
</file>