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ABRIL 2017" sheetId="1" r:id="rId1"/>
  </sheets>
  <definedNames>
    <definedName name="_xlnm.Print_Area" localSheetId="0">'ABRIL 2017'!$B$1:$Y$23</definedName>
  </definedNames>
  <calcPr calcId="145621"/>
</workbook>
</file>

<file path=xl/calcChain.xml><?xml version="1.0" encoding="utf-8"?>
<calcChain xmlns="http://schemas.openxmlformats.org/spreadsheetml/2006/main">
  <c r="S15" i="1" l="1"/>
  <c r="L14" i="1"/>
  <c r="L13" i="1"/>
  <c r="L12" i="1"/>
  <c r="L11" i="1"/>
  <c r="L10" i="1"/>
  <c r="L9" i="1"/>
  <c r="L8" i="1"/>
  <c r="L7" i="1"/>
  <c r="L6" i="1"/>
  <c r="M6" i="1" l="1"/>
  <c r="O6" i="1"/>
  <c r="Q6" i="1"/>
  <c r="T6" i="1"/>
  <c r="M7" i="1"/>
  <c r="O7" i="1"/>
  <c r="Q7" i="1"/>
  <c r="T7" i="1"/>
  <c r="M8" i="1"/>
  <c r="O8" i="1"/>
  <c r="Q8" i="1"/>
  <c r="T8" i="1"/>
  <c r="M9" i="1"/>
  <c r="O9" i="1"/>
  <c r="Q9" i="1"/>
  <c r="T9" i="1"/>
  <c r="M10" i="1"/>
  <c r="O10" i="1"/>
  <c r="Q10" i="1"/>
  <c r="T10" i="1"/>
  <c r="M11" i="1"/>
  <c r="O11" i="1"/>
  <c r="Q11" i="1"/>
  <c r="T11" i="1"/>
  <c r="M12" i="1"/>
  <c r="O12" i="1"/>
  <c r="Q12" i="1"/>
  <c r="T12" i="1"/>
  <c r="M13" i="1"/>
  <c r="O13" i="1"/>
  <c r="Q13" i="1"/>
  <c r="T13" i="1"/>
  <c r="M14" i="1"/>
  <c r="O14" i="1"/>
  <c r="Q14" i="1"/>
  <c r="T14" i="1"/>
  <c r="N6" i="1"/>
  <c r="P6" i="1" s="1"/>
  <c r="R6" i="1" s="1"/>
  <c r="N7" i="1"/>
  <c r="P7" i="1" s="1"/>
  <c r="R7" i="1" s="1"/>
  <c r="X7" i="1" s="1"/>
  <c r="F7" i="1" s="1"/>
  <c r="N8" i="1"/>
  <c r="P8" i="1" s="1"/>
  <c r="R8" i="1" s="1"/>
  <c r="X8" i="1" s="1"/>
  <c r="F8" i="1" s="1"/>
  <c r="N9" i="1"/>
  <c r="P9" i="1" s="1"/>
  <c r="R9" i="1" s="1"/>
  <c r="X9" i="1" s="1"/>
  <c r="F9" i="1" s="1"/>
  <c r="N10" i="1"/>
  <c r="P10" i="1" s="1"/>
  <c r="R10" i="1" s="1"/>
  <c r="X10" i="1" s="1"/>
  <c r="F10" i="1" s="1"/>
  <c r="N11" i="1"/>
  <c r="P11" i="1" s="1"/>
  <c r="R11" i="1" s="1"/>
  <c r="X11" i="1" s="1"/>
  <c r="F11" i="1" s="1"/>
  <c r="N12" i="1"/>
  <c r="P12" i="1" s="1"/>
  <c r="R12" i="1" s="1"/>
  <c r="X12" i="1" s="1"/>
  <c r="F12" i="1" s="1"/>
  <c r="N13" i="1"/>
  <c r="P13" i="1" s="1"/>
  <c r="R13" i="1" s="1"/>
  <c r="X13" i="1" s="1"/>
  <c r="F13" i="1" s="1"/>
  <c r="N14" i="1"/>
  <c r="P14" i="1" s="1"/>
  <c r="R14" i="1" s="1"/>
  <c r="X14" i="1" s="1"/>
  <c r="F14" i="1" s="1"/>
  <c r="R15" i="1" l="1"/>
  <c r="T15" i="1"/>
  <c r="X6" i="1"/>
  <c r="X15" i="1" l="1"/>
  <c r="F6" i="1"/>
</calcChain>
</file>

<file path=xl/sharedStrings.xml><?xml version="1.0" encoding="utf-8"?>
<sst xmlns="http://schemas.openxmlformats.org/spreadsheetml/2006/main" count="64" uniqueCount="60">
  <si>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</si>
  <si>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</si>
  <si>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 xml:space="preserve">                                          DATOS DEL PERSONAL</t>
  </si>
  <si>
    <t xml:space="preserve">                                                                   PERCEPCIONES</t>
  </si>
  <si>
    <t xml:space="preserve">                                                                    DEDUCCIONES</t>
  </si>
  <si>
    <t xml:space="preserve">   NOMBRE DEL TRABAJADOR</t>
  </si>
  <si>
    <t>RFC</t>
  </si>
  <si>
    <t>CARGO</t>
  </si>
  <si>
    <t>DIAS 
TRAB</t>
  </si>
  <si>
    <t xml:space="preserve">         S.D</t>
  </si>
  <si>
    <t xml:space="preserve">     SUELDO</t>
  </si>
  <si>
    <t xml:space="preserve">  BONO</t>
  </si>
  <si>
    <t>PRIMA
VAC.
GRAV.</t>
  </si>
  <si>
    <t>PRIMA
VAC.
EXENTA</t>
  </si>
  <si>
    <t>SUBSIDIO AL
EMPLEO
ENTREGADO</t>
  </si>
  <si>
    <t>TOTAL
PERCEP.</t>
  </si>
  <si>
    <t xml:space="preserve">Limite Inferior de la tarifa </t>
  </si>
  <si>
    <t>Excedente sobre limite inferior</t>
  </si>
  <si>
    <t>Tasa aplicable s/ limite inferior</t>
  </si>
  <si>
    <t>Cuota Fija</t>
  </si>
  <si>
    <t>RETENCION
ISR POR SALARIOS</t>
  </si>
  <si>
    <t>TARIFA</t>
  </si>
  <si>
    <t>SUBSIDIO AL EMPLEO</t>
  </si>
  <si>
    <t>INFONA
VIT</t>
  </si>
  <si>
    <t>CUOTAS 
IMSS</t>
  </si>
  <si>
    <t>TOTAL
DEDUCCIONES</t>
  </si>
  <si>
    <t>NETO A PAGAR</t>
  </si>
  <si>
    <t>FIRMA</t>
  </si>
  <si>
    <t>TABLAS Y TARIFAS MENSUAL 2015 Art. 96</t>
  </si>
  <si>
    <t>Mtra. Irma Gónzalez Esqueda</t>
  </si>
  <si>
    <t>DIRECTORA</t>
  </si>
  <si>
    <t>T.S Maria Lourdes Rodríguez Barreto</t>
  </si>
  <si>
    <t>TRABAJADORA
SOCIAL</t>
  </si>
  <si>
    <t>Límite Inferior</t>
  </si>
  <si>
    <t>Límite Superior</t>
  </si>
  <si>
    <t>% S/Eexced. Límite inferior</t>
  </si>
  <si>
    <t>Cinthia Domínguez Hernández</t>
  </si>
  <si>
    <t>COORDINADORA 
ALIMENTARIA</t>
  </si>
  <si>
    <t>Ma Guadalupe Moyeda Vélez</t>
  </si>
  <si>
    <t>ENCARGADA DEL
CDC</t>
  </si>
  <si>
    <t>Ruth Noemi Hernández Meza</t>
  </si>
  <si>
    <t>PROMOTORA 
DESARROLLO
 COMUNITARIO</t>
  </si>
  <si>
    <t>Ma del Rosario Iñiguez Reinosa</t>
  </si>
  <si>
    <t>ENCARGADA DEL 
COMEDOR</t>
  </si>
  <si>
    <t>Elda Gómez Montes</t>
  </si>
  <si>
    <t>AUXILIAR GENERAL</t>
  </si>
  <si>
    <t>Psic. .Nora Delia Miramontes Avila</t>
  </si>
  <si>
    <t>PSICOLOGA</t>
  </si>
  <si>
    <t>Viridiana Navarro Guzman</t>
  </si>
  <si>
    <t>ENFERMERA</t>
  </si>
  <si>
    <t>SUMA TOTAL</t>
  </si>
  <si>
    <t xml:space="preserve">                                                         </t>
  </si>
  <si>
    <t>___________________________________________</t>
  </si>
  <si>
    <t>____________________________________________</t>
  </si>
  <si>
    <t xml:space="preserve">              MTRA. IRMA GONZALEZ ESQUEDA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</si>
  <si>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</si>
  <si>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                                                 </t>
  </si>
  <si>
    <t>TABLA DE SUBSIDIO PARA EL EMPLEO 2015</t>
  </si>
  <si>
    <t>CONTRASEÑA: DIF</t>
  </si>
  <si>
    <t>ABRIL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</si>
</sst>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Protection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8" xfId="1" applyFont="1" applyBorder="1" applyProtection="1">
      <protection locked="0"/>
    </xf>
    <xf numFmtId="44" fontId="0" fillId="0" borderId="7" xfId="0" applyNumberFormat="1" applyBorder="1" applyProtection="1">
      <protection locked="0"/>
    </xf>
    <xf numFmtId="44" fontId="0" fillId="0" borderId="7" xfId="0" applyNumberFormat="1" applyBorder="1" applyProtection="1"/>
    <xf numFmtId="10" fontId="0" fillId="0" borderId="7" xfId="2" applyNumberFormat="1" applyFont="1" applyBorder="1" applyProtection="1"/>
    <xf numFmtId="0" fontId="0" fillId="6" borderId="7" xfId="0" applyFill="1" applyBorder="1" applyProtection="1"/>
    <xf numFmtId="44" fontId="0" fillId="0" borderId="7" xfId="1" applyFont="1" applyFill="1" applyBorder="1" applyProtection="1"/>
    <xf numFmtId="0" fontId="0" fillId="0" borderId="7" xfId="0" applyBorder="1" applyProtection="1"/>
    <xf numFmtId="0" fontId="11" fillId="0" borderId="7" xfId="0" applyFont="1" applyBorder="1" applyAlignment="1" applyProtection="1">
      <alignment horizontal="center" wrapText="1"/>
      <protection locked="0"/>
    </xf>
    <xf numFmtId="0" fontId="10" fillId="5" borderId="9" xfId="3" applyFont="1" applyFill="1" applyBorder="1" applyAlignment="1" applyProtection="1">
      <alignment wrapText="1"/>
    </xf>
    <xf numFmtId="164" fontId="10" fillId="7" borderId="10" xfId="3" applyNumberFormat="1" applyFont="1" applyFill="1" applyBorder="1" applyProtection="1"/>
    <xf numFmtId="164" fontId="10" fillId="7" borderId="11" xfId="3" applyNumberFormat="1" applyFont="1" applyFill="1" applyBorder="1" applyProtection="1"/>
    <xf numFmtId="10" fontId="10" fillId="7" borderId="11" xfId="3" applyNumberFormat="1" applyFont="1" applyFill="1" applyBorder="1" applyProtection="1"/>
    <xf numFmtId="0" fontId="0" fillId="0" borderId="8" xfId="0" applyBorder="1" applyProtection="1"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Protection="1"/>
    <xf numFmtId="44" fontId="0" fillId="8" borderId="7" xfId="1" applyFont="1" applyFill="1" applyBorder="1" applyProtection="1"/>
    <xf numFmtId="165" fontId="0" fillId="8" borderId="7" xfId="0" applyNumberFormat="1" applyFill="1" applyBorder="1" applyProtection="1"/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64" fontId="10" fillId="7" borderId="9" xfId="3" applyNumberFormat="1" applyFont="1" applyFill="1" applyBorder="1" applyProtection="1"/>
    <xf numFmtId="164" fontId="10" fillId="7" borderId="12" xfId="3" applyNumberFormat="1" applyFont="1" applyFill="1" applyBorder="1" applyProtection="1"/>
    <xf numFmtId="10" fontId="10" fillId="7" borderId="12" xfId="3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0" fontId="9" fillId="0" borderId="0" xfId="3" applyProtection="1"/>
    <xf numFmtId="0" fontId="10" fillId="5" borderId="13" xfId="3" applyFont="1" applyFill="1" applyBorder="1" applyProtection="1"/>
    <xf numFmtId="0" fontId="10" fillId="5" borderId="14" xfId="3" applyFont="1" applyFill="1" applyBorder="1" applyProtection="1"/>
    <xf numFmtId="0" fontId="10" fillId="5" borderId="11" xfId="3" applyFont="1" applyFill="1" applyBorder="1" applyProtection="1"/>
    <xf numFmtId="0" fontId="10" fillId="5" borderId="15" xfId="3" applyFont="1" applyFill="1" applyBorder="1" applyAlignment="1" applyProtection="1">
      <alignment wrapText="1"/>
    </xf>
    <xf numFmtId="0" fontId="10" fillId="5" borderId="7" xfId="3" applyFont="1" applyFill="1" applyBorder="1" applyAlignment="1" applyProtection="1">
      <alignment wrapText="1"/>
    </xf>
    <xf numFmtId="0" fontId="10" fillId="5" borderId="16" xfId="3" applyFont="1" applyFill="1" applyBorder="1" applyAlignment="1" applyProtection="1">
      <alignment wrapText="1"/>
    </xf>
    <xf numFmtId="0" fontId="10" fillId="9" borderId="15" xfId="3" applyFont="1" applyFill="1" applyBorder="1" applyProtection="1"/>
    <xf numFmtId="4" fontId="10" fillId="9" borderId="7" xfId="3" applyNumberFormat="1" applyFont="1" applyFill="1" applyBorder="1" applyProtection="1"/>
    <xf numFmtId="0" fontId="10" fillId="9" borderId="16" xfId="3" applyFont="1" applyFill="1" applyBorder="1" applyProtection="1"/>
    <xf numFmtId="4" fontId="10" fillId="9" borderId="15" xfId="3" applyNumberFormat="1" applyFont="1" applyFill="1" applyBorder="1" applyProtection="1"/>
    <xf numFmtId="4" fontId="10" fillId="9" borderId="17" xfId="3" applyNumberFormat="1" applyFont="1" applyFill="1" applyBorder="1" applyProtection="1"/>
    <xf numFmtId="0" fontId="10" fillId="9" borderId="18" xfId="3" applyFont="1" applyFill="1" applyBorder="1" applyProtection="1"/>
    <xf numFmtId="0" fontId="10" fillId="9" borderId="19" xfId="3" applyFont="1" applyFill="1" applyBorder="1" applyProtection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0" fillId="5" borderId="1" xfId="3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71525" y="1078442"/>
          <a:ext cx="22838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14158" y="7268633"/>
          <a:ext cx="2504016" cy="556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7898342" y="7274983"/>
          <a:ext cx="2170640" cy="50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1" y="71967"/>
          <a:ext cx="147743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L9" sqref="L9"/>
    </sheetView>
  </sheetViews>
  <sheetFormatPr baseColWidth="10" defaultColWidth="11.5703125" defaultRowHeight="15" x14ac:dyDescent="0.25"/>
  <cols>
    <col min="1" max="1" width="11.5703125" style="2"/>
    <col min="2" max="2" width="31.7109375" style="2" customWidth="1"/>
    <col min="3" max="3" width="19.5703125" style="2" hidden="1" customWidth="1"/>
    <col min="4" max="4" width="14.7109375" style="2" customWidth="1"/>
    <col min="5" max="5" width="5.7109375" style="2" customWidth="1"/>
    <col min="6" max="6" width="10.140625" style="2" customWidth="1"/>
    <col min="7" max="7" width="11.85546875" style="2" customWidth="1"/>
    <col min="8" max="8" width="8.140625" style="2" customWidth="1"/>
    <col min="9" max="9" width="9.140625" style="2" customWidth="1"/>
    <col min="10" max="10" width="8.28515625" style="2" customWidth="1"/>
    <col min="11" max="11" width="0" style="2" hidden="1" customWidth="1"/>
    <col min="12" max="12" width="11.5703125" style="2"/>
    <col min="13" max="17" width="11.5703125" style="2" hidden="1" customWidth="1"/>
    <col min="18" max="18" width="11" style="2" customWidth="1"/>
    <col min="19" max="19" width="9.140625" style="2" hidden="1" customWidth="1"/>
    <col min="20" max="20" width="11.5703125" style="2" customWidth="1"/>
    <col min="21" max="21" width="8" style="2" customWidth="1"/>
    <col min="22" max="22" width="7.5703125" style="2" customWidth="1"/>
    <col min="23" max="23" width="7" style="2" customWidth="1"/>
    <col min="24" max="24" width="14.5703125" style="2" customWidth="1"/>
    <col min="25" max="25" width="29.28515625" style="2" customWidth="1"/>
    <col min="26" max="28" width="11.5703125" style="2"/>
    <col min="29" max="29" width="19.7109375" style="2" customWidth="1"/>
    <col min="30" max="30" width="19.28515625" style="2" customWidth="1"/>
    <col min="31" max="31" width="16" style="2" customWidth="1"/>
    <col min="32" max="32" width="15.7109375" style="2" customWidth="1"/>
    <col min="33" max="16384" width="11.5703125" style="2"/>
  </cols>
  <sheetData>
    <row r="1" spans="2:32" ht="83.25" customHeight="1" x14ac:dyDescent="0.25">
      <c r="B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32" ht="38.25" customHeight="1" x14ac:dyDescent="0.3">
      <c r="R2" s="4" t="s">
        <v>1</v>
      </c>
      <c r="S2" s="5"/>
      <c r="U2" s="6" t="s">
        <v>59</v>
      </c>
    </row>
    <row r="3" spans="2:32" ht="31.5" customHeight="1" thickBot="1" x14ac:dyDescent="0.3"/>
    <row r="4" spans="2:32" ht="11.25" customHeight="1" thickBot="1" x14ac:dyDescent="0.3">
      <c r="B4" s="7" t="s">
        <v>2</v>
      </c>
      <c r="C4" s="8"/>
      <c r="D4" s="9"/>
      <c r="E4" s="65" t="s">
        <v>3</v>
      </c>
      <c r="F4" s="66"/>
      <c r="G4" s="66"/>
      <c r="H4" s="66"/>
      <c r="I4" s="66"/>
      <c r="J4" s="66"/>
      <c r="K4" s="66"/>
      <c r="L4" s="67"/>
      <c r="M4" s="10"/>
      <c r="N4" s="10"/>
      <c r="O4" s="10"/>
      <c r="P4" s="10"/>
      <c r="Q4" s="10"/>
      <c r="R4" s="7" t="s">
        <v>4</v>
      </c>
      <c r="S4" s="8"/>
      <c r="T4" s="8"/>
      <c r="U4" s="8"/>
      <c r="V4" s="8"/>
      <c r="W4" s="8"/>
      <c r="X4" s="9"/>
      <c r="Y4" s="11"/>
    </row>
    <row r="5" spans="2:32" ht="42" customHeight="1" thickBot="1" x14ac:dyDescent="0.3">
      <c r="B5" s="12" t="s">
        <v>5</v>
      </c>
      <c r="C5" s="13" t="s">
        <v>6</v>
      </c>
      <c r="D5" s="13" t="s">
        <v>7</v>
      </c>
      <c r="E5" s="14" t="s">
        <v>8</v>
      </c>
      <c r="F5" s="15" t="s">
        <v>9</v>
      </c>
      <c r="G5" s="13" t="s">
        <v>10</v>
      </c>
      <c r="H5" s="16" t="s">
        <v>11</v>
      </c>
      <c r="I5" s="17" t="s">
        <v>12</v>
      </c>
      <c r="J5" s="17" t="s">
        <v>13</v>
      </c>
      <c r="K5" s="17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4"/>
      <c r="Q5" s="14" t="s">
        <v>19</v>
      </c>
      <c r="R5" s="18" t="s">
        <v>20</v>
      </c>
      <c r="S5" s="19" t="s">
        <v>21</v>
      </c>
      <c r="T5" s="17" t="s">
        <v>22</v>
      </c>
      <c r="U5" s="20" t="s">
        <v>23</v>
      </c>
      <c r="V5" s="17" t="s">
        <v>24</v>
      </c>
      <c r="W5" s="17" t="s">
        <v>25</v>
      </c>
      <c r="X5" s="17" t="s">
        <v>26</v>
      </c>
      <c r="Y5" s="21" t="s">
        <v>27</v>
      </c>
      <c r="AC5" s="68" t="s">
        <v>28</v>
      </c>
      <c r="AD5" s="69"/>
      <c r="AE5" s="70"/>
      <c r="AF5" s="22"/>
    </row>
    <row r="6" spans="2:32" ht="29.25" customHeight="1" thickBot="1" x14ac:dyDescent="0.3">
      <c r="B6" s="23" t="s">
        <v>29</v>
      </c>
      <c r="C6" s="23"/>
      <c r="D6" s="24" t="s">
        <v>30</v>
      </c>
      <c r="E6" s="25">
        <v>30</v>
      </c>
      <c r="F6" s="26">
        <f>X6/E6</f>
        <v>228.93328746666663</v>
      </c>
      <c r="G6" s="27">
        <v>7225.69</v>
      </c>
      <c r="H6" s="23"/>
      <c r="I6" s="23"/>
      <c r="J6" s="23"/>
      <c r="K6" s="23"/>
      <c r="L6" s="28">
        <f>G6+H6+I6</f>
        <v>7225.69</v>
      </c>
      <c r="M6" s="28">
        <f t="shared" ref="M6:M14" si="0">VLOOKUP(L6,$AC$8:$AF$20,1)</f>
        <v>4210.42</v>
      </c>
      <c r="N6" s="28">
        <f>L6-M6</f>
        <v>3015.2699999999995</v>
      </c>
      <c r="O6" s="29">
        <f t="shared" ref="O6:O14" si="1">VLOOKUP(L6,$AC$8:$AF$20,4)</f>
        <v>0.10879999999999999</v>
      </c>
      <c r="P6" s="28">
        <f>N6*O6</f>
        <v>328.06137599999994</v>
      </c>
      <c r="Q6" s="28">
        <f t="shared" ref="Q6:Q14" si="2">VLOOKUP(L6,$AC$8:$AF$20,3)</f>
        <v>247.24</v>
      </c>
      <c r="R6" s="28">
        <f>P6+Q6</f>
        <v>575.30137599999989</v>
      </c>
      <c r="S6" s="30"/>
      <c r="T6" s="31">
        <f t="shared" ref="T6:T14" si="3">VLOOKUP(L6,$AC$27:$AE$37,3)</f>
        <v>217.61</v>
      </c>
      <c r="U6" s="32"/>
      <c r="V6" s="32"/>
      <c r="W6" s="32"/>
      <c r="X6" s="28">
        <f>L6-R6+T6</f>
        <v>6867.9986239999989</v>
      </c>
      <c r="Y6" s="23"/>
      <c r="AC6" s="22"/>
      <c r="AD6" s="22"/>
      <c r="AE6" s="22"/>
      <c r="AF6" s="22"/>
    </row>
    <row r="7" spans="2:32" ht="29.25" customHeight="1" thickBot="1" x14ac:dyDescent="0.3">
      <c r="B7" s="23" t="s">
        <v>31</v>
      </c>
      <c r="C7" s="23"/>
      <c r="D7" s="33" t="s">
        <v>32</v>
      </c>
      <c r="E7" s="25">
        <v>30</v>
      </c>
      <c r="F7" s="26">
        <f t="shared" ref="F7:F12" si="4">X7/E7</f>
        <v>187.36661439999997</v>
      </c>
      <c r="G7" s="27">
        <v>5740.03</v>
      </c>
      <c r="H7" s="23"/>
      <c r="I7" s="23"/>
      <c r="J7" s="23"/>
      <c r="K7" s="23"/>
      <c r="L7" s="28">
        <f t="shared" ref="L7:L14" si="5">G7+H7+I7</f>
        <v>5740.03</v>
      </c>
      <c r="M7" s="28">
        <f t="shared" si="0"/>
        <v>4210.42</v>
      </c>
      <c r="N7" s="28">
        <f t="shared" ref="N7:N14" si="6">L7-M7</f>
        <v>1529.6099999999997</v>
      </c>
      <c r="O7" s="29">
        <f t="shared" si="1"/>
        <v>0.10879999999999999</v>
      </c>
      <c r="P7" s="28">
        <f t="shared" ref="P7:P14" si="7">N7*O7</f>
        <v>166.42156799999995</v>
      </c>
      <c r="Q7" s="28">
        <f t="shared" si="2"/>
        <v>247.24</v>
      </c>
      <c r="R7" s="28">
        <f t="shared" ref="R7:R12" si="8">P7+Q7</f>
        <v>413.66156799999999</v>
      </c>
      <c r="S7" s="30"/>
      <c r="T7" s="31">
        <f t="shared" si="3"/>
        <v>294.63</v>
      </c>
      <c r="U7" s="32"/>
      <c r="V7" s="32"/>
      <c r="W7" s="32"/>
      <c r="X7" s="28">
        <f t="shared" ref="X7:X14" si="9">L7-R7+T7</f>
        <v>5620.9984319999994</v>
      </c>
      <c r="Y7" s="23"/>
      <c r="AC7" s="34" t="s">
        <v>33</v>
      </c>
      <c r="AD7" s="34" t="s">
        <v>34</v>
      </c>
      <c r="AE7" s="34" t="s">
        <v>19</v>
      </c>
      <c r="AF7" s="34" t="s">
        <v>35</v>
      </c>
    </row>
    <row r="8" spans="2:32" ht="29.25" customHeight="1" thickBot="1" x14ac:dyDescent="0.3">
      <c r="B8" s="23" t="s">
        <v>36</v>
      </c>
      <c r="C8" s="23"/>
      <c r="D8" s="33" t="s">
        <v>37</v>
      </c>
      <c r="E8" s="25">
        <v>30</v>
      </c>
      <c r="F8" s="26">
        <f t="shared" si="4"/>
        <v>187.36661439999997</v>
      </c>
      <c r="G8" s="27">
        <v>5740.03</v>
      </c>
      <c r="H8" s="23"/>
      <c r="I8" s="23"/>
      <c r="J8" s="23"/>
      <c r="K8" s="23"/>
      <c r="L8" s="28">
        <f t="shared" si="5"/>
        <v>5740.03</v>
      </c>
      <c r="M8" s="28">
        <f t="shared" si="0"/>
        <v>4210.42</v>
      </c>
      <c r="N8" s="28">
        <f t="shared" si="6"/>
        <v>1529.6099999999997</v>
      </c>
      <c r="O8" s="29">
        <f t="shared" si="1"/>
        <v>0.10879999999999999</v>
      </c>
      <c r="P8" s="28">
        <f t="shared" si="7"/>
        <v>166.42156799999995</v>
      </c>
      <c r="Q8" s="28">
        <f t="shared" si="2"/>
        <v>247.24</v>
      </c>
      <c r="R8" s="28">
        <f t="shared" si="8"/>
        <v>413.66156799999999</v>
      </c>
      <c r="S8" s="30"/>
      <c r="T8" s="31">
        <f t="shared" si="3"/>
        <v>294.63</v>
      </c>
      <c r="U8" s="32"/>
      <c r="V8" s="32"/>
      <c r="W8" s="32"/>
      <c r="X8" s="28">
        <f t="shared" si="9"/>
        <v>5620.9984319999994</v>
      </c>
      <c r="Y8" s="23"/>
      <c r="AC8" s="35">
        <v>0.01</v>
      </c>
      <c r="AD8" s="36">
        <v>496.07</v>
      </c>
      <c r="AE8" s="36">
        <v>0</v>
      </c>
      <c r="AF8" s="37">
        <v>1.9199999999999998E-2</v>
      </c>
    </row>
    <row r="9" spans="2:32" ht="29.25" customHeight="1" thickBot="1" x14ac:dyDescent="0.3">
      <c r="B9" s="23" t="s">
        <v>38</v>
      </c>
      <c r="C9" s="23"/>
      <c r="D9" s="33" t="s">
        <v>39</v>
      </c>
      <c r="E9" s="25">
        <v>30</v>
      </c>
      <c r="F9" s="26">
        <f t="shared" si="4"/>
        <v>91.866730666666669</v>
      </c>
      <c r="G9" s="27">
        <v>2486.0500000000002</v>
      </c>
      <c r="H9" s="23"/>
      <c r="I9" s="23"/>
      <c r="J9" s="23"/>
      <c r="K9" s="23"/>
      <c r="L9" s="28">
        <f t="shared" si="5"/>
        <v>2486.0500000000002</v>
      </c>
      <c r="M9" s="28">
        <f t="shared" si="0"/>
        <v>496.08</v>
      </c>
      <c r="N9" s="28">
        <f t="shared" si="6"/>
        <v>1989.9700000000003</v>
      </c>
      <c r="O9" s="29">
        <f t="shared" si="1"/>
        <v>6.4000000000000001E-2</v>
      </c>
      <c r="P9" s="28">
        <f t="shared" si="7"/>
        <v>127.35808000000002</v>
      </c>
      <c r="Q9" s="28">
        <f t="shared" si="2"/>
        <v>9.52</v>
      </c>
      <c r="R9" s="28">
        <f t="shared" si="8"/>
        <v>136.87808000000001</v>
      </c>
      <c r="S9" s="30"/>
      <c r="T9" s="31">
        <f t="shared" si="3"/>
        <v>406.83</v>
      </c>
      <c r="U9" s="32"/>
      <c r="V9" s="32"/>
      <c r="W9" s="32"/>
      <c r="X9" s="28">
        <f t="shared" si="9"/>
        <v>2756.0019200000002</v>
      </c>
      <c r="Y9" s="23"/>
      <c r="AC9" s="35">
        <v>496.08</v>
      </c>
      <c r="AD9" s="36">
        <v>4210.41</v>
      </c>
      <c r="AE9" s="36">
        <v>9.52</v>
      </c>
      <c r="AF9" s="37">
        <v>6.4000000000000001E-2</v>
      </c>
    </row>
    <row r="10" spans="2:32" ht="30" customHeight="1" thickBot="1" x14ac:dyDescent="0.3">
      <c r="B10" s="23" t="s">
        <v>40</v>
      </c>
      <c r="C10" s="23"/>
      <c r="D10" s="33" t="s">
        <v>41</v>
      </c>
      <c r="E10" s="25">
        <v>30</v>
      </c>
      <c r="F10" s="26">
        <f t="shared" si="4"/>
        <v>138.09994133333333</v>
      </c>
      <c r="G10" s="27">
        <v>3993.92</v>
      </c>
      <c r="H10" s="23"/>
      <c r="I10" s="23"/>
      <c r="J10" s="23"/>
      <c r="K10" s="23"/>
      <c r="L10" s="28">
        <f t="shared" si="5"/>
        <v>3993.92</v>
      </c>
      <c r="M10" s="28">
        <f t="shared" si="0"/>
        <v>496.08</v>
      </c>
      <c r="N10" s="28">
        <f t="shared" si="6"/>
        <v>3497.84</v>
      </c>
      <c r="O10" s="29">
        <f t="shared" si="1"/>
        <v>6.4000000000000001E-2</v>
      </c>
      <c r="P10" s="28">
        <f t="shared" si="7"/>
        <v>223.86176</v>
      </c>
      <c r="Q10" s="28">
        <f t="shared" si="2"/>
        <v>9.52</v>
      </c>
      <c r="R10" s="28">
        <f t="shared" si="8"/>
        <v>233.38176000000001</v>
      </c>
      <c r="S10" s="30"/>
      <c r="T10" s="31">
        <f t="shared" si="3"/>
        <v>382.46</v>
      </c>
      <c r="U10" s="32"/>
      <c r="V10" s="32"/>
      <c r="W10" s="32"/>
      <c r="X10" s="28">
        <f t="shared" si="9"/>
        <v>4142.9982399999999</v>
      </c>
      <c r="Y10" s="23"/>
      <c r="AC10" s="35">
        <v>4210.42</v>
      </c>
      <c r="AD10" s="36">
        <v>7399.42</v>
      </c>
      <c r="AE10" s="36">
        <v>247.24</v>
      </c>
      <c r="AF10" s="37">
        <v>0.10879999999999999</v>
      </c>
    </row>
    <row r="11" spans="2:32" ht="30" customHeight="1" thickBot="1" x14ac:dyDescent="0.3">
      <c r="B11" s="23" t="s">
        <v>42</v>
      </c>
      <c r="C11" s="23"/>
      <c r="D11" s="33" t="s">
        <v>43</v>
      </c>
      <c r="E11" s="25">
        <v>30</v>
      </c>
      <c r="F11" s="26">
        <f t="shared" si="4"/>
        <v>123.766504</v>
      </c>
      <c r="G11" s="27">
        <v>3523.5</v>
      </c>
      <c r="H11" s="23"/>
      <c r="I11" s="23"/>
      <c r="J11" s="23"/>
      <c r="K11" s="23"/>
      <c r="L11" s="28">
        <f t="shared" si="5"/>
        <v>3523.5</v>
      </c>
      <c r="M11" s="28">
        <f t="shared" si="0"/>
        <v>496.08</v>
      </c>
      <c r="N11" s="28">
        <f t="shared" si="6"/>
        <v>3027.42</v>
      </c>
      <c r="O11" s="29">
        <f t="shared" si="1"/>
        <v>6.4000000000000001E-2</v>
      </c>
      <c r="P11" s="28">
        <f t="shared" si="7"/>
        <v>193.75488000000001</v>
      </c>
      <c r="Q11" s="28">
        <f t="shared" si="2"/>
        <v>9.52</v>
      </c>
      <c r="R11" s="28">
        <f t="shared" si="8"/>
        <v>203.27488000000002</v>
      </c>
      <c r="S11" s="30"/>
      <c r="T11" s="31">
        <f t="shared" si="3"/>
        <v>392.77</v>
      </c>
      <c r="U11" s="32"/>
      <c r="V11" s="32"/>
      <c r="W11" s="32"/>
      <c r="X11" s="28">
        <f t="shared" si="9"/>
        <v>3712.99512</v>
      </c>
      <c r="Y11" s="23"/>
      <c r="AC11" s="35"/>
      <c r="AD11" s="36"/>
      <c r="AE11" s="36"/>
      <c r="AF11" s="37"/>
    </row>
    <row r="12" spans="2:32" ht="30" customHeight="1" thickBot="1" x14ac:dyDescent="0.3">
      <c r="B12" s="23" t="s">
        <v>44</v>
      </c>
      <c r="C12" s="23"/>
      <c r="D12" s="33" t="s">
        <v>45</v>
      </c>
      <c r="E12" s="25">
        <v>30</v>
      </c>
      <c r="F12" s="26">
        <f t="shared" si="4"/>
        <v>119.46673866666666</v>
      </c>
      <c r="G12" s="27">
        <v>3370.89</v>
      </c>
      <c r="H12" s="23"/>
      <c r="I12" s="23"/>
      <c r="J12" s="23"/>
      <c r="K12" s="23"/>
      <c r="L12" s="28">
        <f t="shared" si="5"/>
        <v>3370.89</v>
      </c>
      <c r="M12" s="28">
        <f t="shared" si="0"/>
        <v>496.08</v>
      </c>
      <c r="N12" s="28">
        <f t="shared" si="6"/>
        <v>2874.81</v>
      </c>
      <c r="O12" s="29">
        <f t="shared" si="1"/>
        <v>6.4000000000000001E-2</v>
      </c>
      <c r="P12" s="28">
        <f t="shared" si="7"/>
        <v>183.98784000000001</v>
      </c>
      <c r="Q12" s="28">
        <f t="shared" si="2"/>
        <v>9.52</v>
      </c>
      <c r="R12" s="28">
        <f t="shared" si="8"/>
        <v>193.50784000000002</v>
      </c>
      <c r="S12" s="30"/>
      <c r="T12" s="31">
        <f t="shared" si="3"/>
        <v>406.62</v>
      </c>
      <c r="U12" s="32"/>
      <c r="V12" s="32"/>
      <c r="W12" s="32"/>
      <c r="X12" s="28">
        <f t="shared" si="9"/>
        <v>3584.0021599999995</v>
      </c>
      <c r="Y12" s="23"/>
      <c r="AC12" s="35">
        <v>7399.43</v>
      </c>
      <c r="AD12" s="36">
        <v>8601.5</v>
      </c>
      <c r="AE12" s="36">
        <v>594.21</v>
      </c>
      <c r="AF12" s="37">
        <v>0.16</v>
      </c>
    </row>
    <row r="13" spans="2:32" ht="29.25" customHeight="1" thickBot="1" x14ac:dyDescent="0.3">
      <c r="B13" s="23" t="s">
        <v>46</v>
      </c>
      <c r="C13" s="23"/>
      <c r="D13" s="33" t="s">
        <v>47</v>
      </c>
      <c r="E13" s="25">
        <v>30</v>
      </c>
      <c r="F13" s="26">
        <f>X13/E13</f>
        <v>140.00002133333334</v>
      </c>
      <c r="G13" s="27">
        <v>4054.82</v>
      </c>
      <c r="H13" s="23"/>
      <c r="I13" s="23"/>
      <c r="J13" s="23"/>
      <c r="K13" s="23"/>
      <c r="L13" s="28">
        <f t="shared" si="5"/>
        <v>4054.82</v>
      </c>
      <c r="M13" s="28">
        <f t="shared" si="0"/>
        <v>496.08</v>
      </c>
      <c r="N13" s="28">
        <f t="shared" si="6"/>
        <v>3558.7400000000002</v>
      </c>
      <c r="O13" s="29">
        <f t="shared" si="1"/>
        <v>6.4000000000000001E-2</v>
      </c>
      <c r="P13" s="28">
        <f t="shared" si="7"/>
        <v>227.75936000000002</v>
      </c>
      <c r="Q13" s="28">
        <f t="shared" si="2"/>
        <v>9.52</v>
      </c>
      <c r="R13" s="28">
        <f>P13+Q13</f>
        <v>237.27936000000003</v>
      </c>
      <c r="S13" s="30"/>
      <c r="T13" s="31">
        <f t="shared" si="3"/>
        <v>382.46</v>
      </c>
      <c r="U13" s="32"/>
      <c r="V13" s="32"/>
      <c r="W13" s="32"/>
      <c r="X13" s="28">
        <f t="shared" si="9"/>
        <v>4200.0006400000002</v>
      </c>
      <c r="Y13" s="23"/>
      <c r="AC13" s="35">
        <v>8601.51</v>
      </c>
      <c r="AD13" s="36">
        <v>10298.35</v>
      </c>
      <c r="AE13" s="36">
        <v>786.54</v>
      </c>
      <c r="AF13" s="37">
        <v>0.1792</v>
      </c>
    </row>
    <row r="14" spans="2:32" ht="29.25" customHeight="1" thickBot="1" x14ac:dyDescent="0.3">
      <c r="B14" s="23" t="s">
        <v>48</v>
      </c>
      <c r="C14" s="38"/>
      <c r="D14" s="33" t="s">
        <v>49</v>
      </c>
      <c r="E14" s="25">
        <v>30</v>
      </c>
      <c r="F14" s="26">
        <f>X14/E14</f>
        <v>162.59992213333334</v>
      </c>
      <c r="G14" s="27">
        <v>4872.3900000000003</v>
      </c>
      <c r="H14" s="23"/>
      <c r="I14" s="23"/>
      <c r="J14" s="23"/>
      <c r="K14" s="23"/>
      <c r="L14" s="28">
        <f t="shared" si="5"/>
        <v>4872.3900000000003</v>
      </c>
      <c r="M14" s="28">
        <f t="shared" si="0"/>
        <v>4210.42</v>
      </c>
      <c r="N14" s="28">
        <f t="shared" si="6"/>
        <v>661.97000000000025</v>
      </c>
      <c r="O14" s="29">
        <f t="shared" si="1"/>
        <v>0.10879999999999999</v>
      </c>
      <c r="P14" s="28">
        <f t="shared" si="7"/>
        <v>72.022336000000024</v>
      </c>
      <c r="Q14" s="28">
        <f t="shared" si="2"/>
        <v>247.24</v>
      </c>
      <c r="R14" s="28">
        <f>P14+Q14</f>
        <v>319.262336</v>
      </c>
      <c r="S14" s="30"/>
      <c r="T14" s="31">
        <f t="shared" si="3"/>
        <v>324.87</v>
      </c>
      <c r="U14" s="32"/>
      <c r="V14" s="32"/>
      <c r="W14" s="32"/>
      <c r="X14" s="28">
        <f t="shared" si="9"/>
        <v>4877.9976640000004</v>
      </c>
      <c r="Y14" s="23"/>
      <c r="AC14" s="35"/>
      <c r="AD14" s="36"/>
      <c r="AE14" s="36"/>
      <c r="AF14" s="37"/>
    </row>
    <row r="15" spans="2:32" ht="39" customHeight="1" thickBot="1" x14ac:dyDescent="0.3">
      <c r="B15" s="39" t="s">
        <v>50</v>
      </c>
      <c r="C15" s="38"/>
      <c r="D15" s="40"/>
      <c r="G15" s="41"/>
      <c r="H15" s="41"/>
      <c r="I15" s="41"/>
      <c r="J15" s="41"/>
      <c r="K15" s="41"/>
      <c r="L15" s="42"/>
      <c r="M15" s="42"/>
      <c r="N15" s="42"/>
      <c r="O15" s="42"/>
      <c r="P15" s="42"/>
      <c r="Q15" s="42"/>
      <c r="R15" s="43">
        <f>SUM(R6:R13)</f>
        <v>2406.9464319999997</v>
      </c>
      <c r="S15" s="43">
        <f t="shared" ref="S15:T15" si="10">SUM(S6:S13)</f>
        <v>0</v>
      </c>
      <c r="T15" s="43">
        <f t="shared" si="10"/>
        <v>2778.01</v>
      </c>
      <c r="U15" s="32"/>
      <c r="V15" s="42"/>
      <c r="W15" s="42"/>
      <c r="X15" s="44">
        <f>SUM(X6:X14)</f>
        <v>41383.991232</v>
      </c>
      <c r="AC15" s="35">
        <v>10298.36</v>
      </c>
      <c r="AD15" s="36">
        <v>20770.29</v>
      </c>
      <c r="AE15" s="36">
        <v>1090.6099999999999</v>
      </c>
      <c r="AF15" s="37">
        <v>0.21360000000000001</v>
      </c>
    </row>
    <row r="16" spans="2:32" ht="15.75" thickBot="1" x14ac:dyDescent="0.3">
      <c r="AC16" s="35">
        <v>20770.3</v>
      </c>
      <c r="AD16" s="36">
        <v>32736.83</v>
      </c>
      <c r="AE16" s="36">
        <v>3327.42</v>
      </c>
      <c r="AF16" s="37">
        <v>0.23519999999999999</v>
      </c>
    </row>
    <row r="17" spans="2:32" ht="15.75" thickBot="1" x14ac:dyDescent="0.3">
      <c r="T17" s="45"/>
      <c r="AC17" s="35">
        <v>32736.84</v>
      </c>
      <c r="AD17" s="36">
        <v>62500</v>
      </c>
      <c r="AE17" s="36">
        <v>6141.95</v>
      </c>
      <c r="AF17" s="37">
        <v>0.3</v>
      </c>
    </row>
    <row r="18" spans="2:32" ht="15.75" thickBot="1" x14ac:dyDescent="0.3">
      <c r="B18" s="2" t="s">
        <v>51</v>
      </c>
      <c r="D18" s="2" t="s">
        <v>52</v>
      </c>
      <c r="L18" s="2" t="s">
        <v>53</v>
      </c>
      <c r="AC18" s="35">
        <v>62500.01</v>
      </c>
      <c r="AD18" s="36">
        <v>83333.33</v>
      </c>
      <c r="AE18" s="36">
        <v>15070.9</v>
      </c>
      <c r="AF18" s="37">
        <v>0.32</v>
      </c>
    </row>
    <row r="19" spans="2:32" ht="16.5" thickBot="1" x14ac:dyDescent="0.3">
      <c r="D19" s="46" t="s">
        <v>54</v>
      </c>
      <c r="L19" s="2" t="s">
        <v>55</v>
      </c>
      <c r="AC19" s="35">
        <v>83333.34</v>
      </c>
      <c r="AD19" s="36">
        <v>250000</v>
      </c>
      <c r="AE19" s="36">
        <v>21737.57</v>
      </c>
      <c r="AF19" s="37">
        <v>0.34</v>
      </c>
    </row>
    <row r="20" spans="2:32" ht="16.5" thickBot="1" x14ac:dyDescent="0.3">
      <c r="S20" s="46"/>
      <c r="AC20" s="47">
        <v>250000.01</v>
      </c>
      <c r="AD20" s="48">
        <v>499999</v>
      </c>
      <c r="AE20" s="48">
        <v>78404.23</v>
      </c>
      <c r="AF20" s="49">
        <v>0.35</v>
      </c>
    </row>
    <row r="21" spans="2:32" x14ac:dyDescent="0.25">
      <c r="B21" s="50"/>
      <c r="AC21" s="51"/>
      <c r="AD21" s="51"/>
      <c r="AE21" s="51"/>
      <c r="AF21" s="22"/>
    </row>
    <row r="22" spans="2:32" x14ac:dyDescent="0.25">
      <c r="B22" s="2" t="s">
        <v>56</v>
      </c>
      <c r="X22" s="45"/>
      <c r="AC22" s="51"/>
      <c r="AD22" s="51"/>
      <c r="AE22" s="51"/>
      <c r="AF22" s="22"/>
    </row>
    <row r="23" spans="2:32" x14ac:dyDescent="0.25">
      <c r="AC23" s="51"/>
      <c r="AD23" s="51"/>
      <c r="AE23" s="51"/>
      <c r="AF23" s="22"/>
    </row>
    <row r="24" spans="2:32" ht="15.75" thickBot="1" x14ac:dyDescent="0.3">
      <c r="AC24" s="51"/>
      <c r="AD24" s="51"/>
      <c r="AE24" s="51"/>
      <c r="AF24" s="22"/>
    </row>
    <row r="25" spans="2:32" x14ac:dyDescent="0.25">
      <c r="AC25" s="52" t="s">
        <v>57</v>
      </c>
      <c r="AD25" s="53"/>
      <c r="AE25" s="54"/>
      <c r="AF25" s="22"/>
    </row>
    <row r="26" spans="2:32" x14ac:dyDescent="0.25">
      <c r="AC26" s="55" t="s">
        <v>33</v>
      </c>
      <c r="AD26" s="56" t="s">
        <v>34</v>
      </c>
      <c r="AE26" s="57" t="s">
        <v>19</v>
      </c>
      <c r="AF26" s="22"/>
    </row>
    <row r="27" spans="2:32" x14ac:dyDescent="0.25">
      <c r="AC27" s="58">
        <v>0.01</v>
      </c>
      <c r="AD27" s="59">
        <v>1768.96</v>
      </c>
      <c r="AE27" s="60">
        <v>407.02</v>
      </c>
      <c r="AF27" s="22"/>
    </row>
    <row r="28" spans="2:32" x14ac:dyDescent="0.25">
      <c r="B28" s="2" t="s">
        <v>58</v>
      </c>
      <c r="AC28" s="61">
        <v>1768.97</v>
      </c>
      <c r="AD28" s="59">
        <v>2653.38</v>
      </c>
      <c r="AE28" s="60">
        <v>406.83</v>
      </c>
      <c r="AF28" s="22"/>
    </row>
    <row r="29" spans="2:32" x14ac:dyDescent="0.25">
      <c r="AC29" s="61">
        <v>2653.39</v>
      </c>
      <c r="AD29" s="59">
        <v>3472.84</v>
      </c>
      <c r="AE29" s="60">
        <v>406.62</v>
      </c>
      <c r="AF29" s="22"/>
    </row>
    <row r="30" spans="2:32" x14ac:dyDescent="0.25">
      <c r="AC30" s="61">
        <v>3472.85</v>
      </c>
      <c r="AD30" s="59">
        <v>3537.87</v>
      </c>
      <c r="AE30" s="60">
        <v>392.77</v>
      </c>
      <c r="AF30" s="22"/>
    </row>
    <row r="31" spans="2:32" x14ac:dyDescent="0.25">
      <c r="AC31" s="61">
        <v>3537.88</v>
      </c>
      <c r="AD31" s="59">
        <v>4446.1499999999996</v>
      </c>
      <c r="AE31" s="60">
        <v>382.46</v>
      </c>
      <c r="AF31" s="22"/>
    </row>
    <row r="32" spans="2:32" x14ac:dyDescent="0.25">
      <c r="AC32" s="61">
        <v>4446.16</v>
      </c>
      <c r="AD32" s="59">
        <v>4717.18</v>
      </c>
      <c r="AE32" s="60">
        <v>354.23</v>
      </c>
      <c r="AF32" s="22"/>
    </row>
    <row r="33" spans="29:32" x14ac:dyDescent="0.25">
      <c r="AC33" s="61">
        <v>4717.1899999999996</v>
      </c>
      <c r="AD33" s="59">
        <v>5335.42</v>
      </c>
      <c r="AE33" s="60">
        <v>324.87</v>
      </c>
      <c r="AF33" s="22"/>
    </row>
    <row r="34" spans="29:32" x14ac:dyDescent="0.25">
      <c r="AC34" s="61">
        <v>5335.43</v>
      </c>
      <c r="AD34" s="59">
        <v>6224.67</v>
      </c>
      <c r="AE34" s="60">
        <v>294.63</v>
      </c>
      <c r="AF34" s="51"/>
    </row>
    <row r="35" spans="29:32" x14ac:dyDescent="0.25">
      <c r="AC35" s="61">
        <v>6224.68</v>
      </c>
      <c r="AD35" s="59">
        <v>7113.9</v>
      </c>
      <c r="AE35" s="60">
        <v>253.54</v>
      </c>
      <c r="AF35" s="51"/>
    </row>
    <row r="36" spans="29:32" x14ac:dyDescent="0.25">
      <c r="AC36" s="61">
        <v>7113.91</v>
      </c>
      <c r="AD36" s="59">
        <v>7382.33</v>
      </c>
      <c r="AE36" s="60">
        <v>217.61</v>
      </c>
      <c r="AF36" s="51"/>
    </row>
    <row r="37" spans="29:32" ht="15.75" thickBot="1" x14ac:dyDescent="0.3">
      <c r="AC37" s="62">
        <v>7382.34</v>
      </c>
      <c r="AD37" s="63">
        <v>499999</v>
      </c>
      <c r="AE37" s="64">
        <v>0</v>
      </c>
      <c r="AF37" s="51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2017</vt:lpstr>
      <vt:lpstr>'ABRIL 2017'!Área_de_impresión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2017-04-12T16:21:12Z</dcterms:created>
  <dcterms:modified xsi:type="dcterms:W3CDTF">2017-11-22T16:51:32Z</dcterms:modified>
</cp:coreProperties>
</file>