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22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L31" i="15" l="1"/>
  <c r="I31" i="15"/>
  <c r="J31" i="15"/>
  <c r="K31" i="15"/>
  <c r="H31" i="15"/>
  <c r="H28" i="10"/>
  <c r="I29" i="15"/>
  <c r="H29" i="15"/>
  <c r="L29" i="15" s="1"/>
  <c r="I28" i="15"/>
  <c r="H28" i="15"/>
  <c r="L28" i="15" s="1"/>
  <c r="I15" i="15"/>
  <c r="H15" i="15"/>
  <c r="I13" i="15"/>
  <c r="H13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 l="1"/>
  <c r="I9" i="4"/>
  <c r="J8" i="4"/>
  <c r="I8" i="4"/>
  <c r="J7" i="4"/>
  <c r="I7" i="4"/>
  <c r="J6" i="4"/>
  <c r="I6" i="4"/>
  <c r="J5" i="4"/>
  <c r="I5" i="4"/>
  <c r="J9" i="30"/>
  <c r="I9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J21" i="28"/>
  <c r="I21" i="28"/>
  <c r="J20" i="28"/>
  <c r="I20" i="28"/>
  <c r="J19" i="28"/>
  <c r="I19" i="28"/>
  <c r="J18" i="28"/>
  <c r="I18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I8" i="28"/>
  <c r="J7" i="28"/>
  <c r="I7" i="28"/>
  <c r="J6" i="28"/>
  <c r="I6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5" i="30"/>
  <c r="K11" i="30" s="1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<sst xmlns="http://schemas.openxmlformats.org/spreadsheetml/2006/main" count="966" uniqueCount="540">
  <si>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</si>
  <si>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</si>
  <si>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</si>
  <si>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</si>
  <si>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</si>
  <si>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</si>
  <si>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</si>
  <si>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</si>
  <si>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</si>
  <si>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</si>
  <si>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</si>
  <si>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</si>
  <si>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</si>
  <si>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</si>
  <si>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</si>
  <si>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</si>
  <si>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</si>
  <si>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</si>
  <si>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</si>
  <si>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</si>
  <si>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</si>
  <si>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</si>
  <si>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</si>
  <si>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</si>
  <si>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</si>
  <si>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</si>
  <si>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</si>
  <si>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</si>
  <si>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</si>
  <si>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</si>
  <si>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</si>
  <si>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</si>
  <si>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</si>
  <si>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</si>
  <si>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</si>
  <si>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</si>
  <si>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</si>
  <si>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</si>
  <si>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</si>
  <si>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</si>
  <si>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</si>
  <si>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</si>
  <si>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</si>
  <si>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</si>
  <si>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</si>
  <si>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</si>
  <si>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</si>
  <si>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</si>
  <si>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</si>
  <si>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</si>
  <si>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</si>
  <si>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</si>
  <si>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</si>
  <si>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</si>
  <si>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</si>
  <si>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</si>
  <si>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</si>
  <si>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</si>
  <si>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</si>
  <si>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</si>
  <si>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</si>
  <si>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</si>
  <si>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</si>
  <si>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</si>
  <si>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</si>
  <si>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</si>
  <si>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</si>
  <si>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</si>
  <si>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</si>
  <si>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</si>
  <si>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</si>
  <si>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</si>
  <si>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</si>
  <si>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</si>
  <si>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</si>
  <si>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</si>
  <si>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</si>
  <si>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</si>
  <si>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</si>
  <si>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</si>
  <si>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</si>
  <si>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</si>
  <si>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</si>
  <si>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</si>
  <si>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</si>
  <si>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</si>
  <si>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</si>
  <si>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</si>
  <si>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</si>
  <si>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</si>
  <si>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</si>
  <si>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</si>
  <si>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</si>
  <si>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</si>
  <si>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</si>
  <si>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</si>
  <si>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</si>
  <si>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</si>
  <si>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</si>
  <si>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</si>
  <si>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</si>
  <si>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</si>
  <si>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</si>
  <si>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</si>
  <si>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</si>
  <si>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</si>
  <si>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</si>
  <si>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</si>
  <si>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</si>
  <si>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</si>
  <si>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</si>
  <si>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</si>
  <si>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</si>
  <si>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</si>
  <si>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</si>
  <si>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</si>
  <si>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</si>
  <si>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</si>
  <si>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</si>
  <si>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</si>
  <si>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</si>
  <si>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</si>
  <si>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</si>
  <si>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</si>
  <si>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</si>
  <si>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</si>
  <si>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</si>
  <si>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</si>
  <si>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</si>
  <si>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</si>
  <si>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</si>
  <si>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</si>
  <si>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</si>
  <si>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</si>
  <si>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</si>
  <si>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</si>
  <si>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</si>
  <si>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</si>
  <si>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</si>
  <si>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</si>
  <si>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</si>
  <si>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</si>
  <si>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</si>
  <si>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</si>
  <si>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</si>
  <si>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</si>
  <si>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</si>
  <si>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</si>
  <si>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</si>
  <si>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</si>
  <si>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</si>
  <si>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</si>
  <si>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</si>
  <si>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</si>
  <si>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</si>
  <si>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</si>
  <si>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</si>
  <si>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</si>
  <si>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</si>
  <si>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</si>
  <si>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</si>
  <si>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</si>
  <si>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</si>
  <si>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</si>
  <si>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</si>
  <si>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</si>
  <si>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</si>
  <si>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</si>
  <si>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</si>
  <si>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</si>
  <si>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</si>
  <si>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</si>
  <si>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</si>
  <si>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</si>
  <si>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</si>
  <si>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</si>
  <si>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</si>
  <si>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</si>
  <si>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</si>
  <si>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</si>
  <si>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</si>
  <si>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</si>
  <si>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</si>
  <si>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</si>
  <si>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</si>
  <si>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</si>
  <si>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</si>
  <si>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</si>
  <si>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</si>
  <si>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</si>
  <si>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</si>
  <si>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</si>
  <si>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</si>
  <si>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</si>
  <si>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</si>
  <si>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</si>
  <si>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</si>
  <si>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</si>
  <si>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</si>
  <si>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</si>
  <si>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</si>
  <si>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</si>
  <si>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</si>
  <si>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</si>
  <si>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</si>
  <si>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</si>
  <si>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</si>
  <si>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</si>
  <si>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</si>
  <si>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</si>
  <si>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</si>
  <si>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</si>
  <si>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</si>
  <si>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</si>
  <si>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</si>
  <si>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</si>
  <si>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</si>
  <si>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</si>
  <si>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</si>
  <si>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</si>
  <si>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</si>
  <si>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</si>
  <si>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</si>
  <si>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</si>
  <si>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</si>
  <si>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</si>
  <si>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</si>
  <si>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</si>
  <si>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</si>
  <si>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</si>
  <si>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</si>
  <si>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</si>
  <si>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</si>
  <si>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</si>
  <si>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</si>
  <si>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</si>
  <si>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</si>
  <si>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</si>
  <si>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</si>
  <si>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</si>
  <si>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</si>
  <si>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</si>
  <si>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</si>
  <si>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</si>
  <si>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</si>
  <si>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</si>
  <si>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</si>
  <si>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</si>
  <si>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</si>
  <si>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</si>
  <si>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</si>
  <si>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</si>
  <si>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</si>
  <si>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</si>
  <si>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</si>
  <si>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</si>
  <si>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</si>
  <si>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</si>
  <si>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</si>
  <si>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</si>
  <si>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</si>
  <si>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</si>
  <si>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</si>
  <si>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</si>
  <si>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</si>
  <si>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</si>
  <si>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</si>
  <si>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</si>
  <si>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</si>
  <si>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</si>
  <si>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</si>
  <si>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</si>
  <si>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</si>
  <si>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</si>
  <si>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</si>
  <si>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</si>
  <si>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</si>
  <si>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</si>
  <si>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</si>
  <si>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</si>
  <si>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</si>
  <si>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</si>
  <si>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</si>
  <si>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</si>
  <si>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</si>
  <si>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</si>
  <si>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</si>
  <si>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</si>
  <si>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</si>
  <si>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</si>
  <si>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</si>
  <si>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</si>
  <si>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</si>
  <si>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</si>
  <si>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</si>
  <si>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</si>
  <si>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</si>
  <si>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</si>
  <si>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</si>
  <si>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</si>
  <si>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</si>
  <si>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</si>
  <si>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</si>
  <si>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</si>
  <si>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</si>
  <si>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</si>
  <si>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</si>
  <si>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</si>
  <si>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</si>
  <si>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</si>
  <si>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</si>
  <si>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</si>
  <si>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</si>
  <si>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</si>
  <si>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</si>
  <si>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</si>
  <si>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</si>
  <si>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</si>
  <si>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</si>
  <si>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</si>
  <si>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</si>
  <si>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</si>
  <si>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</si>
  <si>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</si>
  <si>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</si>
  <si>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</si>
  <si>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</si>
  <si>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</si>
  <si>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</si>
  <si>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</si>
  <si>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</si>
  <si>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</si>
  <si>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</si>
  <si>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</si>
  <si>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</si>
  <si>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</si>
  <si>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</si>
  <si>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</si>
  <si>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</si>
  <si>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</si>
  <si>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</si>
  <si>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</si>
  <si>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</si>
  <si>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</si>
  <si>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</si>
  <si>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</si>
  <si>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</si>
  <si>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</si>
  <si>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</si>
  <si>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</si>
  <si>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</si>
  <si>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</si>
  <si>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</si>
  <si>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</si>
  <si>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</si>
  <si>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</si>
  <si>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</si>
  <si>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</si>
  <si>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</si>
  <si>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</si>
  <si>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</si>
  <si>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</si>
  <si>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</si>
  <si>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</si>
  <si>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</si>
  <si>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</si>
  <si>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</si>
  <si>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</si>
  <si>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</si>
  <si>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</si>
  <si>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</si>
  <si>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</si>
  <si>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</si>
  <si>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</si>
  <si>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</si>
  <si>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</si>
  <si>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</si>
  <si>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</si>
  <si>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</si>
  <si>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</si>
  <si>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</si>
  <si>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</si>
  <si>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</si>
  <si>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</si>
  <si>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</si>
  <si>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</si>
  <si>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</si>
  <si>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</si>
  <si>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</si>
  <si>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</si>
  <si>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</si>
  <si>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</si>
  <si>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</si>
  <si>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</si>
  <si>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</si>
  <si>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</si>
  <si>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</si>
  <si>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</si>
  <si>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</si>
  <si>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</si>
  <si>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</si>
  <si>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</si>
  <si>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</si>
  <si>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</si>
  <si>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</si>
  <si>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</si>
  <si>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</si>
  <si>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</si>
  <si>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</si>
  <si>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</si>
  <si>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</si>
  <si>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</si>
  <si>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</si>
  <si>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</si>
  <si>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</si>
  <si>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</si>
  <si>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</si>
  <si>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</si>
  <si>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</si>
  <si>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</si>
  <si>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</si>
  <si>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</si>
  <si>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</si>
  <si>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</si>
  <si>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</si>
  <si>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</si>
  <si>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</si>
  <si>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</si>
  <si>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</si>
  <si>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</si>
  <si>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</si>
  <si>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</si>
  <si>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</si>
  <si>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</si>
  <si>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</si>
  <si>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</si>
  <si>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</si>
  <si>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</si>
  <si>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</si>
  <si>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</si>
  <si>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</si>
  <si>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</si>
  <si>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</si>
  <si>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</si>
  <si>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</si>
  <si>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</si>
  <si>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</si>
  <si>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</si>
  <si>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</si>
  <si>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</si>
  <si>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</si>
  <si>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</si>
  <si>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</si>
  <si>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</si>
  <si>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</si>
  <si>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</si>
  <si>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</si>
  <si>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</si>
  <si>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</si>
  <si>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</si>
  <si>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</si>
  <si>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</si>
  <si>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</si>
  <si>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</si>
  <si>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</si>
  <si>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</si>
  <si>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</si>
  <si>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</si>
  <si>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</si>
  <si>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</si>
  <si>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</si>
  <si>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</si>
  <si>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</si>
  <si>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</si>
  <si>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</si>
  <si>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</si>
  <si>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</si>
  <si>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</si>
  <si>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</si>
  <si>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</si>
  <si>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</si>
  <si>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</si>
  <si>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</si>
  <si>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</si>
  <si>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</si>
  <si>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</si>
  <si>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</si>
  <si>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</si>
  <si>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</si>
  <si>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</si>
  <si>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</si>
  <si>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</si>
  <si>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</si>
  <si>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</si>
  <si>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</si>
  <si>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</si>
  <si>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</si>
  <si>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</si>
  <si>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</si>
  <si>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</si>
  <si>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</si>
  <si>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</si>
  <si>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</si>
  <si>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</si>
  <si>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</si>
  <si>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</si>
  <si>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</si>
  <si>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</si>
  <si>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</si>
  <si>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</si>
  <si>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</si>
  <si>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</si>
  <si>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</si>
  <si>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</si>
  <si>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</si>
  <si>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</si>
  <si>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</si>
  <si>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</si>
  <si>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</si>
  <si>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</si>
  <si>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</si>
  <si>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</si>
  <si>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</si>
  <si>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</si>
  <si>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</si>
  <si>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</si>
  <si>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</si>
  <si>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</si>
  <si>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</si>
  <si>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</si>
  <si>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</si>
  <si>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MIGUEL ANGEL MUÑOZ TOSCANO</t>
  </si>
  <si>
    <t>MUTM760929</t>
  </si>
  <si>
    <t>EAGC770112</t>
  </si>
  <si>
    <t>SEGUNDA QUINCENA DE MARZO DE 2017</t>
  </si>
  <si>
    <t>31 DE MARZO 2017</t>
  </si>
  <si>
    <t>GOAI811012FV5</t>
  </si>
  <si>
    <t>IVAN GOMEZ ALVAREZ</t>
  </si>
  <si>
    <t>RIME631228</t>
  </si>
  <si>
    <t>EFREN RIOS MOJICA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</si>
</sst>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31 DE MARZO 2017</v>
      </c>
    </row>
    <row r="3" spans="2:14" x14ac:dyDescent="0.2">
      <c r="F3" s="98" t="str">
        <f>+PRESIDENCIA!F3</f>
        <v>SEGUNDA QUINCENA DE MARZO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500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4" ht="24.95" customHeight="1" x14ac:dyDescent="0.2">
      <c r="B12" s="38" t="s">
        <v>465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4" ht="24.95" customHeight="1" x14ac:dyDescent="0.2">
      <c r="B13" s="38" t="s">
        <v>521</v>
      </c>
      <c r="C13" s="41" t="s">
        <v>522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3"/>
      <c r="K16" s="93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535</v>
      </c>
    </row>
    <row r="3" spans="2:18" x14ac:dyDescent="0.2">
      <c r="F3" s="98" t="s">
        <v>534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6039.7107166337928</v>
      </c>
      <c r="I9" s="18">
        <f t="shared" si="1"/>
        <v>706.37738330046022</v>
      </c>
      <c r="J9" s="18"/>
      <c r="K9" s="18"/>
      <c r="L9" s="18">
        <f t="shared" si="2"/>
        <v>5333.3333333333321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58"/>
      <c r="O10" s="45"/>
      <c r="Q10" s="45"/>
      <c r="R10" s="45"/>
    </row>
    <row r="11" spans="2:18" ht="24.95" customHeight="1" x14ac:dyDescent="0.2">
      <c r="B11" s="38" t="s">
        <v>533</v>
      </c>
      <c r="C11" s="41" t="s">
        <v>235</v>
      </c>
      <c r="D11" s="53"/>
      <c r="E11" s="70" t="s">
        <v>234</v>
      </c>
      <c r="F11" s="65">
        <v>28420.82</v>
      </c>
      <c r="G11" s="65">
        <v>5126.82</v>
      </c>
      <c r="H11" s="18">
        <f t="shared" si="0"/>
        <v>14948.491781722551</v>
      </c>
      <c r="I11" s="18">
        <f t="shared" si="1"/>
        <v>2696.5522682445758</v>
      </c>
      <c r="J11" s="18"/>
      <c r="K11" s="18">
        <v>0</v>
      </c>
      <c r="L11" s="18">
        <f t="shared" si="2"/>
        <v>12251.939513477975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449</v>
      </c>
      <c r="D13" s="53"/>
      <c r="E13" s="70" t="s">
        <v>355</v>
      </c>
      <c r="F13" s="65">
        <v>12791.05</v>
      </c>
      <c r="G13" s="65">
        <v>1623.05</v>
      </c>
      <c r="H13" s="18">
        <f t="shared" si="0"/>
        <v>6727.7054569362253</v>
      </c>
      <c r="I13" s="18">
        <f t="shared" si="1"/>
        <v>853.67521367521363</v>
      </c>
      <c r="J13" s="18"/>
      <c r="K13" s="18"/>
      <c r="L13" s="18">
        <f t="shared" si="2"/>
        <v>5874.0302432610115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166137.30999999997</v>
      </c>
      <c r="G15" s="60">
        <f t="shared" si="3"/>
        <v>31233.31</v>
      </c>
      <c r="H15" s="60">
        <f>SUM(H7:H14)</f>
        <v>87383.200525969747</v>
      </c>
      <c r="I15" s="60">
        <f>SUM(I7:I14)</f>
        <v>16427.776462853384</v>
      </c>
      <c r="J15" s="60">
        <f t="shared" si="3"/>
        <v>0</v>
      </c>
      <c r="K15" s="60">
        <f t="shared" si="3"/>
        <v>0</v>
      </c>
      <c r="L15" s="60">
        <f>SUM(L7:L14)</f>
        <v>70955.42406311637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31 DE MARZO 2017</v>
      </c>
    </row>
    <row r="3" spans="1:15" x14ac:dyDescent="0.2">
      <c r="F3" s="99" t="str">
        <f>PRESIDENCIA!F3</f>
        <v>SEGUNDA QUINCENA DE MARZO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91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24056.126232741615</v>
      </c>
      <c r="I9" s="60">
        <f t="shared" si="2"/>
        <v>4315.4293228139377</v>
      </c>
      <c r="J9" s="60">
        <f t="shared" si="2"/>
        <v>0</v>
      </c>
      <c r="K9" s="60">
        <f t="shared" si="2"/>
        <v>0</v>
      </c>
      <c r="L9" s="60">
        <f t="shared" si="2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31 DE MARZO 2017</v>
      </c>
    </row>
    <row r="3" spans="1:16" x14ac:dyDescent="0.2">
      <c r="F3" s="99" t="str">
        <f>PRESIDENCIA!F3</f>
        <v>SEGUNDA QUINCENA DE MARZO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467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58">
        <v>20404.72</v>
      </c>
      <c r="O7" s="45"/>
    </row>
    <row r="8" spans="1:16" ht="24.95" customHeight="1" x14ac:dyDescent="0.2">
      <c r="B8" s="38" t="s">
        <v>466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16357.72255095332</v>
      </c>
      <c r="I9" s="60">
        <f t="shared" si="2"/>
        <v>2410.729783037475</v>
      </c>
      <c r="J9" s="60">
        <f t="shared" si="2"/>
        <v>0</v>
      </c>
      <c r="K9" s="60">
        <f t="shared" si="2"/>
        <v>0</v>
      </c>
      <c r="L9" s="60">
        <f t="shared" si="2"/>
        <v>13946.992767915845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31 DE MARZO 2017</v>
      </c>
    </row>
    <row r="3" spans="2:17" x14ac:dyDescent="0.2"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468</v>
      </c>
      <c r="C7" s="41" t="s">
        <v>458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+F7/30.42*16</f>
        <v>6585.7725180802108</v>
      </c>
      <c r="J7" s="18">
        <f>+G7/30.42*16</f>
        <v>823.35831689677843</v>
      </c>
      <c r="K7" s="18">
        <f>+H7/30.42*16</f>
        <v>0</v>
      </c>
      <c r="L7" s="18"/>
      <c r="M7" s="18">
        <f>I7-J7+K7-L7</f>
        <v>5762.4142011834319</v>
      </c>
      <c r="N7" s="36"/>
      <c r="O7" s="58"/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+F8/30.42*16</f>
        <v>4714.792899408284</v>
      </c>
      <c r="J8" s="18">
        <f t="shared" ref="J8:J11" si="1">+G8/30.42*16</f>
        <v>448.12623274161734</v>
      </c>
      <c r="K8" s="18">
        <f>+H8/30.42*16</f>
        <v>0</v>
      </c>
      <c r="L8" s="18"/>
      <c r="M8" s="18">
        <f>I8-J8+K8-L8</f>
        <v>4266.666666666667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si="0"/>
        <v>3316.7652859960549</v>
      </c>
      <c r="J9" s="18">
        <f t="shared" si="1"/>
        <v>116.76528599605523</v>
      </c>
      <c r="K9" s="18">
        <f>+H9/30.42*16</f>
        <v>0</v>
      </c>
      <c r="L9" s="18"/>
      <c r="M9" s="18">
        <f>I9-J9+K9-L9</f>
        <v>3199.9999999999995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>
        <f t="shared" si="0"/>
        <v>3316.7652859960549</v>
      </c>
      <c r="J10" s="18">
        <f t="shared" si="1"/>
        <v>116.76528599605523</v>
      </c>
      <c r="K10" s="18">
        <f>+H10/30.42*16</f>
        <v>0</v>
      </c>
      <c r="L10" s="18"/>
      <c r="M10" s="18">
        <f>I10-J10+K10-L10</f>
        <v>3199.9999999999995</v>
      </c>
      <c r="N10" s="36"/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>
        <f t="shared" si="0"/>
        <v>3316.7652859960549</v>
      </c>
      <c r="J11" s="18">
        <f t="shared" si="1"/>
        <v>116.76528599605523</v>
      </c>
      <c r="K11" s="18">
        <f>+H11/30.42*16</f>
        <v>0</v>
      </c>
      <c r="L11" s="18"/>
      <c r="M11" s="18">
        <f>I11-J11+K11-L11</f>
        <v>3199.9999999999995</v>
      </c>
      <c r="N11" s="36"/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2">SUM(F6:F12)</f>
        <v>40403.199999999997</v>
      </c>
      <c r="G13" s="96">
        <f t="shared" si="2"/>
        <v>3083.41</v>
      </c>
      <c r="H13" s="96">
        <f t="shared" si="2"/>
        <v>0</v>
      </c>
      <c r="I13" s="60">
        <f>SUM(I6:I12)</f>
        <v>21250.861275476658</v>
      </c>
      <c r="J13" s="60">
        <f t="shared" si="2"/>
        <v>1621.7804076265611</v>
      </c>
      <c r="K13" s="60">
        <f t="shared" si="2"/>
        <v>0</v>
      </c>
      <c r="L13" s="60">
        <f t="shared" si="2"/>
        <v>0</v>
      </c>
      <c r="M13" s="60">
        <f t="shared" si="2"/>
        <v>19629.080867850098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K19" sqref="K19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31 DE MARZO 2017</v>
      </c>
    </row>
    <row r="3" spans="2:16" x14ac:dyDescent="0.2">
      <c r="F3" s="17" t="str">
        <f>PRESIDENCIA!F3</f>
        <v>SEGUNDA QUINCENA DE MARZO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6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456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31 DE MARZO 2017</v>
      </c>
    </row>
    <row r="3" spans="2:22" x14ac:dyDescent="0.2">
      <c r="F3" s="48" t="str">
        <f>PRESIDENCIA!F3</f>
        <v>SEGUNDA QUINCENA DE MARZO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444</v>
      </c>
      <c r="D8" s="53"/>
      <c r="E8" s="111" t="s">
        <v>285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>
        <f t="shared" si="0"/>
        <v>4714.792899408284</v>
      </c>
      <c r="I11" s="18">
        <f t="shared" si="1"/>
        <v>448.12623274161734</v>
      </c>
      <c r="J11" s="18"/>
      <c r="K11" s="18">
        <v>0</v>
      </c>
      <c r="L11" s="18">
        <f t="shared" si="2"/>
        <v>4266.666666666667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0"/>
        <v>17469.664694280076</v>
      </c>
      <c r="I12" s="18">
        <f t="shared" si="1"/>
        <v>3305.8040762656146</v>
      </c>
      <c r="J12" s="18"/>
      <c r="K12" s="18">
        <v>4</v>
      </c>
      <c r="L12" s="18">
        <f t="shared" si="2"/>
        <v>14159.860618014462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450</v>
      </c>
      <c r="D17" s="53"/>
      <c r="E17" s="111" t="s">
        <v>236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55"/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85760.426035502969</v>
      </c>
      <c r="I19" s="60">
        <f t="shared" si="3"/>
        <v>12539.801086653515</v>
      </c>
      <c r="J19" s="60">
        <f t="shared" si="3"/>
        <v>0</v>
      </c>
      <c r="K19" s="60">
        <f t="shared" si="3"/>
        <v>7</v>
      </c>
      <c r="L19" s="60">
        <f t="shared" si="3"/>
        <v>73213.624948849436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3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31 DE MARZO 2017</v>
      </c>
    </row>
    <row r="3" spans="2:18" x14ac:dyDescent="0.2">
      <c r="F3" s="48" t="str">
        <f>PRESIDENCIA!F3</f>
        <v>SEGUNDA QUINCENA DE MARZO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445</v>
      </c>
      <c r="D7" s="115"/>
      <c r="E7" s="116" t="s">
        <v>153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58"/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424</v>
      </c>
      <c r="C11" s="41" t="s">
        <v>446</v>
      </c>
      <c r="D11" s="115"/>
      <c r="E11" s="116" t="s">
        <v>120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7"/>
      <c r="O19" s="55"/>
      <c r="Q19" s="45"/>
    </row>
    <row r="20" spans="2:18" ht="21.95" customHeight="1" x14ac:dyDescent="0.2">
      <c r="B20" s="38" t="s">
        <v>496</v>
      </c>
      <c r="C20" s="41" t="s">
        <v>432</v>
      </c>
      <c r="D20" s="115"/>
      <c r="E20" s="116" t="s">
        <v>453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7"/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7"/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>
        <f t="shared" si="0"/>
        <v>5769.362261669954</v>
      </c>
      <c r="I22" s="18">
        <f t="shared" si="1"/>
        <v>649.36226166995391</v>
      </c>
      <c r="J22" s="18"/>
      <c r="K22" s="18"/>
      <c r="L22" s="18">
        <f>H22-I22+J22-K22</f>
        <v>5120</v>
      </c>
      <c r="M22" s="117"/>
      <c r="N22" s="58"/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7"/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114061.9171597633</v>
      </c>
      <c r="I25" s="60">
        <f>SUM(I7:I23)</f>
        <v>14582.12868376068</v>
      </c>
      <c r="J25" s="60">
        <f>SUM(J7:J23)</f>
        <v>0</v>
      </c>
      <c r="K25" s="60">
        <f>SUM(K7:K23)</f>
        <v>13</v>
      </c>
      <c r="L25" s="60">
        <f>SUM(L7:L23)</f>
        <v>99466.788476002635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4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31 DE MARZO 2017</v>
      </c>
    </row>
    <row r="3" spans="2:13" x14ac:dyDescent="0.2">
      <c r="F3" s="17" t="str">
        <f>+O.PUB!F3</f>
        <v>SEGUNDA QUINCENA DE MARZO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497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507</v>
      </c>
      <c r="C21" s="8" t="s">
        <v>463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31 DE MARZO 2017</v>
      </c>
    </row>
    <row r="3" spans="2:16" x14ac:dyDescent="0.2">
      <c r="F3" s="48" t="str">
        <f>+O.PUB!F3</f>
        <v>SEGUNDA QUINCENA DE MARZO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>
        <f>+F7/30.42*16</f>
        <v>6913.8145956607486</v>
      </c>
      <c r="I7" s="18">
        <f>+G7/30.42*16</f>
        <v>893.42800788954639</v>
      </c>
      <c r="J7" s="18"/>
      <c r="K7" s="18"/>
      <c r="L7" s="18">
        <f>H7-I7+J7-K7</f>
        <v>6020.3865877712024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7" zoomScale="80" zoomScaleNormal="80" workbookViewId="0">
      <selection activeCell="K12" sqref="K12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31 DE MARZO 2017</v>
      </c>
    </row>
    <row r="3" spans="2:16" x14ac:dyDescent="0.2"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21" si="0">+F6/30.42*16</f>
        <v>6627.2189349112423</v>
      </c>
      <c r="J6" s="18">
        <f t="shared" ref="J6:J21" si="1">+G6/30.42*16</f>
        <v>832.21054779750159</v>
      </c>
      <c r="K6" s="18">
        <f t="shared" ref="K6:K21" si="2">+H6/30.42*16</f>
        <v>0</v>
      </c>
      <c r="L6" s="54">
        <v>1</v>
      </c>
      <c r="M6" s="18">
        <f t="shared" ref="M6:M18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0"/>
        <v>5636.29191321499</v>
      </c>
      <c r="J9" s="18">
        <f t="shared" si="1"/>
        <v>620.54963839579216</v>
      </c>
      <c r="K9" s="18">
        <f t="shared" si="2"/>
        <v>0</v>
      </c>
      <c r="L9" s="18"/>
      <c r="M9" s="18">
        <f t="shared" si="3"/>
        <v>5015.7422748191975</v>
      </c>
      <c r="N9" s="36"/>
      <c r="P9" s="55"/>
    </row>
    <row r="10" spans="2:16" ht="24.75" customHeight="1" x14ac:dyDescent="0.2">
      <c r="B10" s="38" t="s">
        <v>501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 t="s">
        <v>528</v>
      </c>
      <c r="C12" s="41" t="s">
        <v>526</v>
      </c>
      <c r="D12" s="53"/>
      <c r="E12" s="70" t="s">
        <v>527</v>
      </c>
      <c r="F12" s="65">
        <v>8236.2000000000007</v>
      </c>
      <c r="G12" s="65">
        <v>728.09320000000014</v>
      </c>
      <c r="H12" s="65"/>
      <c r="I12" s="18">
        <f t="shared" si="0"/>
        <v>4331.9921104536488</v>
      </c>
      <c r="J12" s="18">
        <f t="shared" si="1"/>
        <v>382.95500328731106</v>
      </c>
      <c r="K12" s="18">
        <f t="shared" si="2"/>
        <v>0</v>
      </c>
      <c r="L12" s="18"/>
      <c r="M12" s="18">
        <f t="shared" si="3"/>
        <v>3949.0371071663376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0"/>
        <v>3539.8395792241945</v>
      </c>
      <c r="J13" s="18">
        <f t="shared" si="1"/>
        <v>140.9335963182117</v>
      </c>
      <c r="K13" s="18">
        <f t="shared" si="2"/>
        <v>0</v>
      </c>
      <c r="L13" s="18"/>
      <c r="M13" s="18">
        <f t="shared" si="3"/>
        <v>3398.9059829059829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>
        <f t="shared" si="0"/>
        <v>4632.4260355029583</v>
      </c>
      <c r="J14" s="18">
        <f t="shared" si="1"/>
        <v>433.10216331360937</v>
      </c>
      <c r="K14" s="18">
        <f t="shared" si="2"/>
        <v>0</v>
      </c>
      <c r="L14" s="18"/>
      <c r="M14" s="18">
        <f t="shared" si="3"/>
        <v>4199.3238721893485</v>
      </c>
      <c r="N14" s="36"/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2339.4082840236688</v>
      </c>
      <c r="J15" s="18">
        <f t="shared" si="1"/>
        <v>0</v>
      </c>
      <c r="K15" s="18">
        <f t="shared" si="2"/>
        <v>42.689312820512818</v>
      </c>
      <c r="L15" s="18"/>
      <c r="M15" s="18">
        <f t="shared" si="3"/>
        <v>2382.0975968441817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5041.1045364891515</v>
      </c>
      <c r="J16" s="18">
        <f t="shared" si="1"/>
        <v>506.3373506903352</v>
      </c>
      <c r="K16" s="18">
        <f t="shared" si="2"/>
        <v>0</v>
      </c>
      <c r="L16" s="18"/>
      <c r="M16" s="18">
        <f t="shared" si="3"/>
        <v>4534.7671857988162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3827.2189349112423</v>
      </c>
      <c r="J17" s="18">
        <f t="shared" si="1"/>
        <v>191.0424741617357</v>
      </c>
      <c r="K17" s="18">
        <f t="shared" si="2"/>
        <v>0</v>
      </c>
      <c r="L17" s="18">
        <v>0</v>
      </c>
      <c r="M17" s="18">
        <f t="shared" si="3"/>
        <v>3636.1764607495065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0"/>
        <v>3309.1913214990136</v>
      </c>
      <c r="J18" s="18">
        <f t="shared" si="1"/>
        <v>115.7829764628534</v>
      </c>
      <c r="K18" s="18">
        <f t="shared" si="2"/>
        <v>0</v>
      </c>
      <c r="L18" s="18"/>
      <c r="M18" s="18">
        <f t="shared" si="3"/>
        <v>3193.4083450361604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0"/>
        <v>4520.8678500986189</v>
      </c>
      <c r="J19" s="18">
        <f t="shared" si="1"/>
        <v>413.17512163050617</v>
      </c>
      <c r="K19" s="18">
        <f t="shared" si="2"/>
        <v>0</v>
      </c>
      <c r="L19" s="18"/>
      <c r="M19" s="18">
        <f>I19-J19+K19-L19</f>
        <v>4107.6927284681124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>
        <f t="shared" si="0"/>
        <v>6022.9848783694933</v>
      </c>
      <c r="J20" s="18">
        <f t="shared" si="1"/>
        <v>682.28796844181454</v>
      </c>
      <c r="K20" s="18">
        <f t="shared" si="2"/>
        <v>0</v>
      </c>
      <c r="L20" s="18"/>
      <c r="M20" s="18">
        <f>I20-J20+K20-L20</f>
        <v>5340.6969099276785</v>
      </c>
      <c r="N20" s="36"/>
      <c r="O20" s="58"/>
      <c r="P20" s="141"/>
    </row>
    <row r="21" spans="2:17" ht="24.75" customHeight="1" x14ac:dyDescent="0.2">
      <c r="B21" s="34" t="s">
        <v>440</v>
      </c>
      <c r="C21" s="35" t="s">
        <v>457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>
        <f t="shared" si="0"/>
        <v>3705.7199211045363</v>
      </c>
      <c r="J21" s="18">
        <f t="shared" si="1"/>
        <v>158.92528809993425</v>
      </c>
      <c r="K21" s="18">
        <f t="shared" si="2"/>
        <v>0</v>
      </c>
      <c r="L21" s="18"/>
      <c r="M21" s="18">
        <f>I21-J21+K21-L21</f>
        <v>3546.794633004602</v>
      </c>
      <c r="N21" s="36"/>
      <c r="O21" s="58"/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81919.531886916491</v>
      </c>
      <c r="J22" s="60">
        <f>SUM(J5:J21)</f>
        <v>7658.9098666666659</v>
      </c>
      <c r="K22" s="60">
        <f>SUM(K5:K21)</f>
        <v>42.689312820512818</v>
      </c>
      <c r="L22" s="60">
        <f>SUM(L5:L21)</f>
        <v>1</v>
      </c>
      <c r="M22" s="60">
        <f>SUM(M5:M21)</f>
        <v>74302.311333070349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J5" sqref="J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523</v>
      </c>
      <c r="G2" s="45"/>
      <c r="H2" s="45"/>
      <c r="I2" s="45"/>
      <c r="J2" s="45"/>
      <c r="K2" s="45"/>
      <c r="L2" s="45"/>
      <c r="M2" s="45"/>
      <c r="N2" s="48" t="str">
        <f>+O.PUB2!M2</f>
        <v>31 DE MARZO 2017</v>
      </c>
    </row>
    <row r="3" spans="2:16" x14ac:dyDescent="0.2"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+F5/30.42*16</f>
        <v>2917.0808678500985</v>
      </c>
      <c r="J5" s="18">
        <f>+G5/30.42*16</f>
        <v>51.509261801446442</v>
      </c>
      <c r="K5" s="18">
        <f t="shared" ref="K5:K13" si="0">+H5/30.42*16</f>
        <v>0</v>
      </c>
      <c r="L5" s="18"/>
      <c r="M5" s="18">
        <f t="shared" ref="M5:M13" si="1">I5-J5+K5-L5</f>
        <v>2865.571606048652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+F6/30.42*16</f>
        <v>4655.6213017751479</v>
      </c>
      <c r="J6" s="18">
        <f t="shared" ref="J6:J13" si="3">+G6/30.42*16</f>
        <v>437.2587550295857</v>
      </c>
      <c r="K6" s="18">
        <f t="shared" si="0"/>
        <v>0</v>
      </c>
      <c r="L6" s="18"/>
      <c r="M6" s="18">
        <f t="shared" si="1"/>
        <v>4218.3625467455622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2650.8875739644968</v>
      </c>
      <c r="J7" s="18">
        <f t="shared" si="3"/>
        <v>6.6429980276134124</v>
      </c>
      <c r="K7" s="18">
        <f t="shared" si="0"/>
        <v>0</v>
      </c>
      <c r="L7" s="18"/>
      <c r="M7" s="18">
        <f t="shared" si="1"/>
        <v>2644.2445759368834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2890.5719921104533</v>
      </c>
      <c r="J8" s="18">
        <f t="shared" si="3"/>
        <v>48.625096120973012</v>
      </c>
      <c r="K8" s="18">
        <f t="shared" si="0"/>
        <v>0</v>
      </c>
      <c r="L8" s="18"/>
      <c r="M8" s="18">
        <f t="shared" si="1"/>
        <v>2841.9468959894803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5363.8395792241945</v>
      </c>
      <c r="J9" s="18">
        <f t="shared" si="3"/>
        <v>563.83957922419461</v>
      </c>
      <c r="K9" s="18">
        <f t="shared" si="0"/>
        <v>0</v>
      </c>
      <c r="L9" s="18"/>
      <c r="M9" s="18">
        <f t="shared" si="1"/>
        <v>4800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3554.3984220907296</v>
      </c>
      <c r="J10" s="18">
        <f t="shared" si="3"/>
        <v>142.46150900723211</v>
      </c>
      <c r="K10" s="18">
        <f t="shared" si="0"/>
        <v>0</v>
      </c>
      <c r="L10" s="18"/>
      <c r="M10" s="18">
        <f t="shared" si="1"/>
        <v>3411.9369130834975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447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2917.0808678500985</v>
      </c>
      <c r="J11" s="18">
        <f t="shared" si="3"/>
        <v>51.509261801446442</v>
      </c>
      <c r="K11" s="18">
        <f t="shared" si="0"/>
        <v>0</v>
      </c>
      <c r="L11" s="18"/>
      <c r="M11" s="18">
        <f t="shared" si="1"/>
        <v>2865.571606048652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2917.0808678500985</v>
      </c>
      <c r="J12" s="18">
        <f t="shared" si="3"/>
        <v>51.509261801446442</v>
      </c>
      <c r="K12" s="18">
        <f t="shared" si="0"/>
        <v>0</v>
      </c>
      <c r="L12" s="18"/>
      <c r="M12" s="18">
        <f t="shared" si="1"/>
        <v>2865.571606048652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2917.0808678500985</v>
      </c>
      <c r="J13" s="18">
        <f t="shared" si="3"/>
        <v>51.509261801446442</v>
      </c>
      <c r="K13" s="18">
        <f t="shared" si="0"/>
        <v>0</v>
      </c>
      <c r="L13" s="18"/>
      <c r="M13" s="18">
        <f t="shared" si="1"/>
        <v>2865.571606048652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30783.642340565417</v>
      </c>
      <c r="J14" s="60">
        <f t="shared" si="4"/>
        <v>1404.8649846153844</v>
      </c>
      <c r="K14" s="60">
        <f t="shared" si="4"/>
        <v>0</v>
      </c>
      <c r="L14" s="60">
        <f t="shared" si="4"/>
        <v>0</v>
      </c>
      <c r="M14" s="60">
        <f t="shared" si="4"/>
        <v>29378.777355950031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6" sqref="I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524</v>
      </c>
      <c r="G2" s="45"/>
      <c r="H2" s="45"/>
      <c r="I2" s="45"/>
      <c r="J2" s="45"/>
      <c r="K2" s="45"/>
      <c r="L2" s="45"/>
      <c r="M2" s="48" t="str">
        <f>+O.PUB2!M2</f>
        <v>31 DE MARZO 2017</v>
      </c>
    </row>
    <row r="3" spans="2:15" x14ac:dyDescent="0.2">
      <c r="F3" s="48" t="str">
        <f>PRESIDENCIA!F3</f>
        <v>SEGUNDA QUINCENA DE MARZO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498</v>
      </c>
      <c r="C6" s="41" t="s">
        <v>499</v>
      </c>
      <c r="D6" s="53"/>
      <c r="E6" s="70" t="s">
        <v>461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11190.032873109794</v>
      </c>
      <c r="I8" s="60">
        <f t="shared" si="1"/>
        <v>1257.4838658777119</v>
      </c>
      <c r="J8" s="60">
        <f t="shared" si="1"/>
        <v>0</v>
      </c>
      <c r="K8" s="60">
        <f t="shared" si="1"/>
        <v>0</v>
      </c>
      <c r="L8" s="60">
        <f t="shared" si="1"/>
        <v>9932.5490072320827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31 DE MARZO 2017</v>
      </c>
    </row>
    <row r="3" spans="1:18" x14ac:dyDescent="0.2">
      <c r="B3" s="38"/>
      <c r="C3" s="41"/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140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4718.5798816568049</v>
      </c>
      <c r="J16" s="18">
        <f t="shared" si="1"/>
        <v>448.54093254437868</v>
      </c>
      <c r="K16" s="18">
        <f t="shared" si="2"/>
        <v>0</v>
      </c>
      <c r="L16" s="18">
        <v>0</v>
      </c>
      <c r="M16" s="18">
        <f>I16-J16+K16-L16</f>
        <v>4270.0389491124261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65402.934911242599</v>
      </c>
      <c r="J18" s="127">
        <f t="shared" si="4"/>
        <v>7138.134132807364</v>
      </c>
      <c r="K18" s="127">
        <f t="shared" si="4"/>
        <v>0</v>
      </c>
      <c r="L18" s="127">
        <f t="shared" si="4"/>
        <v>1</v>
      </c>
      <c r="M18" s="127">
        <f>SUM(M5:M17)</f>
        <v>58263.800778435223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31 DE MARZO 2017</v>
      </c>
    </row>
    <row r="3" spans="1:19" x14ac:dyDescent="0.2">
      <c r="B3" s="38"/>
      <c r="C3" s="41"/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441</v>
      </c>
      <c r="C5" s="35" t="s">
        <v>442</v>
      </c>
      <c r="D5" s="122"/>
      <c r="E5" s="119" t="s">
        <v>206</v>
      </c>
      <c r="F5" s="65">
        <v>11451.2</v>
      </c>
      <c r="G5" s="65">
        <v>1297.2</v>
      </c>
      <c r="H5" s="65"/>
      <c r="I5" s="18">
        <f>+F5/30.42*16</f>
        <v>6022.9848783694933</v>
      </c>
      <c r="J5" s="18">
        <f>+G5/30.42*16</f>
        <v>682.28796844181454</v>
      </c>
      <c r="K5" s="18">
        <f t="shared" ref="K5:K6" si="0">+H5/30.42*15</f>
        <v>0</v>
      </c>
      <c r="L5" s="18"/>
      <c r="M5" s="18">
        <f>I5-J5+K5-L5</f>
        <v>5340.6969099276785</v>
      </c>
      <c r="N5" s="36"/>
      <c r="P5" s="140"/>
      <c r="S5" s="60"/>
    </row>
    <row r="6" spans="1:19" ht="21.95" customHeight="1" x14ac:dyDescent="0.2">
      <c r="B6" s="34" t="s">
        <v>443</v>
      </c>
      <c r="C6" s="35" t="s">
        <v>448</v>
      </c>
      <c r="D6" s="122"/>
      <c r="E6" s="119" t="s">
        <v>137</v>
      </c>
      <c r="F6" s="65">
        <v>11451.2</v>
      </c>
      <c r="G6" s="65">
        <v>1297.2</v>
      </c>
      <c r="H6" s="65"/>
      <c r="I6" s="18">
        <f t="shared" ref="I6:I8" si="1">+F6/30.42*16</f>
        <v>6022.9848783694933</v>
      </c>
      <c r="J6" s="18">
        <f t="shared" ref="J6:J8" si="2">+G6/30.42*16</f>
        <v>682.28796844181454</v>
      </c>
      <c r="K6" s="18">
        <f t="shared" si="0"/>
        <v>0</v>
      </c>
      <c r="L6" s="18"/>
      <c r="M6" s="18">
        <f>I6-J6+K6-L6</f>
        <v>5340.6969099276785</v>
      </c>
      <c r="N6" s="36"/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 t="shared" si="1"/>
        <v>4182.8796844181452</v>
      </c>
      <c r="J7" s="18">
        <f t="shared" si="2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469</v>
      </c>
      <c r="C8" s="35" t="s">
        <v>455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si="1"/>
        <v>4031.0322156476</v>
      </c>
      <c r="J8" s="18">
        <f t="shared" si="2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3">SUM(F5:F9)</f>
        <v>38519.100000000006</v>
      </c>
      <c r="G10" s="126">
        <f t="shared" si="3"/>
        <v>3913.6732000000002</v>
      </c>
      <c r="H10" s="126">
        <f t="shared" si="3"/>
        <v>0</v>
      </c>
      <c r="I10" s="127">
        <f t="shared" si="3"/>
        <v>20259.881656804733</v>
      </c>
      <c r="J10" s="127">
        <f t="shared" si="3"/>
        <v>2058.4737409598947</v>
      </c>
      <c r="K10" s="127">
        <f t="shared" si="3"/>
        <v>0</v>
      </c>
      <c r="L10" s="127">
        <f t="shared" si="3"/>
        <v>0</v>
      </c>
      <c r="M10" s="127">
        <f t="shared" si="3"/>
        <v>18201.407915844837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31 DE MARZO 2017</v>
      </c>
    </row>
    <row r="3" spans="1:16" x14ac:dyDescent="0.2">
      <c r="B3" s="38"/>
      <c r="C3" s="41"/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2730.8349769888232</v>
      </c>
      <c r="J10" s="18">
        <f t="shared" si="2"/>
        <v>15.337278106508874</v>
      </c>
      <c r="K10" s="18"/>
      <c r="L10" s="18"/>
      <c r="M10" s="18">
        <f t="shared" si="0"/>
        <v>2715.4976988823141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3">SUM(F5:F12)</f>
        <v>66903.75</v>
      </c>
      <c r="G13" s="126">
        <f t="shared" si="3"/>
        <v>6669.7522399999989</v>
      </c>
      <c r="H13" s="126">
        <f t="shared" si="3"/>
        <v>0</v>
      </c>
      <c r="I13" s="127">
        <f>SUM(I5:I12)</f>
        <v>35189.349112426033</v>
      </c>
      <c r="J13" s="127">
        <f>SUM(J5:J12)</f>
        <v>3508.0879631821172</v>
      </c>
      <c r="K13" s="127">
        <f t="shared" si="3"/>
        <v>0</v>
      </c>
      <c r="L13" s="127">
        <f t="shared" si="3"/>
        <v>0</v>
      </c>
      <c r="M13" s="127">
        <f>SUM(M5:M12)</f>
        <v>31681.261149243917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31 DE MARZO 2017</v>
      </c>
    </row>
    <row r="3" spans="1:20" x14ac:dyDescent="0.2">
      <c r="B3" s="38"/>
      <c r="C3" s="41"/>
      <c r="F3" s="48" t="str">
        <f>PRESIDENCIA!F3</f>
        <v>SEGUNDA QUINCENA DE MARZO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 t="shared" ref="K5:K9" si="0">+H5/30.42*15</f>
        <v>0</v>
      </c>
      <c r="L5" s="18"/>
      <c r="M5" s="18">
        <f>I5-J5+K5-L5</f>
        <v>6020.3865877712024</v>
      </c>
      <c r="N5" s="36"/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>
        <f t="shared" ref="I6:I9" si="1">+F6/30.42*16</f>
        <v>4714.792899408284</v>
      </c>
      <c r="J6" s="18">
        <f t="shared" ref="J6:J9" si="2">+G6/30.42*16</f>
        <v>448.12623274161734</v>
      </c>
      <c r="K6" s="18">
        <f t="shared" si="0"/>
        <v>0</v>
      </c>
      <c r="L6" s="18"/>
      <c r="M6" s="18">
        <f>I6-J6+K6-L6</f>
        <v>4266.666666666667</v>
      </c>
      <c r="N6" s="36"/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>
        <f t="shared" si="1"/>
        <v>4714.792899408284</v>
      </c>
      <c r="J7" s="18">
        <f t="shared" si="2"/>
        <v>448.12623274161734</v>
      </c>
      <c r="K7" s="18">
        <f t="shared" si="0"/>
        <v>0</v>
      </c>
      <c r="L7" s="18"/>
      <c r="M7" s="18">
        <f>I7-J7+K7-L7</f>
        <v>4266.666666666667</v>
      </c>
      <c r="N7" s="36"/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>
        <v>8964</v>
      </c>
      <c r="G8" s="65">
        <v>852</v>
      </c>
      <c r="H8" s="65"/>
      <c r="I8" s="18"/>
      <c r="J8" s="18"/>
      <c r="K8" s="18">
        <f t="shared" si="0"/>
        <v>0</v>
      </c>
      <c r="L8" s="18"/>
      <c r="M8" s="18">
        <f>I8-J8+K8-L8</f>
        <v>0</v>
      </c>
      <c r="N8" s="36"/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>
        <f t="shared" si="1"/>
        <v>9440.4891518737659</v>
      </c>
      <c r="J9" s="18">
        <f t="shared" si="2"/>
        <v>1433.1255752794214</v>
      </c>
      <c r="K9" s="18">
        <f t="shared" si="0"/>
        <v>0</v>
      </c>
      <c r="L9" s="18"/>
      <c r="M9" s="18">
        <f>I9-J9+K9-L9</f>
        <v>8007.3635765943445</v>
      </c>
      <c r="N9" s="36"/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3">SUM(F5:F10)</f>
        <v>57985.619999999995</v>
      </c>
      <c r="G11" s="126">
        <f t="shared" si="3"/>
        <v>6979.3600000000006</v>
      </c>
      <c r="H11" s="126">
        <f t="shared" si="3"/>
        <v>0</v>
      </c>
      <c r="I11" s="127">
        <f t="shared" si="3"/>
        <v>25783.889546351085</v>
      </c>
      <c r="J11" s="127">
        <f t="shared" si="3"/>
        <v>3222.8060486522027</v>
      </c>
      <c r="K11" s="127">
        <f t="shared" si="3"/>
        <v>0</v>
      </c>
      <c r="L11" s="127">
        <f t="shared" si="3"/>
        <v>0</v>
      </c>
      <c r="M11" s="127">
        <f>SUM(M5:M10)</f>
        <v>22561.083497698881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31 DE MARZO 2017</v>
      </c>
    </row>
    <row r="3" spans="1:18" x14ac:dyDescent="0.2">
      <c r="B3" s="9"/>
      <c r="C3" s="8"/>
      <c r="F3" s="17" t="str">
        <f>PRESIDENCIA!F3</f>
        <v>SEGUNDA QUINCENA DE MARZO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+F5/30.42*16</f>
        <v>5322.7613412228793</v>
      </c>
      <c r="J5" s="11">
        <f>+G5/30.42*16</f>
        <v>556.81025009861924</v>
      </c>
      <c r="K5" s="11">
        <f t="shared" ref="K5:K9" si="0">+H5/30.42*15</f>
        <v>0</v>
      </c>
      <c r="L5" s="11"/>
      <c r="M5" s="11">
        <f>I5-J5+K5-L5</f>
        <v>4765.9510911242596</v>
      </c>
      <c r="N5" s="12"/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+F6/30.42*16</f>
        <v>4774.2274819197892</v>
      </c>
      <c r="J6" s="11">
        <f t="shared" ref="J6:J9" si="2">+G6/30.42*16</f>
        <v>458.6456278763971</v>
      </c>
      <c r="K6" s="11">
        <f t="shared" si="0"/>
        <v>0</v>
      </c>
      <c r="L6" s="11">
        <v>0</v>
      </c>
      <c r="M6" s="11">
        <f>I6-J6+K6-L6</f>
        <v>4315.581854043392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4315.4240631163711</v>
      </c>
      <c r="J7" s="11">
        <f t="shared" si="2"/>
        <v>380.3041157133465</v>
      </c>
      <c r="K7" s="11">
        <f t="shared" si="0"/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4315.4240631163711</v>
      </c>
      <c r="J8" s="11">
        <f t="shared" si="2"/>
        <v>380.3041157133465</v>
      </c>
      <c r="K8" s="11">
        <f t="shared" si="0"/>
        <v>0</v>
      </c>
      <c r="L8" s="11"/>
      <c r="M8" s="11">
        <f>I8-J8+K8-L8</f>
        <v>3935.1199474030245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4774.2274819197892</v>
      </c>
      <c r="J9" s="11">
        <f t="shared" si="2"/>
        <v>458.6456278763971</v>
      </c>
      <c r="K9" s="11">
        <f t="shared" si="0"/>
        <v>0</v>
      </c>
      <c r="L9" s="11">
        <v>0</v>
      </c>
      <c r="M9" s="11">
        <f>I9-J9+K9-L9</f>
        <v>4315.581854043392</v>
      </c>
      <c r="N9" s="12"/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23502.064431295199</v>
      </c>
      <c r="J11" s="22">
        <f t="shared" si="3"/>
        <v>2234.7097372781068</v>
      </c>
      <c r="K11" s="22">
        <f t="shared" si="3"/>
        <v>0</v>
      </c>
      <c r="L11" s="22">
        <f t="shared" si="3"/>
        <v>0</v>
      </c>
      <c r="M11" s="22">
        <f t="shared" si="3"/>
        <v>21267.354694017093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512</v>
      </c>
      <c r="G2" s="45"/>
      <c r="H2" s="45"/>
      <c r="I2" s="45"/>
      <c r="J2" s="47"/>
      <c r="K2" s="45"/>
      <c r="L2" s="45"/>
      <c r="M2" s="48" t="str">
        <f>+O.PUB!M2</f>
        <v>31 DE MARZO 2017</v>
      </c>
    </row>
    <row r="3" spans="2:16" x14ac:dyDescent="0.2">
      <c r="F3" s="48" t="str">
        <f>+O.PUB!F3</f>
        <v>SEGUNDA QUINCENA DE MARZO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516</v>
      </c>
      <c r="C7" s="41" t="s">
        <v>514</v>
      </c>
      <c r="E7" s="38" t="s">
        <v>515</v>
      </c>
      <c r="F7" s="65">
        <v>14062</v>
      </c>
      <c r="G7" s="65">
        <v>1894</v>
      </c>
      <c r="H7" s="18">
        <f>+F7/30.42*16</f>
        <v>7396.1867192636419</v>
      </c>
      <c r="I7" s="18">
        <f>+G7/30.42*16</f>
        <v>996.18671926364232</v>
      </c>
      <c r="J7" s="18"/>
      <c r="K7" s="18"/>
      <c r="L7" s="18">
        <f>H7-I7+J7-K7</f>
        <v>6400</v>
      </c>
      <c r="M7" s="36"/>
      <c r="N7" s="58"/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7396.1867192636419</v>
      </c>
      <c r="I9" s="60">
        <f>SUM(I7:I8)</f>
        <v>996.18671926364232</v>
      </c>
      <c r="J9" s="60">
        <f t="shared" si="0"/>
        <v>0</v>
      </c>
      <c r="K9" s="60">
        <f t="shared" si="0"/>
        <v>0</v>
      </c>
      <c r="L9" s="60">
        <f>SUM(L7:L8)</f>
        <v>6400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31 DE MARZO 2017</v>
      </c>
    </row>
    <row r="3" spans="1:11" x14ac:dyDescent="0.2">
      <c r="B3" s="9"/>
      <c r="C3" s="8"/>
      <c r="F3" s="17" t="str">
        <f>PRESIDENCIA!F3</f>
        <v>SEGUNDA QUINCENA DE MARZO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5" zoomScale="90" zoomScaleNormal="90" workbookViewId="0">
      <selection activeCell="I5" sqref="I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31 DE MARZO 2017</v>
      </c>
    </row>
    <row r="3" spans="1:17" x14ac:dyDescent="0.2">
      <c r="B3" s="90"/>
      <c r="C3" s="90"/>
      <c r="D3" s="90"/>
      <c r="E3" s="90"/>
      <c r="F3" s="133" t="str">
        <f>PRESIDENCIA!F3</f>
        <v>SEGUNDA QUINCENA DE MARZO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509</v>
      </c>
      <c r="C7" s="35" t="s">
        <v>510</v>
      </c>
      <c r="D7" s="34"/>
      <c r="E7" s="119" t="s">
        <v>511</v>
      </c>
      <c r="F7" s="91">
        <v>31108</v>
      </c>
      <c r="G7" s="92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5"/>
      <c r="O8" s="60"/>
      <c r="P8" s="60"/>
    </row>
    <row r="9" spans="1:17" s="110" customFormat="1" ht="24.75" customHeight="1" x14ac:dyDescent="0.2">
      <c r="B9" s="21" t="s">
        <v>508</v>
      </c>
      <c r="C9" s="41" t="s">
        <v>506</v>
      </c>
      <c r="D9" s="38"/>
      <c r="E9" s="70" t="s">
        <v>462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452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>
        <v>4</v>
      </c>
      <c r="L16" s="54">
        <f t="shared" si="2"/>
        <v>5439.2223516107824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>
        <v>11749.5</v>
      </c>
      <c r="G21" s="92">
        <v>1400.5735039999997</v>
      </c>
      <c r="H21" s="54">
        <f t="shared" si="0"/>
        <v>6179.8816568047332</v>
      </c>
      <c r="I21" s="54">
        <f t="shared" si="1"/>
        <v>736.65930519395113</v>
      </c>
      <c r="J21" s="54"/>
      <c r="K21" s="54"/>
      <c r="L21" s="54">
        <f t="shared" si="2"/>
        <v>5443.2223516107824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5"/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5"/>
      <c r="O23" s="45"/>
    </row>
    <row r="24" spans="2:16" ht="25.5" customHeight="1" x14ac:dyDescent="0.2">
      <c r="B24" s="21" t="s">
        <v>529</v>
      </c>
      <c r="C24" s="21" t="s">
        <v>530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5"/>
      <c r="O24" s="95"/>
      <c r="P24" s="120"/>
    </row>
    <row r="25" spans="2:16" ht="24.75" customHeight="1" x14ac:dyDescent="0.2">
      <c r="B25" s="136" t="s">
        <v>517</v>
      </c>
      <c r="C25" s="21" t="s">
        <v>502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6179.8816568047332</v>
      </c>
      <c r="I25" s="54">
        <f t="shared" si="1"/>
        <v>736.65930519395113</v>
      </c>
      <c r="J25" s="54"/>
      <c r="K25" s="54"/>
      <c r="L25" s="54">
        <f t="shared" si="2"/>
        <v>5443.2223516107824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6179.8816568047332</v>
      </c>
      <c r="I27" s="54">
        <f t="shared" si="1"/>
        <v>736.65930519395113</v>
      </c>
      <c r="J27" s="90"/>
      <c r="K27" s="90"/>
      <c r="L27" s="54">
        <f t="shared" si="2"/>
        <v>5443.2223516107824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279898.36</v>
      </c>
      <c r="G28" s="138">
        <f t="shared" si="3"/>
        <v>37905.485280000001</v>
      </c>
      <c r="H28" s="139">
        <f>SUM(H7:H27)</f>
        <v>147218.07232084154</v>
      </c>
      <c r="I28" s="139">
        <f t="shared" si="3"/>
        <v>19937.138871794872</v>
      </c>
      <c r="J28" s="139">
        <f t="shared" si="3"/>
        <v>0</v>
      </c>
      <c r="K28" s="139">
        <f t="shared" si="3"/>
        <v>20</v>
      </c>
      <c r="L28" s="139">
        <f t="shared" si="3"/>
        <v>127260.93344904663</v>
      </c>
      <c r="M28" s="90"/>
    </row>
    <row r="29" spans="2:16" x14ac:dyDescent="0.2">
      <c r="E29" s="59"/>
      <c r="F29" s="96"/>
      <c r="G29" s="96"/>
      <c r="H29" s="60"/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16" workbookViewId="0">
      <selection activeCell="H31" sqref="H31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5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31 DE MARZO 2017</v>
      </c>
    </row>
    <row r="3" spans="1:15" x14ac:dyDescent="0.2">
      <c r="F3" s="48" t="str">
        <f>PRESIDENCIA!F3</f>
        <v>SEGUNDA QUINCENA DE MARZO DE 2017</v>
      </c>
      <c r="G3" s="82"/>
      <c r="H3" s="82"/>
      <c r="I3" s="82"/>
      <c r="J3" s="82"/>
      <c r="K3" s="82"/>
      <c r="L3" s="82"/>
    </row>
    <row r="4" spans="1:15" x14ac:dyDescent="0.2">
      <c r="F4" s="83"/>
      <c r="G4" s="82"/>
      <c r="H4" s="82"/>
      <c r="I4" s="82"/>
      <c r="J4" s="82"/>
      <c r="K4" s="82"/>
      <c r="L4" s="82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5" ht="3.75" customHeight="1" x14ac:dyDescent="0.2">
      <c r="F6" s="89"/>
      <c r="G6" s="89"/>
      <c r="J6" s="90"/>
      <c r="K6" s="90"/>
    </row>
    <row r="7" spans="1:15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+F7/30.42*16</f>
        <v>6179.8816568047332</v>
      </c>
      <c r="I7" s="93">
        <f>+G7/30.42*16</f>
        <v>736.65930519395113</v>
      </c>
      <c r="J7" s="94">
        <v>0</v>
      </c>
      <c r="K7" s="94"/>
      <c r="L7" s="93">
        <f>H7-I7+J7-K7</f>
        <v>5443.2223516107824</v>
      </c>
      <c r="M7" s="36"/>
      <c r="O7" s="143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7" si="0">+F8/30.42*16</f>
        <v>6179.8816568047332</v>
      </c>
      <c r="I8" s="93">
        <f t="shared" ref="I8:I27" si="1">+G8/30.42*16</f>
        <v>736.65930519395113</v>
      </c>
      <c r="J8" s="94"/>
      <c r="K8" s="94">
        <v>4</v>
      </c>
      <c r="L8" s="93">
        <f t="shared" ref="L8:L17" si="2">H8-I8+J8-K8</f>
        <v>5439.2223516107824</v>
      </c>
      <c r="M8" s="36"/>
      <c r="O8" s="143">
        <v>2</v>
      </c>
    </row>
    <row r="9" spans="1:15" ht="24.95" customHeight="1" x14ac:dyDescent="0.2">
      <c r="A9" s="37" t="s">
        <v>505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454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6179.8816568047332</v>
      </c>
      <c r="I10" s="93">
        <f t="shared" si="1"/>
        <v>736.65930519395113</v>
      </c>
      <c r="J10" s="94"/>
      <c r="K10" s="94"/>
      <c r="L10" s="93">
        <f t="shared" si="2"/>
        <v>5443.2223516107824</v>
      </c>
      <c r="M10" s="36"/>
      <c r="O10" s="143">
        <v>2</v>
      </c>
    </row>
    <row r="11" spans="1:15" ht="24.95" customHeight="1" x14ac:dyDescent="0.2">
      <c r="B11" s="42" t="s">
        <v>316</v>
      </c>
      <c r="C11" s="42" t="s">
        <v>459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6179.8816568047332</v>
      </c>
      <c r="I11" s="93">
        <f t="shared" si="1"/>
        <v>736.65930519395113</v>
      </c>
      <c r="J11" s="94"/>
      <c r="K11" s="94"/>
      <c r="L11" s="93">
        <f t="shared" si="2"/>
        <v>5443.2223516107824</v>
      </c>
      <c r="M11" s="36"/>
      <c r="O11" s="143">
        <v>2</v>
      </c>
    </row>
    <row r="12" spans="1:15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6179.8816568047332</v>
      </c>
      <c r="I12" s="93">
        <f t="shared" si="1"/>
        <v>736.65930519395113</v>
      </c>
      <c r="J12" s="94"/>
      <c r="K12" s="94"/>
      <c r="L12" s="93">
        <f t="shared" si="2"/>
        <v>5443.2223516107824</v>
      </c>
      <c r="M12" s="36"/>
      <c r="O12" s="143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>+F13/30.42*9</f>
        <v>3871.9526627218934</v>
      </c>
      <c r="I13" s="93">
        <f>+G13/30.42*9</f>
        <v>498.90716686390527</v>
      </c>
      <c r="J13" s="94"/>
      <c r="K13" s="94">
        <v>4</v>
      </c>
      <c r="L13" s="93">
        <f t="shared" si="2"/>
        <v>3369.045495857988</v>
      </c>
      <c r="M13" s="36"/>
      <c r="O13" s="143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6179.8816568047332</v>
      </c>
      <c r="I14" s="93">
        <f t="shared" si="1"/>
        <v>736.65930519395113</v>
      </c>
      <c r="J14" s="94"/>
      <c r="K14" s="94"/>
      <c r="L14" s="93">
        <f t="shared" si="2"/>
        <v>5443.2223516107824</v>
      </c>
      <c r="M14" s="36"/>
      <c r="O14" s="143">
        <v>2</v>
      </c>
    </row>
    <row r="15" spans="1:15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>+F15/30.42*9</f>
        <v>3476.1834319526624</v>
      </c>
      <c r="I15" s="93">
        <f>+G15/30.42*9</f>
        <v>414.37085917159749</v>
      </c>
      <c r="J15" s="94"/>
      <c r="K15" s="94"/>
      <c r="L15" s="93">
        <f t="shared" si="2"/>
        <v>3061.8125727810648</v>
      </c>
      <c r="M15" s="36"/>
      <c r="O15" s="143">
        <v>2</v>
      </c>
    </row>
    <row r="16" spans="1:15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6179.8816568047332</v>
      </c>
      <c r="I16" s="93">
        <f t="shared" si="1"/>
        <v>736.65930519395113</v>
      </c>
      <c r="J16" s="94"/>
      <c r="K16" s="94"/>
      <c r="L16" s="93">
        <f>H16-I16+J16-K16</f>
        <v>5443.2223516107824</v>
      </c>
      <c r="M16" s="36"/>
      <c r="O16" s="143">
        <v>2</v>
      </c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6179.8816568047332</v>
      </c>
      <c r="I18" s="93">
        <f t="shared" si="1"/>
        <v>736.65930519395113</v>
      </c>
      <c r="J18" s="94"/>
      <c r="K18" s="94"/>
      <c r="L18" s="93">
        <f>H18-I18+J18-K18</f>
        <v>5443.2223516107824</v>
      </c>
      <c r="M18" s="36"/>
      <c r="O18" s="141">
        <v>2</v>
      </c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6216.9625246548321</v>
      </c>
      <c r="I19" s="93">
        <f t="shared" si="1"/>
        <v>744.57856673241292</v>
      </c>
      <c r="J19" s="94"/>
      <c r="K19" s="94"/>
      <c r="L19" s="93">
        <f>H19-I19+J19-K19</f>
        <v>5472.3839579224195</v>
      </c>
      <c r="M19" s="36"/>
      <c r="O19" s="141">
        <v>2</v>
      </c>
    </row>
    <row r="20" spans="2:16" ht="21.95" customHeight="1" x14ac:dyDescent="0.2">
      <c r="B20" s="42" t="s">
        <v>414</v>
      </c>
      <c r="C20" s="35" t="s">
        <v>409</v>
      </c>
      <c r="D20" s="34"/>
      <c r="E20" s="34" t="s">
        <v>460</v>
      </c>
      <c r="F20" s="91">
        <v>15369.89</v>
      </c>
      <c r="G20" s="92">
        <v>2173.89</v>
      </c>
      <c r="H20" s="93">
        <f t="shared" si="0"/>
        <v>8084.0973044049961</v>
      </c>
      <c r="I20" s="93">
        <f t="shared" si="1"/>
        <v>1143.4003944773174</v>
      </c>
      <c r="J20" s="94"/>
      <c r="K20" s="94"/>
      <c r="L20" s="93">
        <f t="shared" ref="L20:L23" si="3">H20-I20+J20-K20</f>
        <v>6940.6969099276785</v>
      </c>
      <c r="M20" s="36"/>
      <c r="N20" s="95"/>
      <c r="O20" s="141">
        <v>6</v>
      </c>
    </row>
    <row r="21" spans="2:16" ht="21.95" customHeight="1" x14ac:dyDescent="0.2">
      <c r="B21" s="42" t="s">
        <v>415</v>
      </c>
      <c r="C21" s="35" t="s">
        <v>410</v>
      </c>
      <c r="D21" s="34"/>
      <c r="E21" s="34" t="s">
        <v>412</v>
      </c>
      <c r="F21" s="91">
        <v>11749.5</v>
      </c>
      <c r="G21" s="92">
        <v>1400.5735039999997</v>
      </c>
      <c r="H21" s="93">
        <f t="shared" si="0"/>
        <v>6179.8816568047332</v>
      </c>
      <c r="I21" s="93">
        <f t="shared" si="1"/>
        <v>736.65930519395113</v>
      </c>
      <c r="J21" s="94"/>
      <c r="K21" s="94"/>
      <c r="L21" s="93">
        <f t="shared" si="3"/>
        <v>5443.2223516107824</v>
      </c>
      <c r="M21" s="36"/>
      <c r="O21" s="141">
        <v>2</v>
      </c>
    </row>
    <row r="22" spans="2:16" ht="21.95" customHeight="1" x14ac:dyDescent="0.2">
      <c r="B22" s="42" t="s">
        <v>416</v>
      </c>
      <c r="C22" s="35" t="s">
        <v>411</v>
      </c>
      <c r="D22" s="34"/>
      <c r="E22" s="34" t="s">
        <v>413</v>
      </c>
      <c r="F22" s="91">
        <v>11749.5</v>
      </c>
      <c r="G22" s="92">
        <v>1400.5735039999997</v>
      </c>
      <c r="H22" s="93">
        <f t="shared" si="0"/>
        <v>6179.8816568047332</v>
      </c>
      <c r="I22" s="93">
        <f t="shared" si="1"/>
        <v>736.65930519395113</v>
      </c>
      <c r="J22" s="94"/>
      <c r="K22" s="94"/>
      <c r="L22" s="93">
        <f t="shared" si="3"/>
        <v>5443.2223516107824</v>
      </c>
      <c r="M22" s="36"/>
      <c r="O22" s="142">
        <v>2</v>
      </c>
    </row>
    <row r="23" spans="2:16" ht="21.95" customHeight="1" x14ac:dyDescent="0.2">
      <c r="B23" s="42"/>
      <c r="C23" s="35" t="s">
        <v>451</v>
      </c>
      <c r="D23" s="34"/>
      <c r="E23" s="34" t="s">
        <v>154</v>
      </c>
      <c r="F23" s="91">
        <v>11749.5</v>
      </c>
      <c r="G23" s="92">
        <v>1400.5735039999997</v>
      </c>
      <c r="H23" s="93">
        <f t="shared" si="0"/>
        <v>6179.8816568047332</v>
      </c>
      <c r="I23" s="93">
        <f t="shared" si="1"/>
        <v>736.65930519395113</v>
      </c>
      <c r="J23" s="94"/>
      <c r="K23" s="94"/>
      <c r="L23" s="93">
        <f t="shared" si="3"/>
        <v>5443.2223516107824</v>
      </c>
      <c r="M23" s="36"/>
      <c r="O23" s="45"/>
    </row>
    <row r="24" spans="2:16" ht="21.95" customHeight="1" x14ac:dyDescent="0.2">
      <c r="B24" s="42" t="s">
        <v>470</v>
      </c>
      <c r="C24" s="35" t="s">
        <v>464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6179.8816568047332</v>
      </c>
      <c r="I24" s="93">
        <f t="shared" si="1"/>
        <v>736.65930519395113</v>
      </c>
      <c r="J24" s="94"/>
      <c r="K24" s="94"/>
      <c r="L24" s="93">
        <f>H24-I24+J24-K24</f>
        <v>5443.2223516107824</v>
      </c>
      <c r="M24" s="36"/>
      <c r="O24" s="145">
        <v>15</v>
      </c>
      <c r="P24" s="37" t="s">
        <v>520</v>
      </c>
    </row>
    <row r="25" spans="2:16" ht="21.95" customHeight="1" x14ac:dyDescent="0.2">
      <c r="B25" s="42" t="s">
        <v>503</v>
      </c>
      <c r="C25" s="35" t="s">
        <v>504</v>
      </c>
      <c r="D25" s="34"/>
      <c r="E25" s="34" t="s">
        <v>154</v>
      </c>
      <c r="F25" s="91">
        <v>11749.5</v>
      </c>
      <c r="G25" s="92">
        <v>1400.5735039999997</v>
      </c>
      <c r="H25" s="93">
        <f t="shared" si="0"/>
        <v>6179.8816568047332</v>
      </c>
      <c r="I25" s="93">
        <f t="shared" si="1"/>
        <v>736.65930519395113</v>
      </c>
      <c r="J25" s="94"/>
      <c r="K25" s="94"/>
      <c r="L25" s="93">
        <f>H25-I25+J25-K25</f>
        <v>5443.2223516107824</v>
      </c>
      <c r="M25" s="36"/>
    </row>
    <row r="26" spans="2:16" ht="21.95" customHeight="1" x14ac:dyDescent="0.2">
      <c r="B26" s="42" t="s">
        <v>518</v>
      </c>
      <c r="C26" s="35" t="s">
        <v>519</v>
      </c>
      <c r="D26" s="34"/>
      <c r="E26" s="34" t="s">
        <v>154</v>
      </c>
      <c r="F26" s="91">
        <v>11749.5</v>
      </c>
      <c r="G26" s="92">
        <v>1400.5735039999997</v>
      </c>
      <c r="H26" s="93">
        <f t="shared" si="0"/>
        <v>6179.8816568047332</v>
      </c>
      <c r="I26" s="93">
        <f t="shared" si="1"/>
        <v>736.65930519395113</v>
      </c>
      <c r="J26" s="94"/>
      <c r="K26" s="94"/>
      <c r="L26" s="93">
        <f>H26-I26+J26-K26</f>
        <v>5443.2223516107824</v>
      </c>
      <c r="M26" s="36"/>
      <c r="O26" s="143">
        <v>2</v>
      </c>
    </row>
    <row r="27" spans="2:16" ht="21.95" customHeight="1" x14ac:dyDescent="0.2">
      <c r="B27" s="42" t="s">
        <v>532</v>
      </c>
      <c r="C27" s="35" t="s">
        <v>531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6179.8816568047332</v>
      </c>
      <c r="I27" s="93">
        <f t="shared" si="1"/>
        <v>736.65930519395113</v>
      </c>
      <c r="J27" s="94"/>
      <c r="K27" s="94"/>
      <c r="L27" s="93">
        <f>H27-I27+J27-K27</f>
        <v>5443.2223516107824</v>
      </c>
      <c r="M27" s="36"/>
      <c r="O27" s="143"/>
    </row>
    <row r="28" spans="2:16" ht="21.95" customHeight="1" x14ac:dyDescent="0.2">
      <c r="B28" s="42" t="s">
        <v>538</v>
      </c>
      <c r="C28" s="35" t="s">
        <v>539</v>
      </c>
      <c r="D28" s="34"/>
      <c r="E28" s="34" t="s">
        <v>154</v>
      </c>
      <c r="F28" s="91">
        <v>11749.5</v>
      </c>
      <c r="G28" s="92">
        <v>1400.5735039999997</v>
      </c>
      <c r="H28" s="93">
        <f t="shared" ref="H28:H29" si="4">+F28/30.42*16</f>
        <v>6179.8816568047332</v>
      </c>
      <c r="I28" s="93">
        <f t="shared" ref="I28:I29" si="5">+G28/30.42*16</f>
        <v>736.65930519395113</v>
      </c>
      <c r="J28" s="94"/>
      <c r="K28" s="94"/>
      <c r="L28" s="93">
        <f t="shared" ref="L28:L29" si="6">H28-I28+J28-K28</f>
        <v>5443.2223516107824</v>
      </c>
      <c r="M28" s="36"/>
      <c r="O28" s="143"/>
    </row>
    <row r="29" spans="2:16" ht="21.95" customHeight="1" x14ac:dyDescent="0.2">
      <c r="B29" s="42" t="s">
        <v>536</v>
      </c>
      <c r="C29" s="35" t="s">
        <v>537</v>
      </c>
      <c r="D29" s="34"/>
      <c r="E29" s="34" t="s">
        <v>154</v>
      </c>
      <c r="F29" s="91">
        <v>11749.5</v>
      </c>
      <c r="G29" s="92">
        <v>1400.5735039999997</v>
      </c>
      <c r="H29" s="93">
        <f t="shared" si="4"/>
        <v>6179.8816568047332</v>
      </c>
      <c r="I29" s="93">
        <f t="shared" si="5"/>
        <v>736.65930519395113</v>
      </c>
      <c r="J29" s="94"/>
      <c r="K29" s="94"/>
      <c r="L29" s="93">
        <f t="shared" si="6"/>
        <v>5443.2223516107824</v>
      </c>
      <c r="M29" s="36"/>
      <c r="O29" s="143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  <c r="O30" s="143"/>
    </row>
    <row r="31" spans="2:16" x14ac:dyDescent="0.2">
      <c r="E31" s="59" t="s">
        <v>91</v>
      </c>
      <c r="F31" s="96">
        <f>SUM(F7:F19)</f>
        <v>130652.7</v>
      </c>
      <c r="G31" s="96">
        <f>SUM(G7:G19)</f>
        <v>15707.097760000001</v>
      </c>
      <c r="H31" s="60">
        <f>SUM(H7:H30)</f>
        <v>126707.18408941485</v>
      </c>
      <c r="I31" s="60">
        <f t="shared" ref="I31:K31" si="7">SUM(I7:I30)</f>
        <v>15324.465175542398</v>
      </c>
      <c r="J31" s="60">
        <f t="shared" si="7"/>
        <v>0</v>
      </c>
      <c r="K31" s="60">
        <f t="shared" si="7"/>
        <v>8</v>
      </c>
      <c r="L31" s="60">
        <f>SUM(L7:L30)</f>
        <v>111374.71891387241</v>
      </c>
    </row>
    <row r="32" spans="2:16" x14ac:dyDescent="0.2">
      <c r="F32" s="89"/>
      <c r="G32" s="89"/>
      <c r="J32" s="90"/>
      <c r="K32" s="97" t="s">
        <v>198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SEGUNDA QUINCENA DE MARZO DE 2017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492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471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472</v>
      </c>
      <c r="B10" s="77">
        <f>+PRESIDENCIA!H15</f>
        <v>87383.200525969747</v>
      </c>
      <c r="C10" s="77">
        <f>+PRESIDENCIA!I15</f>
        <v>16427.776462853384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70955.42406311637</v>
      </c>
    </row>
    <row r="11" spans="1:6" x14ac:dyDescent="0.2">
      <c r="A11" s="76" t="s">
        <v>473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474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475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476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477</v>
      </c>
      <c r="B15" s="77">
        <f>+H.MPAL!H19</f>
        <v>85760.426035502969</v>
      </c>
      <c r="C15" s="77">
        <f>+H.MPAL!I19</f>
        <v>12539.801086653515</v>
      </c>
      <c r="D15" s="77">
        <f>+H.MPAL!J19</f>
        <v>0</v>
      </c>
      <c r="E15" s="77">
        <f>+H.MPAL!K19</f>
        <v>7</v>
      </c>
      <c r="F15" s="77">
        <f t="shared" si="0"/>
        <v>73213.62494884945</v>
      </c>
    </row>
    <row r="16" spans="1:6" x14ac:dyDescent="0.2">
      <c r="A16" s="76" t="s">
        <v>478</v>
      </c>
      <c r="B16" s="77">
        <f>+O.PUB!H25</f>
        <v>114061.9171597633</v>
      </c>
      <c r="C16" s="77">
        <f>+O.PUB!I25</f>
        <v>14582.12868376068</v>
      </c>
      <c r="D16" s="77">
        <f>+O.PUB!J25</f>
        <v>0</v>
      </c>
      <c r="E16" s="77">
        <f>+O.PUB!K25</f>
        <v>13</v>
      </c>
      <c r="F16" s="77">
        <f t="shared" si="0"/>
        <v>99466.788476002621</v>
      </c>
    </row>
    <row r="17" spans="1:6" x14ac:dyDescent="0.2">
      <c r="A17" s="76" t="s">
        <v>479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480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481</v>
      </c>
      <c r="B19" s="77">
        <f>+'SERVICIOS PUBLICOS'!I22</f>
        <v>81919.531886916491</v>
      </c>
      <c r="C19" s="77">
        <f>+'SERVICIOS PUBLICOS'!J22</f>
        <v>7658.9098666666659</v>
      </c>
      <c r="D19" s="77">
        <f>+'SERVICIOS PUBLICOS'!K22</f>
        <v>42.689312820512818</v>
      </c>
      <c r="E19" s="77">
        <f>+'SERVICIOS PUBLICOS'!L22</f>
        <v>1</v>
      </c>
      <c r="F19" s="77">
        <f t="shared" si="0"/>
        <v>74302.311333070335</v>
      </c>
    </row>
    <row r="20" spans="1:6" x14ac:dyDescent="0.2">
      <c r="A20" s="76" t="s">
        <v>525</v>
      </c>
      <c r="B20" s="77">
        <f>+'S.P. ASEO PUBLICO'!I14</f>
        <v>30783.642340565417</v>
      </c>
      <c r="C20" s="77">
        <f>+'S.P. ASEO PUBLICO'!J14</f>
        <v>1404.8649846153844</v>
      </c>
      <c r="D20" s="77">
        <f>+'S.P. ASEO PUBLICO'!K14</f>
        <v>0</v>
      </c>
      <c r="E20" s="77">
        <f>+'S.P. ASEO PUBLICO'!L14</f>
        <v>0</v>
      </c>
      <c r="F20" s="77">
        <f t="shared" si="0"/>
        <v>29378.777355950031</v>
      </c>
    </row>
    <row r="21" spans="1:6" x14ac:dyDescent="0.2">
      <c r="A21" s="76" t="s">
        <v>482</v>
      </c>
      <c r="B21" s="77">
        <f>+'s.p. rastro'!H8</f>
        <v>11190.032873109794</v>
      </c>
      <c r="C21" s="77">
        <f>+'s.p. rastro'!I8</f>
        <v>1257.4838658777119</v>
      </c>
      <c r="D21" s="77">
        <f>+'s.p. rastro'!J8</f>
        <v>0</v>
      </c>
      <c r="E21" s="77">
        <f>+'s.p. rastro'!K8</f>
        <v>0</v>
      </c>
      <c r="F21" s="77">
        <f t="shared" si="0"/>
        <v>9932.5490072320827</v>
      </c>
    </row>
    <row r="22" spans="1:6" x14ac:dyDescent="0.2">
      <c r="A22" s="76" t="s">
        <v>483</v>
      </c>
      <c r="B22" s="77">
        <f>+'AGUA POTABLE'!I18</f>
        <v>65402.934911242599</v>
      </c>
      <c r="C22" s="77">
        <f>+'AGUA POTABLE'!J18</f>
        <v>7138.134132807364</v>
      </c>
      <c r="D22" s="77">
        <f>+'AGUA POTABLE'!K18</f>
        <v>0</v>
      </c>
      <c r="E22" s="77">
        <f>+'AGUA POTABLE'!L18</f>
        <v>1</v>
      </c>
      <c r="F22" s="77">
        <f t="shared" si="0"/>
        <v>58263.800778435238</v>
      </c>
    </row>
    <row r="23" spans="1:6" x14ac:dyDescent="0.2">
      <c r="A23" s="76" t="s">
        <v>484</v>
      </c>
      <c r="B23" s="77">
        <f>+'PROTECCION CIVIL'!I10</f>
        <v>20259.881656804733</v>
      </c>
      <c r="C23" s="77">
        <f>+'PROTECCION CIVIL'!J10</f>
        <v>2058.4737409598947</v>
      </c>
      <c r="D23" s="77">
        <f>+'PROTECCION CIVIL'!K10</f>
        <v>0</v>
      </c>
      <c r="E23" s="77">
        <f>+'PROTECCION CIVIL'!L10</f>
        <v>0</v>
      </c>
      <c r="F23" s="77">
        <f t="shared" si="0"/>
        <v>18201.407915844837</v>
      </c>
    </row>
    <row r="24" spans="1:6" x14ac:dyDescent="0.2">
      <c r="A24" s="76" t="s">
        <v>485</v>
      </c>
      <c r="B24" s="77">
        <f>+'DEPARTAMENTO AGROPECUARIO'!I13</f>
        <v>35189.349112426033</v>
      </c>
      <c r="C24" s="77">
        <f>+'DEPARTAMENTO AGROPECUARIO'!J13</f>
        <v>3508.0879631821172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31681.261149243917</v>
      </c>
    </row>
    <row r="25" spans="1:6" x14ac:dyDescent="0.2">
      <c r="A25" s="76" t="s">
        <v>486</v>
      </c>
      <c r="B25" s="77">
        <f>+CULTURA!I11</f>
        <v>25783.889546351085</v>
      </c>
      <c r="C25" s="77">
        <f>+CULTURA!J11</f>
        <v>3222.8060486522027</v>
      </c>
      <c r="D25" s="77">
        <f>+CULTURA!K11</f>
        <v>0</v>
      </c>
      <c r="E25" s="77">
        <f>+CULTURA!L11</f>
        <v>0</v>
      </c>
      <c r="F25" s="77">
        <f t="shared" si="0"/>
        <v>22561.083497698884</v>
      </c>
    </row>
    <row r="26" spans="1:6" x14ac:dyDescent="0.2">
      <c r="A26" s="76" t="s">
        <v>487</v>
      </c>
      <c r="B26" s="77">
        <f>+DEPORTE!I11</f>
        <v>23502.064431295199</v>
      </c>
      <c r="C26" s="77">
        <f>+DEPORTE!J11</f>
        <v>2234.7097372781068</v>
      </c>
      <c r="D26" s="77">
        <f>+DEPORTE!K11</f>
        <v>0</v>
      </c>
      <c r="E26" s="77">
        <f>+DEPORTE!L11</f>
        <v>0</v>
      </c>
      <c r="F26" s="77">
        <f t="shared" si="0"/>
        <v>21267.354694017093</v>
      </c>
    </row>
    <row r="27" spans="1:6" x14ac:dyDescent="0.2">
      <c r="A27" s="76" t="s">
        <v>513</v>
      </c>
      <c r="B27" s="77">
        <f>+'PROMOCION ECONOMICA'!H9</f>
        <v>7396.1867192636419</v>
      </c>
      <c r="C27" s="77">
        <f>+'PROMOCION ECONOMICA'!I9</f>
        <v>996.18671926364232</v>
      </c>
      <c r="D27" s="77"/>
      <c r="E27" s="77"/>
      <c r="F27" s="77">
        <f t="shared" si="0"/>
        <v>6400</v>
      </c>
    </row>
    <row r="28" spans="1:6" x14ac:dyDescent="0.2">
      <c r="A28" s="78" t="s">
        <v>494</v>
      </c>
      <c r="B28" s="79">
        <f>SUM(B9:B27)</f>
        <v>902174.49046679796</v>
      </c>
      <c r="C28" s="79">
        <f>SUM(C9:C27)</f>
        <v>115798.97723708085</v>
      </c>
      <c r="D28" s="79">
        <f>SUM(D9:D27)</f>
        <v>650.1321972386587</v>
      </c>
      <c r="E28" s="79">
        <f>SUM(E9:E27)</f>
        <v>26</v>
      </c>
      <c r="F28" s="79">
        <f>SUM(F9:F27)</f>
        <v>786999.64542695577</v>
      </c>
    </row>
    <row r="29" spans="1:6" x14ac:dyDescent="0.2">
      <c r="A29" s="76" t="s">
        <v>495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490</v>
      </c>
      <c r="B30" s="79">
        <f>+B28+B29</f>
        <v>918008.28046679799</v>
      </c>
      <c r="C30" s="79">
        <f>+C28+C29</f>
        <v>115798.97723708085</v>
      </c>
      <c r="D30" s="79">
        <f>+D28+D29</f>
        <v>650.1321972386587</v>
      </c>
      <c r="E30" s="79">
        <f>+E28+E29</f>
        <v>26</v>
      </c>
      <c r="F30" s="79">
        <f>+F28+F29</f>
        <v>802833.43542695581</v>
      </c>
    </row>
    <row r="31" spans="1:6" x14ac:dyDescent="0.2">
      <c r="A31" s="76" t="s">
        <v>488</v>
      </c>
      <c r="B31" s="77">
        <f>+SEG.P.!H28</f>
        <v>147218.07232084154</v>
      </c>
      <c r="C31" s="77">
        <f>+SEG.P.!I28</f>
        <v>19937.138871794872</v>
      </c>
      <c r="D31" s="77">
        <f>+SEG.P.!J28</f>
        <v>0</v>
      </c>
      <c r="E31" s="77">
        <f>+SEG.P.!K28</f>
        <v>20</v>
      </c>
      <c r="F31" s="77">
        <f t="shared" si="0"/>
        <v>127260.93344904667</v>
      </c>
    </row>
    <row r="32" spans="1:6" x14ac:dyDescent="0.2">
      <c r="A32" s="76" t="s">
        <v>489</v>
      </c>
      <c r="B32" s="77">
        <f>+SEG.P.2!H31</f>
        <v>126707.18408941485</v>
      </c>
      <c r="C32" s="77">
        <f>+SEG.P.2!I31</f>
        <v>15324.465175542398</v>
      </c>
      <c r="D32" s="77">
        <f>+SEG.P.2!J31</f>
        <v>0</v>
      </c>
      <c r="E32" s="77">
        <f>+SEG.P.2!K31</f>
        <v>8</v>
      </c>
      <c r="F32" s="77">
        <f t="shared" si="0"/>
        <v>111374.71891387245</v>
      </c>
    </row>
    <row r="33" spans="1:6" x14ac:dyDescent="0.2">
      <c r="A33" s="78" t="s">
        <v>491</v>
      </c>
      <c r="B33" s="79">
        <f>SUM(B31:B32)</f>
        <v>273925.25641025638</v>
      </c>
      <c r="C33" s="79">
        <f>SUM(C31:C32)</f>
        <v>35261.60404733727</v>
      </c>
      <c r="D33" s="79">
        <f>SUM(D31:D32)</f>
        <v>0</v>
      </c>
      <c r="E33" s="79">
        <f>SUM(E31:E32)</f>
        <v>28</v>
      </c>
      <c r="F33" s="79">
        <f>SUM(F31:F32)</f>
        <v>238635.65236291912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493</v>
      </c>
      <c r="B35" s="79">
        <f>+B30+B33</f>
        <v>1191933.5368770543</v>
      </c>
      <c r="C35" s="79">
        <f>+C30+C33</f>
        <v>151060.58128441812</v>
      </c>
      <c r="D35" s="79">
        <f>+D30+D33</f>
        <v>650.1321972386587</v>
      </c>
      <c r="E35" s="79">
        <f>+E30+E33</f>
        <v>54</v>
      </c>
      <c r="F35" s="79">
        <f>+F30+F33</f>
        <v>1041469.087789875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2017-03-29T18:26:09Z</cp:lastPrinted>
  <dcterms:created xsi:type="dcterms:W3CDTF">2004-03-09T14:35:28Z</dcterms:created>
  <dcterms:modified xsi:type="dcterms:W3CDTF">2017-03-30T15:11:52Z</dcterms:modified>
</cp:coreProperties>
</file>