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6\NOMINAS2016\"/>
    </mc:Choice>
  </mc:AlternateContent>
  <bookViews>
    <workbookView xWindow="7620" yWindow="-150" windowWidth="11805" windowHeight="8310" firstSheet="17" activeTab="2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2">'AGUA POTABLE'!$B$1:$N$18</definedName>
    <definedName name="_xlnm.Print_Area" localSheetId="15">CULTURA!$B$1:$N$11</definedName>
    <definedName name="_xlnm.Print_Area" localSheetId="5">DEL!$B$1:$N$20</definedName>
    <definedName name="_xlnm.Print_Area" localSheetId="14">'DEPARTAMENTO AGROPECUARIO'!$B$1:$N$13</definedName>
    <definedName name="_xlnm.Print_Area" localSheetId="16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3">'PROTECCION CIVIL'!$B$1:$N$10</definedName>
    <definedName name="_xlnm.Print_Area" localSheetId="4">'REGISTRO CIVIL'!$B$1:$N$13</definedName>
    <definedName name="_xlnm.Print_Area" localSheetId="11">'s.p. rastro'!$B$1:$M$8</definedName>
    <definedName name="_xlnm.Print_Area" localSheetId="2">'SECRETARIA GENERAL'!$B$1:$M$9</definedName>
    <definedName name="_xlnm.Print_Area" localSheetId="18">SEG.P.!$B$1:$M$28</definedName>
    <definedName name="_xlnm.Print_Area" localSheetId="19">SEG.P.2!$B$1:$M$30</definedName>
    <definedName name="_xlnm.Print_Area" localSheetId="10">'SERVICIOS PUBLICOS'!$B$1:$N$31</definedName>
  </definedNames>
  <calcPr calcId="152511"/>
</workbook>
</file>

<file path=xl/calcChain.xml><?xml version="1.0" encoding="utf-8"?>
<calcChain xmlns="http://schemas.openxmlformats.org/spreadsheetml/2006/main"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K30" i="28"/>
  <c r="J30" i="28"/>
  <c r="I30" i="28"/>
  <c r="K29" i="28"/>
  <c r="J29" i="28"/>
  <c r="I29" i="28"/>
  <c r="K28" i="28"/>
  <c r="J28" i="28"/>
  <c r="I28" i="28"/>
  <c r="K27" i="28"/>
  <c r="J27" i="28"/>
  <c r="I27" i="28"/>
  <c r="K26" i="28"/>
  <c r="J26" i="28"/>
  <c r="I26" i="28"/>
  <c r="K25" i="28"/>
  <c r="J25" i="28"/>
  <c r="I25" i="28"/>
  <c r="K24" i="28"/>
  <c r="J24" i="28"/>
  <c r="I24" i="28"/>
  <c r="K23" i="28"/>
  <c r="J23" i="28"/>
  <c r="I23" i="28"/>
  <c r="K22" i="28"/>
  <c r="J22" i="28"/>
  <c r="I22" i="28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J22" i="6" l="1"/>
  <c r="K22" i="6"/>
  <c r="I22" i="6"/>
  <c r="H22" i="6"/>
  <c r="L21" i="6" l="1"/>
  <c r="T9" i="30" l="1"/>
  <c r="L26" i="15"/>
  <c r="O7" i="25" l="1"/>
  <c r="Q9" i="25" l="1"/>
  <c r="Q11" i="25" s="1"/>
  <c r="Q13" i="25" s="1"/>
  <c r="Q14" i="25" s="1"/>
  <c r="O7" i="24"/>
  <c r="O9" i="24" s="1"/>
  <c r="O11" i="24" s="1"/>
  <c r="O12" i="24" s="1"/>
  <c r="P7" i="24"/>
  <c r="P9" i="24" s="1"/>
  <c r="P11" i="24" s="1"/>
  <c r="P12" i="24" s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K30" i="15"/>
  <c r="E30" i="33" s="1"/>
  <c r="J30" i="15"/>
  <c r="D30" i="33" s="1"/>
  <c r="I30" i="15"/>
  <c r="C30" i="33" s="1"/>
  <c r="H30" i="15"/>
  <c r="B30" i="33" s="1"/>
  <c r="L29" i="15"/>
  <c r="F30" i="33" l="1"/>
  <c r="L8" i="10"/>
  <c r="L9" i="10"/>
  <c r="M28" i="28"/>
  <c r="J10" i="31" l="1"/>
  <c r="C22" i="33" s="1"/>
  <c r="L10" i="31"/>
  <c r="E22" i="33" s="1"/>
  <c r="I10" i="31"/>
  <c r="B22" i="33" s="1"/>
  <c r="M8" i="31"/>
  <c r="L6" i="19"/>
  <c r="L20" i="7"/>
  <c r="L16" i="21"/>
  <c r="L27" i="15"/>
  <c r="L28" i="15"/>
  <c r="K6" i="31" l="1"/>
  <c r="M6" i="31" s="1"/>
  <c r="L31" i="28"/>
  <c r="E19" i="33" s="1"/>
  <c r="J25" i="7"/>
  <c r="D16" i="33" s="1"/>
  <c r="K25" i="7"/>
  <c r="E16" i="33" s="1"/>
  <c r="L21" i="15"/>
  <c r="L23" i="15"/>
  <c r="L27" i="10"/>
  <c r="M29" i="28" l="1"/>
  <c r="L11" i="10"/>
  <c r="L22" i="15"/>
  <c r="M30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0" i="15" l="1"/>
  <c r="F30" i="15"/>
  <c r="L20" i="15" l="1"/>
  <c r="K31" i="28"/>
  <c r="D19" i="33" s="1"/>
  <c r="H19" i="8"/>
  <c r="B15" i="33" s="1"/>
  <c r="M10" i="32"/>
  <c r="L13" i="10"/>
  <c r="H25" i="7" l="1"/>
  <c r="B16" i="33" s="1"/>
  <c r="J13" i="32"/>
  <c r="C23" i="33" s="1"/>
  <c r="I19" i="8"/>
  <c r="C15" i="33" s="1"/>
  <c r="I25" i="7"/>
  <c r="C16" i="33" s="1"/>
  <c r="I15" i="1"/>
  <c r="C10" i="33" s="1"/>
  <c r="I13" i="32"/>
  <c r="B23" i="33" s="1"/>
  <c r="J31" i="28"/>
  <c r="C19" i="33" s="1"/>
  <c r="I31" i="28"/>
  <c r="B19" i="33" s="1"/>
  <c r="L9" i="7"/>
  <c r="K8" i="25"/>
  <c r="K9" i="25"/>
  <c r="K10" i="25"/>
  <c r="K11" i="25"/>
  <c r="K7" i="25"/>
  <c r="L16" i="15"/>
  <c r="L11" i="15"/>
  <c r="F19" i="33" l="1"/>
  <c r="F16" i="33"/>
  <c r="M16" i="28"/>
  <c r="L15" i="15"/>
  <c r="M2" i="21"/>
  <c r="F3" i="21"/>
  <c r="M27" i="28"/>
  <c r="M9" i="28" l="1"/>
  <c r="M10" i="28"/>
  <c r="M11" i="28"/>
  <c r="M12" i="28"/>
  <c r="M5" i="28"/>
  <c r="M15" i="28"/>
  <c r="M17" i="28"/>
  <c r="M18" i="28"/>
  <c r="M19" i="28"/>
  <c r="M20" i="28"/>
  <c r="M21" i="28"/>
  <c r="M22" i="28"/>
  <c r="M23" i="28"/>
  <c r="M24" i="28"/>
  <c r="M25" i="28"/>
  <c r="M26" i="28"/>
  <c r="M13" i="28"/>
  <c r="M14" i="28"/>
  <c r="M8" i="32"/>
  <c r="M6" i="32"/>
  <c r="L13" i="32"/>
  <c r="E23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2" i="33" s="1"/>
  <c r="F22" i="33" s="1"/>
  <c r="F3" i="31"/>
  <c r="N2" i="31"/>
  <c r="L11" i="30"/>
  <c r="E24" i="33" s="1"/>
  <c r="H11" i="30"/>
  <c r="G11" i="30"/>
  <c r="F11" i="30"/>
  <c r="K5" i="30"/>
  <c r="K11" i="30" s="1"/>
  <c r="D24" i="33" s="1"/>
  <c r="F3" i="30"/>
  <c r="N2" i="30"/>
  <c r="L18" i="29"/>
  <c r="E21" i="33" s="1"/>
  <c r="H18" i="29"/>
  <c r="G18" i="29"/>
  <c r="F18" i="29"/>
  <c r="M16" i="29"/>
  <c r="M12" i="29"/>
  <c r="M10" i="29"/>
  <c r="M8" i="29"/>
  <c r="M6" i="29"/>
  <c r="K18" i="29"/>
  <c r="D21" i="33" s="1"/>
  <c r="F3" i="29"/>
  <c r="N2" i="29"/>
  <c r="H31" i="28"/>
  <c r="G31" i="28"/>
  <c r="F31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31" i="28"/>
  <c r="K13" i="32"/>
  <c r="D23" i="33" s="1"/>
  <c r="F23" i="33" s="1"/>
  <c r="L17" i="21"/>
  <c r="I11" i="30"/>
  <c r="B24" i="33" s="1"/>
  <c r="M5" i="30"/>
  <c r="M11" i="30" s="1"/>
  <c r="M9" i="32"/>
  <c r="M7" i="32"/>
  <c r="M5" i="32"/>
  <c r="M7" i="31"/>
  <c r="M5" i="31"/>
  <c r="J11" i="30"/>
  <c r="C24" i="33" s="1"/>
  <c r="J18" i="29"/>
  <c r="C21" i="33" s="1"/>
  <c r="M7" i="29"/>
  <c r="M9" i="29"/>
  <c r="M11" i="29"/>
  <c r="M13" i="29"/>
  <c r="M15" i="29"/>
  <c r="I18" i="29"/>
  <c r="B21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1" i="33"/>
  <c r="F24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29" i="33" s="1"/>
  <c r="I28" i="10"/>
  <c r="C29" i="33" s="1"/>
  <c r="C31" i="33" s="1"/>
  <c r="M5" i="4"/>
  <c r="M6" i="4"/>
  <c r="M7" i="4"/>
  <c r="M8" i="4"/>
  <c r="M9" i="4"/>
  <c r="H11" i="4"/>
  <c r="I11" i="4"/>
  <c r="B25" i="33" s="1"/>
  <c r="J11" i="4"/>
  <c r="C25" i="33" s="1"/>
  <c r="K11" i="4"/>
  <c r="D25" i="33" s="1"/>
  <c r="L7" i="19"/>
  <c r="H8" i="19"/>
  <c r="B20" i="33" s="1"/>
  <c r="I8" i="19"/>
  <c r="C20" i="33" s="1"/>
  <c r="L7" i="7"/>
  <c r="L28" i="10" l="1"/>
  <c r="B31" i="33"/>
  <c r="L7" i="15"/>
  <c r="L30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L22" i="6" l="1"/>
  <c r="F10" i="33"/>
  <c r="F15" i="33"/>
  <c r="C26" i="33"/>
  <c r="C28" i="33" s="1"/>
  <c r="C33" i="33" s="1"/>
  <c r="F14" i="33"/>
  <c r="B26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7" i="33" s="1"/>
  <c r="F27" i="33" s="1"/>
  <c r="J14" i="20"/>
  <c r="J13" i="20"/>
  <c r="J12" i="20"/>
  <c r="J6" i="20"/>
  <c r="J5" i="20"/>
  <c r="F3" i="20"/>
  <c r="K2" i="20"/>
  <c r="K28" i="10"/>
  <c r="E29" i="33" s="1"/>
  <c r="E31" i="33" s="1"/>
  <c r="K8" i="19"/>
  <c r="E20" i="33" s="1"/>
  <c r="J8" i="19"/>
  <c r="D20" i="33" s="1"/>
  <c r="F20" i="33" s="1"/>
  <c r="G8" i="19"/>
  <c r="F8" i="19"/>
  <c r="L5" i="19"/>
  <c r="F3" i="19"/>
  <c r="L11" i="4"/>
  <c r="E25" i="33" s="1"/>
  <c r="F25" i="33" s="1"/>
  <c r="G22" i="6"/>
  <c r="D17" i="33"/>
  <c r="E17" i="33"/>
  <c r="E26" i="33" s="1"/>
  <c r="E28" i="33" s="1"/>
  <c r="E33" i="33" s="1"/>
  <c r="F22" i="6"/>
  <c r="G19" i="8"/>
  <c r="K19" i="8"/>
  <c r="E15" i="33" s="1"/>
  <c r="F19" i="8"/>
  <c r="G28" i="10"/>
  <c r="J28" i="10"/>
  <c r="D29" i="33" s="1"/>
  <c r="H20" i="9"/>
  <c r="G20" i="9"/>
  <c r="F20" i="9"/>
  <c r="G15" i="1"/>
  <c r="F15" i="1"/>
  <c r="D31" i="33" l="1"/>
  <c r="F29" i="33"/>
  <c r="F31" i="33" s="1"/>
  <c r="B28" i="33"/>
  <c r="B33" i="33" s="1"/>
  <c r="D26" i="33"/>
  <c r="D28" i="33" s="1"/>
  <c r="D33" i="33" s="1"/>
  <c r="F17" i="33"/>
  <c r="F26" i="33" s="1"/>
  <c r="F28" i="33" s="1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F3" i="7"/>
  <c r="M2" i="8"/>
  <c r="F3" i="8"/>
  <c r="N2" i="9"/>
  <c r="F3" i="9"/>
  <c r="F33" i="33" l="1"/>
  <c r="M2" i="6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<sst xmlns="http://schemas.openxmlformats.org/spreadsheetml/2006/main" count="928" uniqueCount="529">
  <si>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</si>
  <si>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</si>
  <si>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</si>
  <si>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</si>
  <si>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</si>
  <si>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</si>
  <si>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</si>
  <si>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</si>
  <si>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</si>
  <si>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</si>
  <si>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</si>
  <si>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</si>
  <si>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</si>
  <si>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</si>
  <si>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</si>
  <si>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</si>
  <si>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</si>
  <si>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</si>
  <si>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</si>
  <si>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</si>
  <si>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</si>
  <si>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</si>
  <si>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</si>
  <si>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</si>
  <si>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</si>
  <si>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</si>
  <si>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</si>
  <si>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</si>
  <si>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</si>
  <si>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</si>
  <si>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</si>
  <si>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</si>
  <si>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</si>
  <si>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</si>
  <si>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</si>
  <si>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</si>
  <si>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</si>
  <si>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</si>
  <si>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</si>
  <si>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</si>
  <si>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</si>
  <si>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</si>
  <si>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</si>
  <si>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</si>
  <si>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</si>
  <si>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</si>
  <si>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</si>
  <si>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</si>
  <si>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</si>
  <si>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</si>
  <si>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</si>
  <si>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</si>
  <si>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</si>
  <si>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</si>
  <si>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</si>
  <si>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</si>
  <si>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</si>
  <si>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</si>
  <si>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</si>
  <si>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</si>
  <si>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</si>
  <si>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</si>
  <si>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</si>
  <si>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</si>
  <si>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</si>
  <si>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</si>
  <si>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</si>
  <si>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</si>
  <si>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</si>
  <si>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</si>
  <si>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</si>
  <si>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</si>
  <si>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</si>
  <si>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</si>
  <si>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</si>
  <si>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</si>
  <si>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</si>
  <si>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</si>
  <si>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</si>
  <si>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</si>
  <si>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</si>
  <si>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</si>
  <si>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</si>
  <si>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</si>
  <si>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</si>
  <si>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</si>
  <si>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</si>
  <si>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</si>
  <si>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</si>
  <si>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</si>
  <si>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</si>
  <si>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</si>
  <si>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</si>
  <si>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</si>
  <si>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</si>
  <si>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</si>
  <si>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</si>
  <si>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</si>
  <si>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</si>
  <si>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</si>
  <si>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</si>
  <si>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</si>
  <si>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</si>
  <si>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</si>
  <si>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</si>
  <si>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</si>
  <si>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</si>
  <si>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</si>
  <si>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</si>
  <si>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</si>
  <si>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</si>
  <si>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</si>
  <si>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</si>
  <si>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</si>
  <si>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</si>
  <si>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</si>
  <si>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</si>
  <si>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</si>
  <si>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</si>
  <si>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</si>
  <si>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</si>
  <si>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</si>
  <si>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</si>
  <si>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</si>
  <si>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</si>
  <si>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</si>
  <si>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</si>
  <si>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</si>
  <si>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</si>
  <si>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</si>
  <si>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</si>
  <si>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</si>
  <si>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</si>
  <si>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</si>
  <si>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</si>
  <si>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</si>
  <si>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</si>
  <si>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</si>
  <si>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</si>
  <si>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</si>
  <si>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</si>
  <si>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</si>
  <si>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</si>
  <si>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</si>
  <si>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</si>
  <si>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</si>
  <si>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</si>
  <si>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</si>
  <si>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</si>
  <si>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</si>
  <si>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</si>
  <si>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</si>
  <si>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</si>
  <si>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</si>
  <si>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</si>
  <si>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</si>
  <si>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</si>
  <si>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</si>
  <si>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</si>
  <si>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</si>
  <si>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</si>
  <si>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</si>
  <si>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</si>
  <si>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</si>
  <si>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</si>
  <si>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</si>
  <si>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</si>
  <si>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</si>
  <si>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</si>
  <si>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</si>
  <si>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</si>
  <si>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</si>
  <si>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</si>
  <si>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</si>
  <si>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</si>
  <si>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</si>
  <si>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</si>
  <si>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</si>
  <si>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</si>
  <si>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</si>
  <si>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</si>
  <si>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</si>
  <si>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</si>
  <si>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</si>
  <si>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</si>
  <si>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</si>
  <si>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</si>
  <si>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</si>
  <si>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</si>
  <si>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</si>
  <si>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</si>
  <si>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</si>
  <si>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</si>
  <si>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</si>
  <si>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</si>
  <si>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</si>
  <si>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</si>
  <si>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</si>
  <si>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</si>
  <si>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</si>
  <si>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</si>
  <si>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</si>
  <si>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</si>
  <si>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</si>
  <si>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</si>
  <si>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</si>
  <si>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</si>
  <si>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</si>
  <si>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</si>
  <si>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</si>
  <si>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</si>
  <si>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</si>
  <si>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</si>
  <si>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</si>
  <si>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</si>
  <si>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</si>
  <si>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</si>
  <si>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</si>
  <si>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</si>
  <si>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</si>
  <si>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</si>
  <si>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</si>
  <si>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</si>
  <si>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</si>
  <si>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</si>
  <si>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</si>
  <si>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</si>
  <si>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</si>
  <si>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</si>
  <si>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</si>
  <si>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</si>
  <si>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</si>
  <si>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</si>
  <si>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</si>
  <si>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</si>
  <si>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</si>
  <si>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</si>
  <si>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</si>
  <si>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</si>
  <si>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</si>
  <si>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</si>
  <si>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</si>
  <si>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</si>
  <si>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</si>
  <si>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</si>
  <si>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</si>
  <si>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</si>
  <si>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</si>
  <si>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</si>
  <si>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</si>
  <si>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</si>
  <si>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</si>
  <si>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</si>
  <si>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</si>
  <si>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</si>
  <si>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</si>
  <si>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</si>
  <si>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</si>
  <si>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</si>
  <si>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</si>
  <si>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</si>
  <si>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</si>
  <si>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</si>
  <si>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</si>
  <si>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MOGR830111</t>
  </si>
  <si>
    <t>MAGM740226</t>
  </si>
  <si>
    <t xml:space="preserve">RAMON MOJARRO GUTIERREZ 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</si>
  <si>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</si>
  <si>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</si>
  <si>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</si>
  <si>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</si>
  <si>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</si>
  <si>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</si>
  <si>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</si>
  <si>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</si>
  <si>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</si>
  <si>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</si>
  <si>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</si>
  <si>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</si>
  <si>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</si>
  <si>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</si>
  <si>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</si>
  <si>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</si>
  <si>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</si>
  <si>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</si>
  <si>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</si>
  <si>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</si>
  <si>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</si>
  <si>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</si>
  <si>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</si>
  <si>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</si>
  <si>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</si>
  <si>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</si>
  <si>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</si>
  <si>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</si>
  <si>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</si>
  <si>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</si>
  <si>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</si>
  <si>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</si>
  <si>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</si>
  <si>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</si>
  <si>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</si>
  <si>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</si>
  <si>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</si>
  <si>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</si>
  <si>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</si>
  <si>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</si>
  <si>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</si>
  <si>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</si>
  <si>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</si>
  <si>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</si>
  <si>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</si>
  <si>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</si>
  <si>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</si>
  <si>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</si>
  <si>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</si>
  <si>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</si>
  <si>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</si>
  <si>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</si>
  <si>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</si>
  <si>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</si>
  <si>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</si>
  <si>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</si>
  <si>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</si>
  <si>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</si>
  <si>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</si>
  <si>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</si>
  <si>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</si>
  <si>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</si>
  <si>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</si>
  <si>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</si>
  <si>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</si>
  <si>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</si>
  <si>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</si>
  <si>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</si>
  <si>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</si>
  <si>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</si>
  <si>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</si>
  <si>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</si>
  <si>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</si>
  <si>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</si>
  <si>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</si>
  <si>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</si>
  <si>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</si>
  <si>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</si>
  <si>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</si>
  <si>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ARTURO NUÑEZ SANDOVAL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</si>
  <si>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</si>
  <si>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</si>
  <si>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</si>
  <si>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</si>
  <si>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</si>
  <si>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</si>
  <si>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NUSA741005S17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</si>
  <si>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</si>
  <si>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</si>
  <si>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</si>
  <si>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</si>
  <si>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</si>
  <si>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</si>
  <si>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</si>
  <si>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</si>
  <si>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</si>
  <si>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</si>
  <si>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</si>
  <si>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</si>
  <si>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</si>
  <si>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</si>
  <si>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</si>
  <si>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</si>
  <si>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</si>
  <si>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</si>
  <si>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</si>
  <si>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</si>
  <si>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</si>
  <si>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</si>
  <si>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</si>
  <si>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</si>
  <si>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</si>
  <si>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</si>
  <si>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</si>
  <si>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</si>
  <si>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</si>
  <si>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</si>
  <si>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</si>
  <si>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</si>
  <si>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</si>
  <si>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</si>
  <si>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</si>
  <si>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</si>
  <si>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</si>
  <si>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</si>
  <si>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</si>
  <si>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</si>
  <si>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</si>
  <si>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</si>
  <si>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</si>
  <si>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</si>
  <si>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</si>
  <si>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</si>
  <si>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</si>
  <si>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</si>
  <si>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</si>
  <si>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</si>
  <si>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</si>
  <si>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</si>
  <si>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</si>
  <si>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</si>
  <si>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</si>
  <si>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</si>
  <si>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</si>
  <si>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</si>
  <si>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</si>
  <si>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</si>
  <si>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</si>
  <si>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</si>
  <si>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</si>
  <si>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</si>
  <si>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</si>
  <si>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</si>
  <si>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</si>
  <si>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</si>
  <si>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</si>
  <si>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</si>
  <si>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</si>
  <si>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</si>
  <si>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</si>
  <si>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AUXILIAR CABINA</t>
  </si>
  <si>
    <t>VIALIDAD</t>
  </si>
  <si>
    <t>POMD810901NTA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</si>
  <si>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</si>
  <si>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</si>
  <si>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</si>
  <si>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</si>
  <si>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</si>
  <si>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</si>
  <si>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</si>
  <si>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</si>
  <si>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</si>
  <si>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</si>
  <si>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</si>
  <si>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</si>
  <si>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</si>
  <si>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</si>
  <si>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</si>
  <si>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</si>
  <si>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</si>
  <si>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</si>
  <si>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</si>
  <si>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</si>
  <si>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</si>
  <si>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</si>
  <si>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</si>
  <si>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</si>
  <si>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</si>
  <si>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</si>
  <si>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</si>
  <si>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</si>
  <si>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</si>
  <si>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</si>
  <si>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</si>
  <si>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</si>
  <si>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</si>
  <si>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</si>
  <si>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</si>
  <si>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</si>
  <si>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</si>
  <si>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</si>
  <si>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JUAN JOSE GUTIERREZ NAVARRO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</si>
  <si>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</si>
  <si>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</si>
  <si>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</si>
  <si>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</si>
  <si>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</si>
  <si>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</si>
  <si>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</si>
  <si>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</si>
  <si>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</si>
  <si>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</si>
  <si>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</si>
  <si>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</si>
  <si>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</si>
  <si>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</si>
  <si>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</si>
  <si>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</si>
  <si>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</si>
  <si>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</si>
  <si>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</si>
  <si>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</si>
  <si>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</si>
  <si>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</si>
  <si>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</si>
  <si>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</si>
  <si>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</si>
  <si>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</si>
  <si>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</si>
  <si>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</si>
  <si>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</si>
  <si>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</si>
  <si>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</si>
  <si>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</si>
  <si>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</si>
  <si>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</si>
  <si>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</si>
  <si>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</si>
  <si>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</si>
  <si>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</si>
  <si>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</si>
  <si>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</si>
  <si>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</si>
  <si>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</si>
  <si>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</si>
  <si>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</si>
  <si>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</si>
  <si>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</si>
  <si>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DIRECTOR DE SEGURIDAD PUBLICA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</si>
  <si>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</si>
  <si>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</si>
  <si>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</si>
  <si>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</si>
  <si>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</si>
  <si>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</si>
  <si>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</si>
  <si>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</si>
  <si>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</si>
  <si>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</si>
  <si>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</si>
  <si>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31 DE AGOSTO DE 2016</t>
  </si>
  <si>
    <t>SEGUNDA QUINCENA DE AGOSTO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</si>
</sst>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0" fontId="17" fillId="0" borderId="0" xfId="0" applyFont="1" applyFill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A7" sqref="A7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308</v>
      </c>
      <c r="J2" s="47"/>
      <c r="M2" s="48" t="str">
        <f>+PRESIDENCIA!M2</f>
        <v>31 DE AGOSTO DE 2016</v>
      </c>
    </row>
    <row r="3" spans="2:14" x14ac:dyDescent="0.2">
      <c r="F3" s="100" t="str">
        <f>+PRESIDENCIA!F3</f>
        <v>SEGUNDA QUINCENA DE AGOSTO DE 2016</v>
      </c>
      <c r="J3" s="101"/>
    </row>
    <row r="4" spans="2:14" x14ac:dyDescent="0.2">
      <c r="F4" s="101" t="s">
        <v>198</v>
      </c>
      <c r="J4" s="101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4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4" ht="24.95" customHeight="1" x14ac:dyDescent="0.2">
      <c r="B7" s="38" t="s">
        <v>518</v>
      </c>
      <c r="C7" s="41" t="s">
        <v>340</v>
      </c>
      <c r="D7" s="53"/>
      <c r="E7" s="38" t="s">
        <v>118</v>
      </c>
      <c r="F7" s="18">
        <v>23833.66</v>
      </c>
      <c r="G7" s="18">
        <v>4047.92</v>
      </c>
      <c r="H7" s="18">
        <f>F7/30.42*16</f>
        <v>12535.784352399736</v>
      </c>
      <c r="I7" s="18">
        <f>+G7/30.42*16</f>
        <v>2129.0834976988822</v>
      </c>
      <c r="J7" s="18"/>
      <c r="K7" s="18">
        <v>0</v>
      </c>
      <c r="L7" s="18">
        <f t="shared" ref="L7:L15" si="0">H7-I7+J7-K7</f>
        <v>10406.700854700854</v>
      </c>
      <c r="M7" s="36"/>
      <c r="N7" s="58"/>
    </row>
    <row r="8" spans="2:14" ht="24.95" customHeight="1" x14ac:dyDescent="0.2">
      <c r="B8" s="38" t="s">
        <v>349</v>
      </c>
      <c r="C8" s="41" t="s">
        <v>341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F8/30.42*16</f>
        <v>12535.784352399736</v>
      </c>
      <c r="I8" s="18">
        <f t="shared" ref="I8:I16" si="2">+G8/30.42*16</f>
        <v>2129.0834976988822</v>
      </c>
      <c r="J8" s="18"/>
      <c r="K8" s="18">
        <v>0</v>
      </c>
      <c r="L8" s="18">
        <f t="shared" si="0"/>
        <v>10406.700854700854</v>
      </c>
      <c r="M8" s="36"/>
      <c r="N8" s="58"/>
    </row>
    <row r="9" spans="2:14" ht="24.95" customHeight="1" x14ac:dyDescent="0.2">
      <c r="B9" s="38" t="s">
        <v>350</v>
      </c>
      <c r="C9" s="41" t="s">
        <v>329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12535.784352399736</v>
      </c>
      <c r="I9" s="18">
        <f t="shared" si="2"/>
        <v>2129.0834976988822</v>
      </c>
      <c r="J9" s="18"/>
      <c r="K9" s="18">
        <v>0</v>
      </c>
      <c r="L9" s="18">
        <f t="shared" si="0"/>
        <v>10406.700854700854</v>
      </c>
      <c r="M9" s="36"/>
      <c r="N9" s="58"/>
    </row>
    <row r="10" spans="2:14" ht="24.95" customHeight="1" x14ac:dyDescent="0.2">
      <c r="B10" s="38" t="s">
        <v>351</v>
      </c>
      <c r="C10" s="41" t="s">
        <v>342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12535.784352399736</v>
      </c>
      <c r="I10" s="18">
        <f t="shared" si="2"/>
        <v>2129.0834976988822</v>
      </c>
      <c r="J10" s="18"/>
      <c r="K10" s="18">
        <v>0</v>
      </c>
      <c r="L10" s="18">
        <f t="shared" si="0"/>
        <v>10406.700854700854</v>
      </c>
      <c r="M10" s="36"/>
      <c r="N10" s="58"/>
    </row>
    <row r="11" spans="2:14" ht="24.95" customHeight="1" x14ac:dyDescent="0.2">
      <c r="B11" s="38" t="s">
        <v>352</v>
      </c>
      <c r="C11" s="41" t="s">
        <v>343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12535.784352399736</v>
      </c>
      <c r="I11" s="18">
        <f t="shared" si="2"/>
        <v>2129.0834976988822</v>
      </c>
      <c r="J11" s="18"/>
      <c r="K11" s="18">
        <v>0</v>
      </c>
      <c r="L11" s="18">
        <f t="shared" si="0"/>
        <v>10406.700854700854</v>
      </c>
      <c r="M11" s="36"/>
      <c r="N11" s="58"/>
    </row>
    <row r="12" spans="2:14" ht="24.95" customHeight="1" x14ac:dyDescent="0.2">
      <c r="B12" s="38" t="s">
        <v>482</v>
      </c>
      <c r="C12" s="41" t="s">
        <v>344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20269.049309664693</v>
      </c>
      <c r="I12" s="18">
        <f t="shared" si="2"/>
        <v>4145.6199868507556</v>
      </c>
      <c r="J12" s="18"/>
      <c r="K12" s="18">
        <v>0</v>
      </c>
      <c r="L12" s="18">
        <f t="shared" si="0"/>
        <v>16123.429322813938</v>
      </c>
      <c r="M12" s="36"/>
      <c r="N12" s="58"/>
    </row>
    <row r="13" spans="2:14" ht="24.95" customHeight="1" x14ac:dyDescent="0.2">
      <c r="B13" s="38" t="s">
        <v>353</v>
      </c>
      <c r="C13" s="41" t="s">
        <v>346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13223.510848126232</v>
      </c>
      <c r="I13" s="18">
        <f t="shared" si="2"/>
        <v>2290.8379644970419</v>
      </c>
      <c r="J13" s="18"/>
      <c r="K13" s="18">
        <v>0</v>
      </c>
      <c r="L13" s="18">
        <f t="shared" si="0"/>
        <v>10932.672883629191</v>
      </c>
      <c r="M13" s="36"/>
      <c r="N13" s="58"/>
    </row>
    <row r="14" spans="2:14" ht="24.95" customHeight="1" x14ac:dyDescent="0.2">
      <c r="B14" s="38" t="s">
        <v>354</v>
      </c>
      <c r="C14" s="41" t="s">
        <v>347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13223.510848126232</v>
      </c>
      <c r="I14" s="18">
        <f t="shared" si="2"/>
        <v>2290.8379644970419</v>
      </c>
      <c r="J14" s="18"/>
      <c r="K14" s="18">
        <v>0</v>
      </c>
      <c r="L14" s="18">
        <f t="shared" si="0"/>
        <v>10932.672883629191</v>
      </c>
      <c r="M14" s="36"/>
      <c r="N14" s="58"/>
    </row>
    <row r="15" spans="2:14" ht="24.95" customHeight="1" x14ac:dyDescent="0.2">
      <c r="B15" s="38" t="s">
        <v>355</v>
      </c>
      <c r="C15" s="41" t="s">
        <v>348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13223.510848126232</v>
      </c>
      <c r="I15" s="18">
        <f t="shared" si="2"/>
        <v>2290.8379644970419</v>
      </c>
      <c r="J15" s="18"/>
      <c r="K15" s="18">
        <v>0</v>
      </c>
      <c r="L15" s="18">
        <f t="shared" si="0"/>
        <v>10932.672883629191</v>
      </c>
      <c r="M15" s="36"/>
      <c r="N15" s="58"/>
    </row>
    <row r="16" spans="2:14" ht="21.95" customHeight="1" x14ac:dyDescent="0.2">
      <c r="B16" s="38" t="s">
        <v>360</v>
      </c>
      <c r="C16" s="41" t="s">
        <v>345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13223.510848126232</v>
      </c>
      <c r="I16" s="18">
        <f t="shared" si="2"/>
        <v>2290.8379644970419</v>
      </c>
      <c r="J16" s="94"/>
      <c r="K16" s="94">
        <v>0</v>
      </c>
      <c r="L16" s="18">
        <f>H16-I16+J16-K16</f>
        <v>10932.672883629191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135842.01446416829</v>
      </c>
      <c r="I17" s="60">
        <f t="shared" si="3"/>
        <v>23954.389333333333</v>
      </c>
      <c r="J17" s="60">
        <f t="shared" si="3"/>
        <v>0</v>
      </c>
      <c r="K17" s="60">
        <f t="shared" si="3"/>
        <v>0</v>
      </c>
      <c r="L17" s="60">
        <f t="shared" si="3"/>
        <v>111887.62513083496</v>
      </c>
      <c r="M17" s="106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316</v>
      </c>
      <c r="G2" s="45"/>
      <c r="H2" s="45"/>
      <c r="I2" s="45"/>
      <c r="J2" s="47"/>
      <c r="K2" s="45"/>
      <c r="L2" s="45"/>
      <c r="M2" s="48" t="str">
        <f>+O.PUB!M2</f>
        <v>31 DE AGOSTO DE 2016</v>
      </c>
    </row>
    <row r="3" spans="2:16" x14ac:dyDescent="0.2">
      <c r="F3" s="48" t="str">
        <f>+O.PUB!F3</f>
        <v>SEGUNDA QUINCENA DE AGOSTO DE 2016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38" t="s">
        <v>374</v>
      </c>
      <c r="C7" s="112" t="s">
        <v>373</v>
      </c>
      <c r="D7" s="53"/>
      <c r="E7" s="121" t="s">
        <v>196</v>
      </c>
      <c r="F7" s="65">
        <v>13144.89</v>
      </c>
      <c r="G7" s="65">
        <v>1698.63</v>
      </c>
      <c r="H7" s="18">
        <f>+F7/30.42*16</f>
        <v>6913.8145956607486</v>
      </c>
      <c r="I7" s="18">
        <f>+G7/30.42*16</f>
        <v>893.42800788954639</v>
      </c>
      <c r="J7" s="18"/>
      <c r="K7" s="18"/>
      <c r="L7" s="18">
        <f>H7-I7+J7-K7</f>
        <v>6020.3865877712024</v>
      </c>
      <c r="M7" s="36"/>
      <c r="N7" s="58"/>
      <c r="O7" s="58"/>
      <c r="P7" s="60"/>
    </row>
    <row r="8" spans="2:16" ht="31.5" customHeight="1" x14ac:dyDescent="0.2">
      <c r="B8" s="38"/>
      <c r="C8" s="41"/>
      <c r="E8" s="38"/>
      <c r="F8" s="90"/>
      <c r="G8" s="90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8">
        <f t="shared" ref="F9:K9" si="0">SUM(F7:F8)</f>
        <v>13144.89</v>
      </c>
      <c r="G9" s="98">
        <f t="shared" si="0"/>
        <v>1698.63</v>
      </c>
      <c r="H9" s="60">
        <f>SUM(H7:H8)</f>
        <v>6913.8145956607486</v>
      </c>
      <c r="I9" s="60">
        <f>SUM(I7:I8)</f>
        <v>893.42800788954639</v>
      </c>
      <c r="J9" s="60">
        <f t="shared" si="0"/>
        <v>0</v>
      </c>
      <c r="K9" s="60">
        <f t="shared" si="0"/>
        <v>0</v>
      </c>
      <c r="L9" s="60">
        <f>SUM(L7:L8)</f>
        <v>6020.3865877712024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36"/>
  <sheetViews>
    <sheetView topLeftCell="C1" zoomScale="80" zoomScaleNormal="80" workbookViewId="0">
      <selection activeCell="I5" sqref="I5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31 DE AGOSTO DE 2016</v>
      </c>
    </row>
    <row r="3" spans="2:16" x14ac:dyDescent="0.2">
      <c r="F3" s="48" t="str">
        <f>PRESIDENCIA!F3</f>
        <v>SEGUNDA QUINCENA DE AGOSTO DE 2016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85" t="s">
        <v>263</v>
      </c>
      <c r="I4" s="50" t="s">
        <v>4</v>
      </c>
      <c r="J4" s="50" t="s">
        <v>209</v>
      </c>
      <c r="K4" s="51" t="s">
        <v>263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450</v>
      </c>
      <c r="C5" s="41" t="s">
        <v>451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+F5/30.42*16</f>
        <v>6913.8145956607486</v>
      </c>
      <c r="J5" s="18">
        <f>+G5/30.42*16</f>
        <v>893.42800788954639</v>
      </c>
      <c r="K5" s="18">
        <f>+H5/30.42*16</f>
        <v>0</v>
      </c>
      <c r="L5" s="54"/>
      <c r="M5" s="18">
        <f>I5-J5+K5-L5</f>
        <v>6020.3865877712024</v>
      </c>
      <c r="N5" s="36"/>
      <c r="P5" s="55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30" si="0">+F6/30.42*16</f>
        <v>6627.2189349112423</v>
      </c>
      <c r="J6" s="18">
        <f t="shared" ref="J6:J30" si="1">+G6/30.42*16</f>
        <v>832.21054779750159</v>
      </c>
      <c r="K6" s="18">
        <f t="shared" ref="K6:K30" si="2">+H6/30.42*16</f>
        <v>0</v>
      </c>
      <c r="L6" s="54">
        <v>1</v>
      </c>
      <c r="M6" s="18">
        <f t="shared" ref="M6:M27" si="3">I6-J6+K6-L6</f>
        <v>5794.0083871137404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4676.6074950690327</v>
      </c>
      <c r="J7" s="18">
        <f t="shared" si="1"/>
        <v>441.01948086785001</v>
      </c>
      <c r="K7" s="18">
        <f t="shared" si="2"/>
        <v>0</v>
      </c>
      <c r="L7" s="18">
        <v>0</v>
      </c>
      <c r="M7" s="18">
        <f t="shared" si="3"/>
        <v>4235.5880142011829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5119.7896120973037</v>
      </c>
      <c r="J8" s="18">
        <f t="shared" si="1"/>
        <v>520.43655489809339</v>
      </c>
      <c r="K8" s="18">
        <f t="shared" si="2"/>
        <v>0</v>
      </c>
      <c r="L8" s="18">
        <v>0</v>
      </c>
      <c r="M8" s="18">
        <f t="shared" si="3"/>
        <v>4599.3530571992105</v>
      </c>
      <c r="N8" s="36"/>
      <c r="P8" s="55"/>
    </row>
    <row r="9" spans="2:16" ht="24.75" customHeight="1" x14ac:dyDescent="0.2">
      <c r="B9" s="41" t="s">
        <v>277</v>
      </c>
      <c r="C9" s="35" t="s">
        <v>278</v>
      </c>
      <c r="D9" s="41"/>
      <c r="E9" s="123" t="s">
        <v>279</v>
      </c>
      <c r="F9" s="65">
        <v>8269.7999999999993</v>
      </c>
      <c r="G9" s="65">
        <v>733.46919999999989</v>
      </c>
      <c r="H9" s="65"/>
      <c r="I9" s="18">
        <f t="shared" si="0"/>
        <v>4349.664694280078</v>
      </c>
      <c r="J9" s="18">
        <f t="shared" si="1"/>
        <v>385.78261669953969</v>
      </c>
      <c r="K9" s="18">
        <f t="shared" si="2"/>
        <v>0</v>
      </c>
      <c r="L9" s="18"/>
      <c r="M9" s="18">
        <f t="shared" si="3"/>
        <v>3963.8820775805384</v>
      </c>
      <c r="N9" s="36"/>
      <c r="P9" s="55"/>
    </row>
    <row r="10" spans="2:16" ht="24.75" customHeight="1" x14ac:dyDescent="0.2">
      <c r="B10" s="38" t="s">
        <v>519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5635.3451676528603</v>
      </c>
      <c r="J10" s="18">
        <f t="shared" si="1"/>
        <v>620.34631111111094</v>
      </c>
      <c r="K10" s="18">
        <f t="shared" si="2"/>
        <v>0</v>
      </c>
      <c r="L10" s="18"/>
      <c r="M10" s="18">
        <f t="shared" si="3"/>
        <v>5014.9988565417498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6039.7107166337928</v>
      </c>
      <c r="J11" s="18">
        <f t="shared" si="1"/>
        <v>706.37738330046022</v>
      </c>
      <c r="K11" s="18">
        <f t="shared" si="2"/>
        <v>0</v>
      </c>
      <c r="L11" s="18"/>
      <c r="M11" s="18">
        <f t="shared" si="3"/>
        <v>5333.3333333333321</v>
      </c>
      <c r="N11" s="36"/>
      <c r="P11" s="55"/>
    </row>
    <row r="12" spans="2:16" ht="24.75" customHeight="1" x14ac:dyDescent="0.2">
      <c r="B12" s="38" t="s">
        <v>247</v>
      </c>
      <c r="C12" s="41" t="s">
        <v>241</v>
      </c>
      <c r="D12" s="53"/>
      <c r="E12" s="70" t="s">
        <v>238</v>
      </c>
      <c r="F12" s="65">
        <v>8236.2000000000007</v>
      </c>
      <c r="G12" s="65">
        <v>728.09320000000014</v>
      </c>
      <c r="H12" s="65"/>
      <c r="I12" s="18">
        <f t="shared" si="0"/>
        <v>4331.9921104536488</v>
      </c>
      <c r="J12" s="18">
        <f t="shared" si="1"/>
        <v>382.95500328731106</v>
      </c>
      <c r="K12" s="18">
        <f t="shared" si="2"/>
        <v>0</v>
      </c>
      <c r="L12" s="18"/>
      <c r="M12" s="18">
        <f t="shared" si="3"/>
        <v>3949.0371071663376</v>
      </c>
      <c r="N12" s="36"/>
      <c r="P12" s="55"/>
    </row>
    <row r="13" spans="2:16" ht="24.75" customHeight="1" x14ac:dyDescent="0.2">
      <c r="B13" s="41" t="s">
        <v>189</v>
      </c>
      <c r="C13" s="41" t="s">
        <v>190</v>
      </c>
      <c r="D13" s="41"/>
      <c r="E13" s="123" t="s">
        <v>224</v>
      </c>
      <c r="F13" s="65">
        <v>5546.1</v>
      </c>
      <c r="G13" s="65">
        <v>97.931984000000057</v>
      </c>
      <c r="H13" s="65"/>
      <c r="I13" s="18">
        <f t="shared" si="0"/>
        <v>2917.0808678500985</v>
      </c>
      <c r="J13" s="18">
        <f t="shared" si="1"/>
        <v>51.509261801446442</v>
      </c>
      <c r="K13" s="18">
        <f t="shared" si="2"/>
        <v>0</v>
      </c>
      <c r="L13" s="18"/>
      <c r="M13" s="18">
        <f t="shared" si="3"/>
        <v>2865.571606048652</v>
      </c>
      <c r="N13" s="36"/>
      <c r="P13" s="55"/>
    </row>
    <row r="14" spans="2:16" ht="24.75" customHeight="1" x14ac:dyDescent="0.2">
      <c r="B14" s="41" t="s">
        <v>227</v>
      </c>
      <c r="C14" s="41" t="s">
        <v>225</v>
      </c>
      <c r="D14" s="41"/>
      <c r="E14" s="123" t="s">
        <v>226</v>
      </c>
      <c r="F14" s="65">
        <v>6730.12</v>
      </c>
      <c r="G14" s="65">
        <v>267.95</v>
      </c>
      <c r="H14" s="65"/>
      <c r="I14" s="18">
        <f t="shared" si="0"/>
        <v>3539.8395792241945</v>
      </c>
      <c r="J14" s="18">
        <f t="shared" si="1"/>
        <v>140.9335963182117</v>
      </c>
      <c r="K14" s="18">
        <f t="shared" si="2"/>
        <v>0</v>
      </c>
      <c r="L14" s="18"/>
      <c r="M14" s="18">
        <f t="shared" si="3"/>
        <v>3398.9059829059829</v>
      </c>
      <c r="N14" s="36"/>
      <c r="P14" s="55"/>
    </row>
    <row r="15" spans="2:16" ht="24.75" customHeight="1" x14ac:dyDescent="0.2">
      <c r="B15" s="38" t="s">
        <v>65</v>
      </c>
      <c r="C15" s="41" t="s">
        <v>66</v>
      </c>
      <c r="D15" s="53"/>
      <c r="E15" s="70" t="s">
        <v>121</v>
      </c>
      <c r="F15" s="65">
        <v>8851.5</v>
      </c>
      <c r="G15" s="65">
        <v>831.3382079999999</v>
      </c>
      <c r="H15" s="65"/>
      <c r="I15" s="18">
        <f t="shared" si="0"/>
        <v>4655.6213017751479</v>
      </c>
      <c r="J15" s="18">
        <f t="shared" si="1"/>
        <v>437.2587550295857</v>
      </c>
      <c r="K15" s="18">
        <f t="shared" si="2"/>
        <v>0</v>
      </c>
      <c r="L15" s="18"/>
      <c r="M15" s="18">
        <f t="shared" si="3"/>
        <v>4218.3625467455622</v>
      </c>
      <c r="N15" s="36"/>
      <c r="P15" s="55"/>
    </row>
    <row r="16" spans="2:16" ht="24.75" customHeight="1" x14ac:dyDescent="0.2">
      <c r="B16" s="38" t="s">
        <v>324</v>
      </c>
      <c r="C16" s="41" t="s">
        <v>322</v>
      </c>
      <c r="D16" s="53"/>
      <c r="E16" s="70" t="s">
        <v>323</v>
      </c>
      <c r="F16" s="65">
        <v>5040</v>
      </c>
      <c r="G16" s="65">
        <v>12.63</v>
      </c>
      <c r="H16" s="65"/>
      <c r="I16" s="18">
        <f t="shared" si="0"/>
        <v>2650.8875739644968</v>
      </c>
      <c r="J16" s="18">
        <f t="shared" si="1"/>
        <v>6.6429980276134124</v>
      </c>
      <c r="K16" s="18">
        <f t="shared" si="2"/>
        <v>0</v>
      </c>
      <c r="L16" s="18"/>
      <c r="M16" s="18">
        <f t="shared" si="3"/>
        <v>2644.2445759368834</v>
      </c>
      <c r="N16" s="36"/>
      <c r="P16" s="55"/>
    </row>
    <row r="17" spans="2:17" ht="24.75" customHeight="1" x14ac:dyDescent="0.2">
      <c r="B17" s="38" t="s">
        <v>290</v>
      </c>
      <c r="C17" s="41" t="s">
        <v>289</v>
      </c>
      <c r="D17" s="53"/>
      <c r="E17" s="70" t="s">
        <v>143</v>
      </c>
      <c r="F17" s="65">
        <v>5495.7</v>
      </c>
      <c r="G17" s="65">
        <v>92.448463999999944</v>
      </c>
      <c r="H17" s="65"/>
      <c r="I17" s="18">
        <f t="shared" si="0"/>
        <v>2890.5719921104533</v>
      </c>
      <c r="J17" s="18">
        <f t="shared" si="1"/>
        <v>48.625096120973012</v>
      </c>
      <c r="K17" s="18">
        <f t="shared" si="2"/>
        <v>0</v>
      </c>
      <c r="L17" s="18"/>
      <c r="M17" s="18">
        <f t="shared" si="3"/>
        <v>2841.9468959894803</v>
      </c>
      <c r="N17" s="36"/>
      <c r="O17" s="58"/>
      <c r="P17" s="55"/>
    </row>
    <row r="18" spans="2:17" ht="24.75" customHeight="1" x14ac:dyDescent="0.2">
      <c r="B18" s="34" t="s">
        <v>106</v>
      </c>
      <c r="C18" s="35" t="s">
        <v>105</v>
      </c>
      <c r="D18" s="124"/>
      <c r="E18" s="121" t="s">
        <v>124</v>
      </c>
      <c r="F18" s="65">
        <v>10198</v>
      </c>
      <c r="G18" s="65">
        <v>1072</v>
      </c>
      <c r="H18" s="65"/>
      <c r="I18" s="18">
        <f t="shared" si="0"/>
        <v>5363.8395792241945</v>
      </c>
      <c r="J18" s="18">
        <f t="shared" si="1"/>
        <v>563.83957922419461</v>
      </c>
      <c r="K18" s="18">
        <f t="shared" si="2"/>
        <v>0</v>
      </c>
      <c r="L18" s="18"/>
      <c r="M18" s="18">
        <f t="shared" si="3"/>
        <v>4800</v>
      </c>
      <c r="N18" s="36"/>
      <c r="O18" s="58"/>
      <c r="P18" s="55"/>
    </row>
    <row r="19" spans="2:17" ht="24.75" customHeight="1" x14ac:dyDescent="0.2">
      <c r="B19" s="41" t="s">
        <v>216</v>
      </c>
      <c r="C19" s="41" t="s">
        <v>215</v>
      </c>
      <c r="D19" s="41"/>
      <c r="E19" s="123" t="s">
        <v>217</v>
      </c>
      <c r="F19" s="65">
        <v>6757.8</v>
      </c>
      <c r="G19" s="65">
        <v>270.85494400000005</v>
      </c>
      <c r="H19" s="65"/>
      <c r="I19" s="18">
        <f t="shared" si="0"/>
        <v>3554.3984220907296</v>
      </c>
      <c r="J19" s="18">
        <f t="shared" si="1"/>
        <v>142.46150900723211</v>
      </c>
      <c r="K19" s="18">
        <f t="shared" si="2"/>
        <v>0</v>
      </c>
      <c r="L19" s="18"/>
      <c r="M19" s="18">
        <f t="shared" si="3"/>
        <v>3411.9369130834975</v>
      </c>
      <c r="N19" s="36"/>
      <c r="O19" s="58"/>
      <c r="P19" s="55"/>
    </row>
    <row r="20" spans="2:17" ht="24.75" customHeight="1" x14ac:dyDescent="0.2">
      <c r="B20" s="41" t="s">
        <v>218</v>
      </c>
      <c r="C20" s="41" t="s">
        <v>463</v>
      </c>
      <c r="D20" s="41"/>
      <c r="E20" s="123" t="s">
        <v>219</v>
      </c>
      <c r="F20" s="65">
        <v>5546.1</v>
      </c>
      <c r="G20" s="65">
        <v>97.931984000000057</v>
      </c>
      <c r="H20" s="65"/>
      <c r="I20" s="18">
        <f t="shared" si="0"/>
        <v>2917.0808678500985</v>
      </c>
      <c r="J20" s="18">
        <f t="shared" si="1"/>
        <v>51.509261801446442</v>
      </c>
      <c r="K20" s="18">
        <f t="shared" si="2"/>
        <v>0</v>
      </c>
      <c r="L20" s="18"/>
      <c r="M20" s="18">
        <f t="shared" si="3"/>
        <v>2865.571606048652</v>
      </c>
      <c r="N20" s="36"/>
      <c r="O20" s="58"/>
      <c r="P20" s="55"/>
    </row>
    <row r="21" spans="2:17" ht="24.75" customHeight="1" x14ac:dyDescent="0.2">
      <c r="B21" s="41" t="s">
        <v>221</v>
      </c>
      <c r="C21" s="41" t="s">
        <v>220</v>
      </c>
      <c r="D21" s="41"/>
      <c r="E21" s="123" t="s">
        <v>219</v>
      </c>
      <c r="F21" s="65">
        <v>5546.1</v>
      </c>
      <c r="G21" s="65">
        <v>97.931984000000057</v>
      </c>
      <c r="H21" s="65"/>
      <c r="I21" s="18">
        <f t="shared" si="0"/>
        <v>2917.0808678500985</v>
      </c>
      <c r="J21" s="18">
        <f t="shared" si="1"/>
        <v>51.509261801446442</v>
      </c>
      <c r="K21" s="18">
        <f t="shared" si="2"/>
        <v>0</v>
      </c>
      <c r="L21" s="18"/>
      <c r="M21" s="18">
        <f t="shared" si="3"/>
        <v>2865.571606048652</v>
      </c>
      <c r="N21" s="36"/>
      <c r="O21" s="58"/>
      <c r="P21" s="55"/>
    </row>
    <row r="22" spans="2:17" ht="24.75" customHeight="1" x14ac:dyDescent="0.2">
      <c r="B22" s="41" t="s">
        <v>223</v>
      </c>
      <c r="C22" s="41" t="s">
        <v>222</v>
      </c>
      <c r="D22" s="41"/>
      <c r="E22" s="123" t="s">
        <v>219</v>
      </c>
      <c r="F22" s="65">
        <v>5546.1</v>
      </c>
      <c r="G22" s="65">
        <v>97.931984000000057</v>
      </c>
      <c r="H22" s="65"/>
      <c r="I22" s="18">
        <f t="shared" si="0"/>
        <v>2917.0808678500985</v>
      </c>
      <c r="J22" s="18">
        <f t="shared" si="1"/>
        <v>51.509261801446442</v>
      </c>
      <c r="K22" s="18">
        <f t="shared" si="2"/>
        <v>0</v>
      </c>
      <c r="L22" s="18"/>
      <c r="M22" s="18">
        <f t="shared" si="3"/>
        <v>2865.571606048652</v>
      </c>
      <c r="N22" s="36"/>
      <c r="O22" s="58"/>
      <c r="P22" s="55"/>
    </row>
    <row r="23" spans="2:17" ht="24.75" customHeight="1" x14ac:dyDescent="0.2">
      <c r="B23" s="41" t="s">
        <v>453</v>
      </c>
      <c r="C23" s="35" t="s">
        <v>452</v>
      </c>
      <c r="D23" s="41"/>
      <c r="E23" s="123" t="s">
        <v>280</v>
      </c>
      <c r="F23" s="65">
        <v>8807.4</v>
      </c>
      <c r="G23" s="65">
        <v>823.43548799999985</v>
      </c>
      <c r="H23" s="65"/>
      <c r="I23" s="18">
        <f t="shared" si="0"/>
        <v>4632.4260355029583</v>
      </c>
      <c r="J23" s="18">
        <f t="shared" si="1"/>
        <v>433.10216331360937</v>
      </c>
      <c r="K23" s="18">
        <f t="shared" si="2"/>
        <v>0</v>
      </c>
      <c r="L23" s="18"/>
      <c r="M23" s="18">
        <f t="shared" si="3"/>
        <v>4199.3238721893485</v>
      </c>
      <c r="N23" s="36"/>
      <c r="P23" s="55"/>
    </row>
    <row r="24" spans="2:17" ht="24.75" customHeight="1" x14ac:dyDescent="0.2">
      <c r="B24" s="57" t="s">
        <v>73</v>
      </c>
      <c r="C24" s="41" t="s">
        <v>74</v>
      </c>
      <c r="D24" s="53"/>
      <c r="E24" s="70" t="s">
        <v>147</v>
      </c>
      <c r="F24" s="65">
        <v>4447.8</v>
      </c>
      <c r="G24" s="65"/>
      <c r="H24" s="65">
        <v>81.163055999999997</v>
      </c>
      <c r="I24" s="18">
        <f t="shared" si="0"/>
        <v>2339.4082840236688</v>
      </c>
      <c r="J24" s="18">
        <f t="shared" si="1"/>
        <v>0</v>
      </c>
      <c r="K24" s="18">
        <f t="shared" si="2"/>
        <v>42.689312820512818</v>
      </c>
      <c r="L24" s="18"/>
      <c r="M24" s="18">
        <f t="shared" si="3"/>
        <v>2382.0975968441817</v>
      </c>
      <c r="N24" s="36"/>
      <c r="P24" s="60"/>
    </row>
    <row r="25" spans="2:17" ht="24.75" customHeight="1" x14ac:dyDescent="0.2">
      <c r="B25" s="38" t="s">
        <v>54</v>
      </c>
      <c r="C25" s="41" t="s">
        <v>55</v>
      </c>
      <c r="D25" s="53"/>
      <c r="E25" s="70" t="s">
        <v>148</v>
      </c>
      <c r="F25" s="65">
        <v>9584.4</v>
      </c>
      <c r="G25" s="65">
        <v>962.67388799999981</v>
      </c>
      <c r="H25" s="65">
        <v>0</v>
      </c>
      <c r="I25" s="18">
        <f t="shared" si="0"/>
        <v>5041.1045364891515</v>
      </c>
      <c r="J25" s="18">
        <f t="shared" si="1"/>
        <v>506.3373506903352</v>
      </c>
      <c r="K25" s="18">
        <f t="shared" si="2"/>
        <v>0</v>
      </c>
      <c r="L25" s="18"/>
      <c r="M25" s="18">
        <f t="shared" si="3"/>
        <v>4534.7671857988162</v>
      </c>
      <c r="N25" s="36"/>
      <c r="P25" s="45"/>
    </row>
    <row r="26" spans="2:17" ht="24.75" customHeight="1" x14ac:dyDescent="0.2">
      <c r="B26" s="38" t="s">
        <v>103</v>
      </c>
      <c r="C26" s="41" t="s">
        <v>102</v>
      </c>
      <c r="D26" s="53"/>
      <c r="E26" s="70" t="s">
        <v>124</v>
      </c>
      <c r="F26" s="65">
        <v>7276.5</v>
      </c>
      <c r="G26" s="65">
        <v>363.21950400000003</v>
      </c>
      <c r="H26" s="65"/>
      <c r="I26" s="18">
        <f t="shared" si="0"/>
        <v>3827.2189349112423</v>
      </c>
      <c r="J26" s="18">
        <f t="shared" si="1"/>
        <v>191.0424741617357</v>
      </c>
      <c r="K26" s="18">
        <f t="shared" si="2"/>
        <v>0</v>
      </c>
      <c r="L26" s="18">
        <v>0</v>
      </c>
      <c r="M26" s="18">
        <f t="shared" si="3"/>
        <v>3636.1764607495065</v>
      </c>
      <c r="N26" s="36"/>
      <c r="P26" s="45"/>
    </row>
    <row r="27" spans="2:17" ht="24.75" customHeight="1" x14ac:dyDescent="0.2">
      <c r="B27" s="34" t="s">
        <v>83</v>
      </c>
      <c r="C27" s="35" t="s">
        <v>84</v>
      </c>
      <c r="D27" s="124"/>
      <c r="E27" s="121" t="s">
        <v>151</v>
      </c>
      <c r="F27" s="65">
        <v>6291.6</v>
      </c>
      <c r="G27" s="65">
        <v>220.13238400000003</v>
      </c>
      <c r="H27" s="65"/>
      <c r="I27" s="18">
        <f t="shared" si="0"/>
        <v>3309.1913214990136</v>
      </c>
      <c r="J27" s="18">
        <f t="shared" si="1"/>
        <v>115.7829764628534</v>
      </c>
      <c r="K27" s="18">
        <f t="shared" si="2"/>
        <v>0</v>
      </c>
      <c r="L27" s="18"/>
      <c r="M27" s="18">
        <f t="shared" si="3"/>
        <v>3193.4083450361604</v>
      </c>
      <c r="N27" s="36"/>
      <c r="P27" s="45"/>
    </row>
    <row r="28" spans="2:17" ht="24.75" customHeight="1" x14ac:dyDescent="0.2">
      <c r="B28" s="38" t="s">
        <v>48</v>
      </c>
      <c r="C28" s="41" t="s">
        <v>49</v>
      </c>
      <c r="D28" s="117"/>
      <c r="E28" s="125" t="s">
        <v>121</v>
      </c>
      <c r="F28" s="65">
        <v>8595.2999999999993</v>
      </c>
      <c r="G28" s="65">
        <v>785.54919999999993</v>
      </c>
      <c r="H28" s="65"/>
      <c r="I28" s="18">
        <f t="shared" si="0"/>
        <v>4520.8678500986189</v>
      </c>
      <c r="J28" s="18">
        <f t="shared" si="1"/>
        <v>413.17512163050617</v>
      </c>
      <c r="K28" s="18">
        <f t="shared" si="2"/>
        <v>0</v>
      </c>
      <c r="L28" s="18"/>
      <c r="M28" s="18">
        <f>I28-J28+K28-L28</f>
        <v>4107.6927284681124</v>
      </c>
      <c r="N28" s="36"/>
      <c r="P28" s="45"/>
      <c r="Q28" s="58"/>
    </row>
    <row r="29" spans="2:17" ht="24.75" customHeight="1" x14ac:dyDescent="0.2">
      <c r="B29" s="34" t="s">
        <v>454</v>
      </c>
      <c r="C29" s="35" t="s">
        <v>449</v>
      </c>
      <c r="D29" s="124"/>
      <c r="E29" s="121" t="s">
        <v>455</v>
      </c>
      <c r="F29" s="65">
        <v>11451.2</v>
      </c>
      <c r="G29" s="65">
        <v>1297.2</v>
      </c>
      <c r="H29" s="65"/>
      <c r="I29" s="18">
        <f t="shared" si="0"/>
        <v>6022.9848783694933</v>
      </c>
      <c r="J29" s="18">
        <f t="shared" si="1"/>
        <v>682.28796844181454</v>
      </c>
      <c r="K29" s="18">
        <f t="shared" si="2"/>
        <v>0</v>
      </c>
      <c r="L29" s="18"/>
      <c r="M29" s="18">
        <f>I29-J29+K29-L29</f>
        <v>5340.6969099276785</v>
      </c>
      <c r="N29" s="36"/>
      <c r="O29" s="58"/>
      <c r="P29" s="45"/>
    </row>
    <row r="30" spans="2:17" ht="24.75" customHeight="1" x14ac:dyDescent="0.2">
      <c r="B30" s="34" t="s">
        <v>456</v>
      </c>
      <c r="C30" s="35" t="s">
        <v>474</v>
      </c>
      <c r="D30" s="124"/>
      <c r="E30" s="121" t="s">
        <v>124</v>
      </c>
      <c r="F30" s="65">
        <v>7045.5</v>
      </c>
      <c r="G30" s="65">
        <v>302.15670399999999</v>
      </c>
      <c r="H30" s="65"/>
      <c r="I30" s="18">
        <f t="shared" si="0"/>
        <v>3705.7199211045363</v>
      </c>
      <c r="J30" s="18">
        <f t="shared" si="1"/>
        <v>158.92528809993425</v>
      </c>
      <c r="K30" s="18">
        <f t="shared" si="2"/>
        <v>0</v>
      </c>
      <c r="L30" s="18"/>
      <c r="M30" s="18">
        <f>I30-J30+K30-L30</f>
        <v>3546.794633004602</v>
      </c>
      <c r="N30" s="36"/>
      <c r="O30" s="58"/>
      <c r="P30" s="60"/>
    </row>
    <row r="31" spans="2:17" x14ac:dyDescent="0.2">
      <c r="E31" s="59" t="s">
        <v>91</v>
      </c>
      <c r="F31" s="98">
        <f>SUM(F5:F26)</f>
        <v>178447.11</v>
      </c>
      <c r="G31" s="98">
        <f>SUM(G5:G26)</f>
        <v>14181.112847999999</v>
      </c>
      <c r="H31" s="98">
        <f>SUM(H5:H26)</f>
        <v>81.163055999999997</v>
      </c>
      <c r="I31" s="60">
        <f>SUM(I5:I30)</f>
        <v>111416.54700854702</v>
      </c>
      <c r="J31" s="60">
        <f>SUM(J5:J30)</f>
        <v>8829.0078295858002</v>
      </c>
      <c r="K31" s="60">
        <f>SUM(K5:K30)</f>
        <v>42.689312820512818</v>
      </c>
      <c r="L31" s="60">
        <f>SUM(L5:L30)</f>
        <v>1</v>
      </c>
      <c r="M31" s="60">
        <f>SUM(M5:M30)</f>
        <v>102629.22849178172</v>
      </c>
      <c r="P31" s="45"/>
    </row>
    <row r="35" spans="2:7" x14ac:dyDescent="0.2">
      <c r="B35" s="41"/>
      <c r="C35" s="35"/>
      <c r="D35" s="41"/>
      <c r="E35" s="41"/>
      <c r="F35" s="65">
        <v>8269.7999999999993</v>
      </c>
      <c r="G35" s="65">
        <v>733.46919999999989</v>
      </c>
    </row>
    <row r="36" spans="2:7" x14ac:dyDescent="0.2">
      <c r="B36" s="41"/>
      <c r="C36" s="35"/>
      <c r="D36" s="41"/>
      <c r="E36" s="41"/>
      <c r="F36" s="65">
        <v>8807.4</v>
      </c>
      <c r="G36" s="65">
        <v>823.43548799999985</v>
      </c>
    </row>
  </sheetData>
  <pageMargins left="0.11811023622047245" right="7.874015748031496E-2" top="0.15748031496062992" bottom="0.19685039370078741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topLeftCell="D1"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95</v>
      </c>
      <c r="G2" s="45"/>
      <c r="H2" s="45"/>
      <c r="I2" s="45"/>
      <c r="J2" s="45"/>
      <c r="K2" s="45"/>
      <c r="L2" s="45"/>
      <c r="M2" s="48" t="str">
        <f>+O.PUB2!M2</f>
        <v>31 DE AGOSTO DE 2016</v>
      </c>
    </row>
    <row r="3" spans="2:15" x14ac:dyDescent="0.2">
      <c r="F3" s="48" t="str">
        <f>PRESIDENCIA!F3</f>
        <v>SEGUNDA QUINCENA DE AGOSTO DE 2016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50" t="s">
        <v>4</v>
      </c>
      <c r="I4" s="50" t="s">
        <v>209</v>
      </c>
      <c r="J4" s="51" t="s">
        <v>263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516</v>
      </c>
      <c r="C6" s="41" t="s">
        <v>517</v>
      </c>
      <c r="D6" s="53"/>
      <c r="E6" s="70" t="s">
        <v>478</v>
      </c>
      <c r="F6" s="65">
        <v>12791.05</v>
      </c>
      <c r="G6" s="65">
        <v>1623.05</v>
      </c>
      <c r="H6" s="18">
        <f>+F6/30.42*16</f>
        <v>6727.7054569362253</v>
      </c>
      <c r="I6" s="18">
        <f>+G6/30.42*16</f>
        <v>853.67521367521363</v>
      </c>
      <c r="J6" s="18"/>
      <c r="K6" s="18"/>
      <c r="L6" s="18">
        <f>H6-I6+J6-K6</f>
        <v>5874.0302432610115</v>
      </c>
      <c r="M6" s="36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>+F7/30.42*16</f>
        <v>4462.3274161735699</v>
      </c>
      <c r="I7" s="18">
        <f>+G7/30.42*16</f>
        <v>403.80865220249831</v>
      </c>
      <c r="J7" s="18"/>
      <c r="K7" s="18">
        <v>0</v>
      </c>
      <c r="L7" s="18">
        <f>H7-I7+J7-K7</f>
        <v>4058.5187639710716</v>
      </c>
      <c r="M7" s="36"/>
      <c r="N7" s="58"/>
      <c r="O7" s="58"/>
    </row>
    <row r="8" spans="2:15" ht="24.95" customHeight="1" x14ac:dyDescent="0.2">
      <c r="E8" s="59" t="s">
        <v>91</v>
      </c>
      <c r="F8" s="98">
        <f t="shared" ref="F8:L8" si="0">SUM(F5:F7)</f>
        <v>21275.05</v>
      </c>
      <c r="G8" s="98">
        <f t="shared" si="0"/>
        <v>2390.7911999999997</v>
      </c>
      <c r="H8" s="60">
        <f t="shared" si="0"/>
        <v>11190.032873109794</v>
      </c>
      <c r="I8" s="60">
        <f t="shared" si="0"/>
        <v>1257.4838658777119</v>
      </c>
      <c r="J8" s="60">
        <f t="shared" si="0"/>
        <v>0</v>
      </c>
      <c r="K8" s="60">
        <f t="shared" si="0"/>
        <v>0</v>
      </c>
      <c r="L8" s="60">
        <f t="shared" si="0"/>
        <v>9932.5490072320827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topLeftCell="E1"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317</v>
      </c>
      <c r="G2" s="45"/>
      <c r="H2" s="45"/>
      <c r="I2" s="45"/>
      <c r="J2" s="45"/>
      <c r="K2" s="45"/>
      <c r="L2" s="45"/>
      <c r="M2" s="45"/>
      <c r="N2" s="48" t="str">
        <f>PRESIDENCIA!M2</f>
        <v>31 DE AGOSTO DE 2016</v>
      </c>
    </row>
    <row r="3" spans="1:18" x14ac:dyDescent="0.2">
      <c r="B3" s="38"/>
      <c r="C3" s="41"/>
      <c r="F3" s="48" t="str">
        <f>PRESIDENCIA!F3</f>
        <v>SEGUNDA QUINCENA DE AGOSTO DE 2016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390</v>
      </c>
      <c r="C5" s="35" t="s">
        <v>389</v>
      </c>
      <c r="D5" s="124"/>
      <c r="E5" s="121" t="s">
        <v>176</v>
      </c>
      <c r="F5" s="65">
        <v>17948.73</v>
      </c>
      <c r="G5" s="65">
        <v>2724.73</v>
      </c>
      <c r="H5" s="65"/>
      <c r="I5" s="18">
        <f>+F5/30.42*16</f>
        <v>9440.4891518737659</v>
      </c>
      <c r="J5" s="18">
        <f>+G5/30.42*16</f>
        <v>1433.1255752794214</v>
      </c>
      <c r="K5" s="18">
        <f>+H5/30.42*14</f>
        <v>0</v>
      </c>
      <c r="L5" s="18"/>
      <c r="M5" s="18">
        <f>I5-J5+K5-L5</f>
        <v>8007.3635765943445</v>
      </c>
      <c r="N5" s="36"/>
      <c r="P5" s="55"/>
    </row>
    <row r="6" spans="1:18" ht="21.95" customHeight="1" x14ac:dyDescent="0.2">
      <c r="B6" s="34" t="s">
        <v>104</v>
      </c>
      <c r="C6" s="35" t="s">
        <v>169</v>
      </c>
      <c r="D6" s="124"/>
      <c r="E6" s="121" t="s">
        <v>149</v>
      </c>
      <c r="F6" s="65">
        <v>14210.7</v>
      </c>
      <c r="G6" s="65">
        <v>1926.285824</v>
      </c>
      <c r="H6" s="65"/>
      <c r="I6" s="18">
        <f t="shared" ref="I6:I16" si="0">+F6/30.42*16</f>
        <v>7474.3984220907296</v>
      </c>
      <c r="J6" s="18">
        <f t="shared" ref="J6:J16" si="1">+G6/30.42*16</f>
        <v>1013.16808625904</v>
      </c>
      <c r="K6" s="18">
        <f t="shared" ref="K6:K16" si="2">+H6/30.42*14</f>
        <v>0</v>
      </c>
      <c r="L6" s="18">
        <v>0</v>
      </c>
      <c r="M6" s="18">
        <f t="shared" ref="M6:M15" si="3">I6-J6+K6-L6</f>
        <v>6461.2303358316894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4"/>
      <c r="E7" s="121" t="s">
        <v>149</v>
      </c>
      <c r="F7" s="65">
        <v>14210.7</v>
      </c>
      <c r="G7" s="65">
        <v>1926.285824</v>
      </c>
      <c r="H7" s="65"/>
      <c r="I7" s="18">
        <f t="shared" si="0"/>
        <v>7474.3984220907296</v>
      </c>
      <c r="J7" s="18">
        <f t="shared" si="1"/>
        <v>1013.16808625904</v>
      </c>
      <c r="K7" s="18">
        <f t="shared" si="2"/>
        <v>0</v>
      </c>
      <c r="L7" s="18">
        <v>1</v>
      </c>
      <c r="M7" s="18">
        <f t="shared" si="3"/>
        <v>6460.2303358316894</v>
      </c>
      <c r="N7" s="36"/>
      <c r="P7" s="55"/>
      <c r="Q7" s="18"/>
      <c r="R7" s="18"/>
    </row>
    <row r="8" spans="1:18" ht="21.95" customHeight="1" x14ac:dyDescent="0.2">
      <c r="B8" s="34" t="s">
        <v>274</v>
      </c>
      <c r="C8" s="35" t="s">
        <v>275</v>
      </c>
      <c r="D8" s="124"/>
      <c r="E8" s="121" t="s">
        <v>276</v>
      </c>
      <c r="F8" s="65">
        <v>13757.1</v>
      </c>
      <c r="G8" s="65">
        <v>1829.3968639999998</v>
      </c>
      <c r="H8" s="65"/>
      <c r="I8" s="18">
        <f t="shared" si="0"/>
        <v>7235.8185404339247</v>
      </c>
      <c r="J8" s="18">
        <f t="shared" si="1"/>
        <v>962.2074235371465</v>
      </c>
      <c r="K8" s="18">
        <f t="shared" si="2"/>
        <v>0</v>
      </c>
      <c r="L8" s="18"/>
      <c r="M8" s="18">
        <f t="shared" si="3"/>
        <v>6273.6111168967782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4"/>
      <c r="E9" s="121" t="s">
        <v>131</v>
      </c>
      <c r="F9" s="65">
        <v>8971.2000000000007</v>
      </c>
      <c r="G9" s="65">
        <v>852.78844800000002</v>
      </c>
      <c r="H9" s="65"/>
      <c r="I9" s="18">
        <f t="shared" si="0"/>
        <v>4718.5798816568049</v>
      </c>
      <c r="J9" s="18">
        <f t="shared" si="1"/>
        <v>448.54093254437868</v>
      </c>
      <c r="K9" s="18">
        <f t="shared" si="2"/>
        <v>0</v>
      </c>
      <c r="L9" s="18">
        <v>0</v>
      </c>
      <c r="M9" s="18">
        <f t="shared" si="3"/>
        <v>4270.0389491124261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4"/>
      <c r="E10" s="121" t="s">
        <v>150</v>
      </c>
      <c r="F10" s="65">
        <v>8971.2000000000007</v>
      </c>
      <c r="G10" s="65">
        <v>852.78844800000002</v>
      </c>
      <c r="H10" s="65"/>
      <c r="I10" s="18">
        <f t="shared" si="0"/>
        <v>4718.5798816568049</v>
      </c>
      <c r="J10" s="18">
        <f t="shared" si="1"/>
        <v>448.54093254437868</v>
      </c>
      <c r="K10" s="18">
        <f t="shared" si="2"/>
        <v>0</v>
      </c>
      <c r="L10" s="18">
        <v>0</v>
      </c>
      <c r="M10" s="18">
        <f t="shared" si="3"/>
        <v>4270.0389491124261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4"/>
      <c r="E11" s="121" t="s">
        <v>150</v>
      </c>
      <c r="F11" s="65">
        <v>8971.2000000000007</v>
      </c>
      <c r="G11" s="65">
        <v>852.78844800000002</v>
      </c>
      <c r="H11" s="65"/>
      <c r="I11" s="18">
        <f t="shared" si="0"/>
        <v>4718.5798816568049</v>
      </c>
      <c r="J11" s="18">
        <f t="shared" si="1"/>
        <v>448.54093254437868</v>
      </c>
      <c r="K11" s="18">
        <f t="shared" si="2"/>
        <v>0</v>
      </c>
      <c r="L11" s="18">
        <v>0</v>
      </c>
      <c r="M11" s="18">
        <f t="shared" si="3"/>
        <v>4270.0389491124261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4"/>
      <c r="E12" s="121" t="s">
        <v>131</v>
      </c>
      <c r="F12" s="65">
        <v>7494.9</v>
      </c>
      <c r="G12" s="65">
        <v>609.48519999999996</v>
      </c>
      <c r="H12" s="65"/>
      <c r="I12" s="18">
        <f t="shared" si="0"/>
        <v>3942.0907297830372</v>
      </c>
      <c r="J12" s="18">
        <f t="shared" si="1"/>
        <v>320.5707823800131</v>
      </c>
      <c r="K12" s="18">
        <f t="shared" si="2"/>
        <v>0</v>
      </c>
      <c r="L12" s="18">
        <v>0</v>
      </c>
      <c r="M12" s="18">
        <f t="shared" si="3"/>
        <v>3621.5199474030242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4"/>
      <c r="E13" s="121" t="s">
        <v>150</v>
      </c>
      <c r="F13" s="65">
        <v>5111.3999999999996</v>
      </c>
      <c r="G13" s="65">
        <v>20.396623999999974</v>
      </c>
      <c r="H13" s="65"/>
      <c r="I13" s="18">
        <f t="shared" si="0"/>
        <v>2688.4418145956606</v>
      </c>
      <c r="J13" s="18">
        <f t="shared" si="1"/>
        <v>10.72800736357658</v>
      </c>
      <c r="K13" s="18">
        <f t="shared" si="2"/>
        <v>0</v>
      </c>
      <c r="L13" s="18">
        <v>0</v>
      </c>
      <c r="M13" s="18">
        <f t="shared" si="3"/>
        <v>2677.713807232084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3" t="s">
        <v>230</v>
      </c>
      <c r="F14" s="65">
        <v>6757.8</v>
      </c>
      <c r="G14" s="65">
        <v>270.85494400000005</v>
      </c>
      <c r="H14" s="65"/>
      <c r="I14" s="18">
        <f t="shared" si="0"/>
        <v>3554.3984220907296</v>
      </c>
      <c r="J14" s="18">
        <f t="shared" si="1"/>
        <v>142.46150900723211</v>
      </c>
      <c r="K14" s="18">
        <f t="shared" si="2"/>
        <v>0</v>
      </c>
      <c r="L14" s="18">
        <v>0</v>
      </c>
      <c r="M14" s="18">
        <f t="shared" si="3"/>
        <v>3411.9369130834975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4"/>
      <c r="E15" s="121" t="s">
        <v>164</v>
      </c>
      <c r="F15" s="65">
        <v>8971.2000000000007</v>
      </c>
      <c r="G15" s="65">
        <v>852.78844800000002</v>
      </c>
      <c r="H15" s="65"/>
      <c r="I15" s="18">
        <f t="shared" si="0"/>
        <v>4718.5798816568049</v>
      </c>
      <c r="J15" s="18">
        <f t="shared" si="1"/>
        <v>448.54093254437868</v>
      </c>
      <c r="K15" s="18">
        <f t="shared" si="2"/>
        <v>0</v>
      </c>
      <c r="L15" s="18">
        <v>0</v>
      </c>
      <c r="M15" s="18">
        <f t="shared" si="3"/>
        <v>4270.0389491124261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4"/>
      <c r="E16" s="121" t="s">
        <v>164</v>
      </c>
      <c r="F16" s="65">
        <v>8971.2000000000007</v>
      </c>
      <c r="G16" s="65">
        <v>852.78844800000002</v>
      </c>
      <c r="H16" s="65"/>
      <c r="I16" s="18">
        <f t="shared" si="0"/>
        <v>4718.5798816568049</v>
      </c>
      <c r="J16" s="18">
        <f t="shared" si="1"/>
        <v>448.54093254437868</v>
      </c>
      <c r="K16" s="18">
        <f t="shared" si="2"/>
        <v>0</v>
      </c>
      <c r="L16" s="18">
        <v>0</v>
      </c>
      <c r="M16" s="18">
        <f>I16-J16+K16-L16</f>
        <v>4270.0389491124261</v>
      </c>
      <c r="N16" s="36"/>
      <c r="P16" s="55"/>
    </row>
    <row r="17" spans="2:14" x14ac:dyDescent="0.2">
      <c r="F17" s="90"/>
      <c r="G17" s="90"/>
      <c r="H17" s="90"/>
      <c r="N17" s="91"/>
    </row>
    <row r="18" spans="2:14" x14ac:dyDescent="0.2">
      <c r="E18" s="59" t="s">
        <v>91</v>
      </c>
      <c r="F18" s="128">
        <f t="shared" ref="F18:L18" si="4">SUM(F5:F17)</f>
        <v>124347.32999999999</v>
      </c>
      <c r="G18" s="128">
        <f t="shared" si="4"/>
        <v>13571.377519999996</v>
      </c>
      <c r="H18" s="128">
        <f t="shared" si="4"/>
        <v>0</v>
      </c>
      <c r="I18" s="129">
        <f t="shared" si="4"/>
        <v>65402.934911242599</v>
      </c>
      <c r="J18" s="129">
        <f t="shared" si="4"/>
        <v>7138.134132807364</v>
      </c>
      <c r="K18" s="129">
        <f t="shared" si="4"/>
        <v>0</v>
      </c>
      <c r="L18" s="129">
        <f t="shared" si="4"/>
        <v>1</v>
      </c>
      <c r="M18" s="129">
        <f>SUM(M5:M17)</f>
        <v>58263.800778435223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318</v>
      </c>
      <c r="G2" s="45"/>
      <c r="H2" s="45"/>
      <c r="I2" s="45"/>
      <c r="J2" s="45"/>
      <c r="K2" s="45"/>
      <c r="L2" s="45"/>
      <c r="M2" s="45"/>
      <c r="N2" s="48" t="str">
        <f>PRESIDENCIA!M2</f>
        <v>31 DE AGOSTO DE 2016</v>
      </c>
    </row>
    <row r="3" spans="1:19" x14ac:dyDescent="0.2">
      <c r="B3" s="38"/>
      <c r="C3" s="41"/>
      <c r="F3" s="48" t="str">
        <f>PRESIDENCIA!F3</f>
        <v>SEGUNDA QUINCENA DE AGOSTO DE 2016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457</v>
      </c>
      <c r="C5" s="35" t="s">
        <v>458</v>
      </c>
      <c r="D5" s="124"/>
      <c r="E5" s="121" t="s">
        <v>206</v>
      </c>
      <c r="F5" s="65">
        <v>11451.2</v>
      </c>
      <c r="G5" s="65">
        <v>1297.2</v>
      </c>
      <c r="H5" s="65"/>
      <c r="I5" s="18">
        <f t="shared" ref="I5:J8" si="0">+F5/30.42*16</f>
        <v>6022.9848783694933</v>
      </c>
      <c r="J5" s="18">
        <f t="shared" si="0"/>
        <v>682.28796844181454</v>
      </c>
      <c r="K5" s="18">
        <f>+H5/30.42*15</f>
        <v>0</v>
      </c>
      <c r="L5" s="18"/>
      <c r="M5" s="18">
        <f>I5-J5+K5-L5</f>
        <v>5340.6969099276785</v>
      </c>
      <c r="N5" s="36"/>
      <c r="P5" s="55"/>
      <c r="S5" s="60"/>
    </row>
    <row r="6" spans="1:19" ht="21.95" customHeight="1" x14ac:dyDescent="0.2">
      <c r="B6" s="34" t="s">
        <v>459</v>
      </c>
      <c r="C6" s="35" t="s">
        <v>464</v>
      </c>
      <c r="D6" s="124"/>
      <c r="E6" s="121" t="s">
        <v>137</v>
      </c>
      <c r="F6" s="65">
        <v>11451.2</v>
      </c>
      <c r="G6" s="65">
        <v>1297.2</v>
      </c>
      <c r="H6" s="65"/>
      <c r="I6" s="18">
        <f t="shared" si="0"/>
        <v>6022.9848783694933</v>
      </c>
      <c r="J6" s="18">
        <f t="shared" si="0"/>
        <v>682.28796844181454</v>
      </c>
      <c r="K6" s="18">
        <f>+H6/30.42*15</f>
        <v>0</v>
      </c>
      <c r="L6" s="18"/>
      <c r="M6" s="18">
        <f>I6-J6+K6-L6</f>
        <v>5340.6969099276785</v>
      </c>
      <c r="N6" s="36"/>
      <c r="P6" s="55"/>
      <c r="S6" s="45"/>
    </row>
    <row r="7" spans="1:19" ht="21.95" customHeight="1" x14ac:dyDescent="0.2">
      <c r="B7" s="41" t="s">
        <v>292</v>
      </c>
      <c r="C7" s="35" t="s">
        <v>291</v>
      </c>
      <c r="D7" s="130"/>
      <c r="E7" s="131" t="s">
        <v>293</v>
      </c>
      <c r="F7" s="90">
        <v>7952.7</v>
      </c>
      <c r="G7" s="90">
        <v>682.73320000000001</v>
      </c>
      <c r="H7" s="65"/>
      <c r="I7" s="18">
        <f t="shared" si="0"/>
        <v>4182.8796844181452</v>
      </c>
      <c r="J7" s="18">
        <f t="shared" si="0"/>
        <v>359.09701512163048</v>
      </c>
      <c r="K7" s="18"/>
      <c r="L7" s="18"/>
      <c r="M7" s="18">
        <f>I7-J7+K7-L7</f>
        <v>3823.7826692965145</v>
      </c>
      <c r="N7" s="36"/>
      <c r="P7" s="55"/>
      <c r="S7" s="45"/>
    </row>
    <row r="8" spans="1:19" ht="21.95" customHeight="1" x14ac:dyDescent="0.2">
      <c r="B8" s="41" t="s">
        <v>486</v>
      </c>
      <c r="C8" s="35" t="s">
        <v>472</v>
      </c>
      <c r="D8" s="130"/>
      <c r="E8" s="131" t="s">
        <v>293</v>
      </c>
      <c r="F8" s="90">
        <v>7664</v>
      </c>
      <c r="G8" s="90">
        <v>636.54</v>
      </c>
      <c r="H8" s="65"/>
      <c r="I8" s="18">
        <f t="shared" si="0"/>
        <v>4031.0322156476</v>
      </c>
      <c r="J8" s="18">
        <f t="shared" si="0"/>
        <v>334.8007889546351</v>
      </c>
      <c r="K8" s="18"/>
      <c r="L8" s="18"/>
      <c r="M8" s="18">
        <f>I8-J8+K8-L8</f>
        <v>3696.2314266929648</v>
      </c>
      <c r="N8" s="36"/>
      <c r="P8" s="55"/>
      <c r="S8" s="45"/>
    </row>
    <row r="9" spans="1:19" x14ac:dyDescent="0.2">
      <c r="F9" s="90"/>
      <c r="G9" s="90"/>
      <c r="H9" s="90"/>
      <c r="N9" s="91"/>
      <c r="S9" s="45"/>
    </row>
    <row r="10" spans="1:19" x14ac:dyDescent="0.2">
      <c r="E10" s="59" t="s">
        <v>91</v>
      </c>
      <c r="F10" s="128">
        <f t="shared" ref="F10:M10" si="1">SUM(F5:F9)</f>
        <v>38519.100000000006</v>
      </c>
      <c r="G10" s="128">
        <f t="shared" si="1"/>
        <v>3913.6732000000002</v>
      </c>
      <c r="H10" s="128">
        <f t="shared" si="1"/>
        <v>0</v>
      </c>
      <c r="I10" s="129">
        <f t="shared" si="1"/>
        <v>20259.881656804733</v>
      </c>
      <c r="J10" s="129">
        <f t="shared" si="1"/>
        <v>2058.4737409598947</v>
      </c>
      <c r="K10" s="129">
        <f t="shared" si="1"/>
        <v>0</v>
      </c>
      <c r="L10" s="129">
        <f t="shared" si="1"/>
        <v>0</v>
      </c>
      <c r="M10" s="129">
        <f t="shared" si="1"/>
        <v>18201.407915844837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D1"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319</v>
      </c>
      <c r="G2" s="45"/>
      <c r="H2" s="45"/>
      <c r="I2" s="45"/>
      <c r="J2" s="45"/>
      <c r="K2" s="45"/>
      <c r="L2" s="45"/>
      <c r="M2" s="45"/>
      <c r="N2" s="48" t="str">
        <f>PRESIDENCIA!M2</f>
        <v>31 DE AGOSTO DE 2016</v>
      </c>
    </row>
    <row r="3" spans="1:16" x14ac:dyDescent="0.2">
      <c r="B3" s="38"/>
      <c r="C3" s="41"/>
      <c r="F3" s="48" t="str">
        <f>PRESIDENCIA!F3</f>
        <v>SEGUNDA QUINCENA DE AGOSTO DE 2016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253</v>
      </c>
      <c r="C5" s="35" t="s">
        <v>243</v>
      </c>
      <c r="D5" s="124"/>
      <c r="E5" s="121" t="s">
        <v>239</v>
      </c>
      <c r="F5" s="65">
        <v>14416.5</v>
      </c>
      <c r="G5" s="65">
        <v>1970.2447039999997</v>
      </c>
      <c r="H5" s="65"/>
      <c r="I5" s="18">
        <f>+F5/30.42*16</f>
        <v>7582.6429980276134</v>
      </c>
      <c r="J5" s="18">
        <f>+G5/30.42*16</f>
        <v>1036.2891276791584</v>
      </c>
      <c r="K5" s="18"/>
      <c r="L5" s="18"/>
      <c r="M5" s="18">
        <f t="shared" ref="M5:M10" si="0">I5-J5+K5-L5</f>
        <v>6546.3538703484555</v>
      </c>
      <c r="N5" s="36"/>
      <c r="P5" s="55"/>
    </row>
    <row r="6" spans="1:16" ht="21.95" customHeight="1" x14ac:dyDescent="0.2">
      <c r="B6" s="34" t="s">
        <v>379</v>
      </c>
      <c r="C6" s="35" t="s">
        <v>375</v>
      </c>
      <c r="D6" s="124"/>
      <c r="E6" s="121" t="s">
        <v>152</v>
      </c>
      <c r="F6" s="65">
        <v>12791.05</v>
      </c>
      <c r="G6" s="65">
        <v>1623.05</v>
      </c>
      <c r="H6" s="65"/>
      <c r="I6" s="18">
        <f t="shared" ref="I6:I11" si="1">+F6/30.42*16</f>
        <v>6727.7054569362253</v>
      </c>
      <c r="J6" s="18">
        <f t="shared" ref="J6:J11" si="2">+G6/30.42*16</f>
        <v>853.67521367521363</v>
      </c>
      <c r="K6" s="18"/>
      <c r="L6" s="18"/>
      <c r="M6" s="18">
        <f t="shared" si="0"/>
        <v>5874.0302432610115</v>
      </c>
      <c r="N6" s="36"/>
      <c r="P6" s="55"/>
    </row>
    <row r="7" spans="1:16" ht="24" x14ac:dyDescent="0.2">
      <c r="B7" s="41" t="s">
        <v>193</v>
      </c>
      <c r="C7" s="35" t="s">
        <v>228</v>
      </c>
      <c r="D7" s="41"/>
      <c r="E7" s="123" t="s">
        <v>229</v>
      </c>
      <c r="F7" s="65">
        <v>5546.1</v>
      </c>
      <c r="G7" s="65">
        <v>97.931984000000057</v>
      </c>
      <c r="H7" s="65"/>
      <c r="I7" s="18">
        <f t="shared" si="1"/>
        <v>2917.0808678500985</v>
      </c>
      <c r="J7" s="18">
        <f t="shared" si="2"/>
        <v>51.509261801446442</v>
      </c>
      <c r="K7" s="18">
        <f>+H7/30.42*15</f>
        <v>0</v>
      </c>
      <c r="L7" s="18"/>
      <c r="M7" s="18">
        <f t="shared" si="0"/>
        <v>2865.571606048652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5785.5621301775145</v>
      </c>
      <c r="J8" s="18">
        <f t="shared" si="2"/>
        <v>652.43265430637712</v>
      </c>
      <c r="K8" s="18"/>
      <c r="L8" s="18"/>
      <c r="M8" s="18">
        <f t="shared" si="0"/>
        <v>5133.1294758711374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4730.7297830374746</v>
      </c>
      <c r="J9" s="18">
        <f t="shared" si="2"/>
        <v>450.71819487179471</v>
      </c>
      <c r="K9" s="18">
        <f>+H9/30.42*15</f>
        <v>0</v>
      </c>
      <c r="L9" s="18"/>
      <c r="M9" s="18">
        <f t="shared" si="0"/>
        <v>4280.0115881656802</v>
      </c>
      <c r="N9" s="36"/>
      <c r="P9" s="55"/>
    </row>
    <row r="10" spans="1:16" ht="21.95" customHeight="1" x14ac:dyDescent="0.2">
      <c r="B10" s="38" t="s">
        <v>332</v>
      </c>
      <c r="C10" s="35" t="s">
        <v>331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2730.8349769888232</v>
      </c>
      <c r="J10" s="18">
        <f t="shared" si="2"/>
        <v>15.337278106508874</v>
      </c>
      <c r="K10" s="18"/>
      <c r="L10" s="18"/>
      <c r="M10" s="18">
        <f t="shared" si="0"/>
        <v>2715.4976988823141</v>
      </c>
      <c r="N10" s="36"/>
      <c r="P10" s="55"/>
    </row>
    <row r="11" spans="1:16" ht="24" x14ac:dyDescent="0.2">
      <c r="B11" s="38" t="s">
        <v>377</v>
      </c>
      <c r="C11" s="35" t="s">
        <v>376</v>
      </c>
      <c r="D11" s="53"/>
      <c r="E11" s="70" t="s">
        <v>378</v>
      </c>
      <c r="F11" s="65">
        <v>8964</v>
      </c>
      <c r="G11" s="65">
        <v>852</v>
      </c>
      <c r="H11" s="65"/>
      <c r="I11" s="18">
        <f t="shared" si="1"/>
        <v>4714.792899408284</v>
      </c>
      <c r="J11" s="18">
        <f t="shared" si="2"/>
        <v>448.12623274161734</v>
      </c>
      <c r="K11" s="18"/>
      <c r="L11" s="18"/>
      <c r="M11" s="18">
        <f>I11-J11+K11-L11</f>
        <v>4266.666666666667</v>
      </c>
      <c r="N11" s="36"/>
      <c r="P11" s="55"/>
    </row>
    <row r="12" spans="1:16" x14ac:dyDescent="0.2">
      <c r="F12" s="90"/>
      <c r="G12" s="90"/>
      <c r="H12" s="90"/>
      <c r="N12" s="91"/>
    </row>
    <row r="13" spans="1:16" x14ac:dyDescent="0.2">
      <c r="E13" s="59" t="s">
        <v>91</v>
      </c>
      <c r="F13" s="128">
        <f t="shared" ref="F13:L13" si="3">SUM(F5:F12)</f>
        <v>66903.75</v>
      </c>
      <c r="G13" s="128">
        <f t="shared" si="3"/>
        <v>6669.7522399999989</v>
      </c>
      <c r="H13" s="128">
        <f t="shared" si="3"/>
        <v>0</v>
      </c>
      <c r="I13" s="129">
        <f>SUM(I5:I12)</f>
        <v>35189.349112426033</v>
      </c>
      <c r="J13" s="129">
        <f>SUM(J5:J12)</f>
        <v>3508.0879631821172</v>
      </c>
      <c r="K13" s="129">
        <f t="shared" si="3"/>
        <v>0</v>
      </c>
      <c r="L13" s="129">
        <f t="shared" si="3"/>
        <v>0</v>
      </c>
      <c r="M13" s="129">
        <f>SUM(M5:M12)</f>
        <v>31681.261149243917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topLeftCell="D1" zoomScale="80" zoomScaleNormal="80" workbookViewId="0">
      <selection activeCell="I5" sqref="I5: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320</v>
      </c>
      <c r="G2" s="45"/>
      <c r="H2" s="45"/>
      <c r="I2" s="45"/>
      <c r="J2" s="45"/>
      <c r="K2" s="45"/>
      <c r="L2" s="45"/>
      <c r="M2" s="45"/>
      <c r="N2" s="48" t="str">
        <f>PRESIDENCIA!M2</f>
        <v>31 DE AGOSTO DE 2016</v>
      </c>
    </row>
    <row r="3" spans="1:20" x14ac:dyDescent="0.2">
      <c r="B3" s="38"/>
      <c r="C3" s="41"/>
      <c r="F3" s="48" t="str">
        <f>PRESIDENCIA!F3</f>
        <v>SEGUNDA QUINCENA DE AGOSTO DE 2016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386</v>
      </c>
      <c r="C5" s="35" t="s">
        <v>380</v>
      </c>
      <c r="D5" s="124"/>
      <c r="E5" s="121" t="s">
        <v>383</v>
      </c>
      <c r="F5" s="65">
        <v>13144.89</v>
      </c>
      <c r="G5" s="65">
        <v>1698.63</v>
      </c>
      <c r="H5" s="65"/>
      <c r="I5" s="18">
        <f t="shared" ref="I5:J9" si="0">+F5/30.42*16</f>
        <v>6913.8145956607486</v>
      </c>
      <c r="J5" s="18">
        <f t="shared" si="0"/>
        <v>893.42800788954639</v>
      </c>
      <c r="K5" s="18">
        <f>+H5/30.42*15</f>
        <v>0</v>
      </c>
      <c r="L5" s="18"/>
      <c r="M5" s="18">
        <f>I5-J5+K5-L5</f>
        <v>6020.3865877712024</v>
      </c>
      <c r="N5" s="36"/>
      <c r="P5" s="55"/>
      <c r="S5" s="60"/>
    </row>
    <row r="6" spans="1:20" ht="21.95" customHeight="1" x14ac:dyDescent="0.2">
      <c r="B6" s="34" t="s">
        <v>246</v>
      </c>
      <c r="C6" s="35" t="s">
        <v>245</v>
      </c>
      <c r="D6" s="124"/>
      <c r="E6" s="121" t="s">
        <v>120</v>
      </c>
      <c r="F6" s="65">
        <v>8964</v>
      </c>
      <c r="G6" s="65">
        <v>852</v>
      </c>
      <c r="H6" s="65"/>
      <c r="I6" s="18">
        <f t="shared" si="0"/>
        <v>4714.792899408284</v>
      </c>
      <c r="J6" s="18">
        <f t="shared" si="0"/>
        <v>448.12623274161734</v>
      </c>
      <c r="K6" s="18">
        <f>+H6/30.42*15</f>
        <v>0</v>
      </c>
      <c r="L6" s="18"/>
      <c r="M6" s="18">
        <f>I6-J6+K6-L6</f>
        <v>4266.666666666667</v>
      </c>
      <c r="N6" s="36"/>
      <c r="P6" s="55"/>
      <c r="S6" s="45"/>
    </row>
    <row r="7" spans="1:20" ht="21.95" customHeight="1" x14ac:dyDescent="0.2">
      <c r="B7" s="38" t="s">
        <v>171</v>
      </c>
      <c r="C7" s="35" t="s">
        <v>170</v>
      </c>
      <c r="D7" s="124"/>
      <c r="E7" s="121" t="s">
        <v>120</v>
      </c>
      <c r="F7" s="65">
        <v>8964</v>
      </c>
      <c r="G7" s="65">
        <v>852</v>
      </c>
      <c r="H7" s="65"/>
      <c r="I7" s="18">
        <f t="shared" si="0"/>
        <v>4714.792899408284</v>
      </c>
      <c r="J7" s="18">
        <f t="shared" si="0"/>
        <v>448.12623274161734</v>
      </c>
      <c r="K7" s="18">
        <f>+H7/30.42*15</f>
        <v>0</v>
      </c>
      <c r="L7" s="18"/>
      <c r="M7" s="18">
        <f>I7-J7+K7-L7</f>
        <v>4266.666666666667</v>
      </c>
      <c r="N7" s="36"/>
      <c r="P7" s="55"/>
      <c r="S7" s="45"/>
    </row>
    <row r="8" spans="1:20" ht="21.95" customHeight="1" x14ac:dyDescent="0.2">
      <c r="B8" s="34" t="s">
        <v>387</v>
      </c>
      <c r="C8" s="35" t="s">
        <v>381</v>
      </c>
      <c r="D8" s="124"/>
      <c r="E8" s="121" t="s">
        <v>384</v>
      </c>
      <c r="F8" s="65">
        <v>8964</v>
      </c>
      <c r="G8" s="65">
        <v>852</v>
      </c>
      <c r="H8" s="65"/>
      <c r="I8" s="18">
        <f t="shared" si="0"/>
        <v>4714.792899408284</v>
      </c>
      <c r="J8" s="18">
        <f t="shared" si="0"/>
        <v>448.12623274161734</v>
      </c>
      <c r="K8" s="18">
        <f>+H8/30.42*15</f>
        <v>0</v>
      </c>
      <c r="L8" s="18"/>
      <c r="M8" s="18">
        <f>I8-J8+K8-L8</f>
        <v>4266.666666666667</v>
      </c>
      <c r="N8" s="36"/>
      <c r="P8" s="55"/>
      <c r="S8" s="45"/>
    </row>
    <row r="9" spans="1:20" ht="21.95" customHeight="1" x14ac:dyDescent="0.2">
      <c r="B9" s="34" t="s">
        <v>388</v>
      </c>
      <c r="C9" s="35" t="s">
        <v>382</v>
      </c>
      <c r="D9" s="124"/>
      <c r="E9" s="121" t="s">
        <v>385</v>
      </c>
      <c r="F9" s="65">
        <v>17948.73</v>
      </c>
      <c r="G9" s="65">
        <v>2724.73</v>
      </c>
      <c r="H9" s="65"/>
      <c r="I9" s="18">
        <f t="shared" si="0"/>
        <v>9440.4891518737659</v>
      </c>
      <c r="J9" s="18">
        <f t="shared" si="0"/>
        <v>1433.1255752794214</v>
      </c>
      <c r="K9" s="18">
        <f>+H9/30.42*15</f>
        <v>0</v>
      </c>
      <c r="L9" s="18"/>
      <c r="M9" s="18">
        <f>I9-J9+K9-L9</f>
        <v>8007.3635765943445</v>
      </c>
      <c r="N9" s="36"/>
      <c r="P9" s="55"/>
      <c r="S9" s="45"/>
      <c r="T9" s="58">
        <f>F9/30.42*50/12*5</f>
        <v>12292.303583168967</v>
      </c>
    </row>
    <row r="10" spans="1:20" x14ac:dyDescent="0.2">
      <c r="F10" s="90"/>
      <c r="G10" s="90"/>
      <c r="H10" s="90"/>
      <c r="N10" s="91"/>
      <c r="S10" s="45"/>
    </row>
    <row r="11" spans="1:20" x14ac:dyDescent="0.2">
      <c r="E11" s="59" t="s">
        <v>91</v>
      </c>
      <c r="F11" s="128">
        <f t="shared" ref="F11:L11" si="1">SUM(F5:F10)</f>
        <v>57985.619999999995</v>
      </c>
      <c r="G11" s="128">
        <f t="shared" si="1"/>
        <v>6979.3600000000006</v>
      </c>
      <c r="H11" s="128">
        <f t="shared" si="1"/>
        <v>0</v>
      </c>
      <c r="I11" s="129">
        <f t="shared" si="1"/>
        <v>30498.682445759368</v>
      </c>
      <c r="J11" s="129">
        <f t="shared" si="1"/>
        <v>3670.9322813938197</v>
      </c>
      <c r="K11" s="129">
        <f t="shared" si="1"/>
        <v>0</v>
      </c>
      <c r="L11" s="129">
        <f t="shared" si="1"/>
        <v>0</v>
      </c>
      <c r="M11" s="129">
        <f>SUM(M5:M10)</f>
        <v>26827.750164365549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topLeftCell="D1"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321</v>
      </c>
      <c r="G2" s="2"/>
      <c r="H2" s="2"/>
      <c r="I2" s="2"/>
      <c r="J2" s="2"/>
      <c r="K2" s="2"/>
      <c r="L2" s="2"/>
      <c r="M2" s="2"/>
      <c r="N2" s="17" t="str">
        <f>PRESIDENCIA!M2</f>
        <v>31 DE AGOSTO DE 2016</v>
      </c>
    </row>
    <row r="3" spans="1:18" x14ac:dyDescent="0.2">
      <c r="B3" s="9"/>
      <c r="C3" s="8"/>
      <c r="F3" s="17" t="str">
        <f>PRESIDENCIA!F3</f>
        <v>SEGUNDA QUINCENA DE AGOSTO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263</v>
      </c>
      <c r="I4" s="7" t="s">
        <v>4</v>
      </c>
      <c r="J4" s="7" t="s">
        <v>209</v>
      </c>
      <c r="K4" s="40" t="s">
        <v>263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252</v>
      </c>
      <c r="C5" s="10" t="s">
        <v>242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 t="shared" ref="I5:J9" si="0">+F5/30.42*16</f>
        <v>5322.7613412228793</v>
      </c>
      <c r="J5" s="11">
        <f t="shared" si="0"/>
        <v>556.81025009861924</v>
      </c>
      <c r="K5" s="11">
        <f>+H5/30.42*15</f>
        <v>0</v>
      </c>
      <c r="L5" s="11"/>
      <c r="M5" s="11">
        <f>I5-J5+K5-L5</f>
        <v>4765.9510911242596</v>
      </c>
      <c r="N5" s="12"/>
      <c r="P5" s="43"/>
    </row>
    <row r="6" spans="1:18" ht="21.95" customHeight="1" x14ac:dyDescent="0.2">
      <c r="B6" s="20" t="s">
        <v>251</v>
      </c>
      <c r="C6" s="10" t="s">
        <v>250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si="0"/>
        <v>4774.2274819197892</v>
      </c>
      <c r="J6" s="11">
        <f t="shared" si="0"/>
        <v>458.6456278763971</v>
      </c>
      <c r="K6" s="11">
        <f>+H6/30.42*15</f>
        <v>0</v>
      </c>
      <c r="L6" s="11">
        <v>0</v>
      </c>
      <c r="M6" s="11">
        <f>I6-J6+K6-L6</f>
        <v>4315.581854043392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0"/>
        <v>4315.4240631163711</v>
      </c>
      <c r="J7" s="11">
        <f t="shared" si="0"/>
        <v>380.3041157133465</v>
      </c>
      <c r="K7" s="11">
        <f>+H7/30.42*15</f>
        <v>0</v>
      </c>
      <c r="L7" s="11"/>
      <c r="M7" s="11">
        <f>I7-J7+K7-L7</f>
        <v>3935.1199474030245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0"/>
        <v>4315.4240631163711</v>
      </c>
      <c r="J8" s="11">
        <f t="shared" si="0"/>
        <v>380.3041157133465</v>
      </c>
      <c r="K8" s="11">
        <f>+H8/30.42*15</f>
        <v>0</v>
      </c>
      <c r="L8" s="11"/>
      <c r="M8" s="11">
        <f>I8-J8+K8-L8</f>
        <v>3935.1199474030245</v>
      </c>
      <c r="N8" s="12"/>
      <c r="P8" s="43"/>
      <c r="Q8" s="8"/>
    </row>
    <row r="9" spans="1:18" ht="21.95" customHeight="1" x14ac:dyDescent="0.2">
      <c r="B9" s="41" t="s">
        <v>409</v>
      </c>
      <c r="C9" s="41" t="s">
        <v>410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0"/>
        <v>4774.2274819197892</v>
      </c>
      <c r="J9" s="11">
        <f t="shared" si="0"/>
        <v>458.6456278763971</v>
      </c>
      <c r="K9" s="11">
        <f>+H9/30.42*15</f>
        <v>0</v>
      </c>
      <c r="L9" s="11">
        <v>0</v>
      </c>
      <c r="M9" s="11">
        <f>I9-J9+K9-L9</f>
        <v>4315.581854043392</v>
      </c>
      <c r="N9" s="12"/>
      <c r="P9" s="43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1">SUM(F5:F10)</f>
        <v>44683.3</v>
      </c>
      <c r="G11" s="68">
        <f t="shared" si="1"/>
        <v>4248.7418880000005</v>
      </c>
      <c r="H11" s="68">
        <f t="shared" si="1"/>
        <v>0</v>
      </c>
      <c r="I11" s="22">
        <f t="shared" si="1"/>
        <v>23502.064431295199</v>
      </c>
      <c r="J11" s="22">
        <f t="shared" si="1"/>
        <v>2234.7097372781068</v>
      </c>
      <c r="K11" s="22">
        <f t="shared" si="1"/>
        <v>0</v>
      </c>
      <c r="L11" s="22">
        <f t="shared" si="1"/>
        <v>0</v>
      </c>
      <c r="M11" s="22">
        <f t="shared" si="1"/>
        <v>21267.354694017093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topLeftCell="A7"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288</v>
      </c>
      <c r="G2" s="28"/>
      <c r="H2" s="28"/>
      <c r="I2" s="28"/>
      <c r="J2" s="28"/>
      <c r="K2" s="17" t="str">
        <f>PRESIDENCIA!M2</f>
        <v>31 DE AGOSTO DE 2016</v>
      </c>
    </row>
    <row r="3" spans="1:11" x14ac:dyDescent="0.2">
      <c r="B3" s="9"/>
      <c r="C3" s="8"/>
      <c r="F3" s="17" t="str">
        <f>PRESIDENCIA!F3</f>
        <v>SEGUNDA QUINCENA DE AGOSTO DE 2016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263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P30"/>
  <sheetViews>
    <sheetView topLeftCell="A19" zoomScale="90" zoomScaleNormal="90" workbookViewId="0">
      <selection activeCell="B7" sqref="B7:G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6" ht="18" x14ac:dyDescent="0.25">
      <c r="A1" s="37" t="s">
        <v>198</v>
      </c>
      <c r="B1" s="91"/>
      <c r="C1" s="91"/>
      <c r="D1" s="91"/>
      <c r="E1" s="91"/>
      <c r="F1" s="132" t="s">
        <v>0</v>
      </c>
      <c r="G1" s="133"/>
      <c r="H1" s="133"/>
      <c r="I1" s="133"/>
      <c r="J1" s="133"/>
      <c r="K1" s="133"/>
      <c r="L1" s="133"/>
      <c r="M1" s="104" t="s">
        <v>1</v>
      </c>
    </row>
    <row r="2" spans="1:16" ht="15" x14ac:dyDescent="0.25">
      <c r="B2" s="91"/>
      <c r="C2" s="91"/>
      <c r="D2" s="91"/>
      <c r="E2" s="91"/>
      <c r="F2" s="134" t="s">
        <v>96</v>
      </c>
      <c r="G2" s="133"/>
      <c r="H2" s="133"/>
      <c r="I2" s="133"/>
      <c r="J2" s="133"/>
      <c r="K2" s="133"/>
      <c r="L2" s="133"/>
      <c r="M2" s="135" t="str">
        <f>PRESIDENCIA!M2</f>
        <v>31 DE AGOSTO DE 2016</v>
      </c>
    </row>
    <row r="3" spans="1:16" x14ac:dyDescent="0.2">
      <c r="B3" s="91"/>
      <c r="C3" s="91"/>
      <c r="D3" s="91"/>
      <c r="E3" s="91"/>
      <c r="F3" s="135" t="str">
        <f>PRESIDENCIA!F3</f>
        <v>SEGUNDA QUINCENA DE AGOSTO DE 2016</v>
      </c>
      <c r="G3" s="133"/>
      <c r="H3" s="133"/>
      <c r="I3" s="133"/>
      <c r="J3" s="133"/>
      <c r="K3" s="133"/>
      <c r="L3" s="133"/>
      <c r="M3" s="91"/>
    </row>
    <row r="4" spans="1:16" x14ac:dyDescent="0.2">
      <c r="B4" s="91"/>
      <c r="C4" s="91"/>
      <c r="D4" s="91"/>
      <c r="E4" s="91"/>
      <c r="F4" s="105"/>
      <c r="G4" s="133"/>
      <c r="H4" s="133"/>
      <c r="I4" s="133"/>
      <c r="J4" s="133"/>
      <c r="K4" s="133"/>
      <c r="L4" s="133"/>
      <c r="M4" s="91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2" t="s">
        <v>197</v>
      </c>
      <c r="L5" s="50" t="s">
        <v>5</v>
      </c>
      <c r="M5" s="49" t="s">
        <v>6</v>
      </c>
    </row>
    <row r="6" spans="1:16" ht="1.5" customHeight="1" x14ac:dyDescent="0.2">
      <c r="B6" s="91"/>
      <c r="C6" s="91"/>
      <c r="D6" s="91"/>
      <c r="E6" s="91"/>
      <c r="F6" s="136"/>
      <c r="G6" s="136"/>
      <c r="H6" s="91"/>
      <c r="I6" s="91"/>
      <c r="J6" s="91"/>
      <c r="K6" s="91"/>
      <c r="L6" s="91"/>
      <c r="M6" s="91"/>
    </row>
    <row r="7" spans="1:16" ht="34.5" customHeight="1" x14ac:dyDescent="0.2">
      <c r="B7" s="21"/>
      <c r="C7" s="35"/>
      <c r="D7" s="34"/>
      <c r="E7" s="121" t="s">
        <v>515</v>
      </c>
      <c r="F7" s="92"/>
      <c r="G7" s="93"/>
      <c r="H7" s="54">
        <f>+F7/30.42*16</f>
        <v>0</v>
      </c>
      <c r="I7" s="54">
        <f>+G7/30.42*16</f>
        <v>0</v>
      </c>
      <c r="J7" s="54"/>
      <c r="K7" s="54"/>
      <c r="L7" s="54">
        <f>H7-I7+J7-K7</f>
        <v>0</v>
      </c>
      <c r="M7" s="36"/>
    </row>
    <row r="8" spans="1:16" ht="24.75" customHeight="1" x14ac:dyDescent="0.2">
      <c r="B8" s="21" t="s">
        <v>414</v>
      </c>
      <c r="C8" s="41" t="s">
        <v>411</v>
      </c>
      <c r="D8" s="38"/>
      <c r="E8" s="70" t="s">
        <v>137</v>
      </c>
      <c r="F8" s="92">
        <v>18606.16</v>
      </c>
      <c r="G8" s="93">
        <v>2865.16</v>
      </c>
      <c r="H8" s="54">
        <f t="shared" ref="H8:H27" si="0">+F8/30.42*16</f>
        <v>9786.27744904668</v>
      </c>
      <c r="I8" s="54">
        <f t="shared" ref="I8:I27" si="1">+G8/30.42*16</f>
        <v>1506.9875082182773</v>
      </c>
      <c r="J8" s="54"/>
      <c r="K8" s="54"/>
      <c r="L8" s="54">
        <f>H8-I8+J8-K8</f>
        <v>8279.2899408284029</v>
      </c>
      <c r="M8" s="36"/>
      <c r="N8" s="97"/>
      <c r="O8" s="60"/>
      <c r="P8" s="60"/>
    </row>
    <row r="9" spans="1:16" s="112" customFormat="1" ht="24.75" customHeight="1" x14ac:dyDescent="0.2">
      <c r="B9" s="21" t="s">
        <v>526</v>
      </c>
      <c r="C9" s="41" t="s">
        <v>524</v>
      </c>
      <c r="D9" s="38"/>
      <c r="E9" s="70" t="s">
        <v>479</v>
      </c>
      <c r="F9" s="18">
        <v>24480</v>
      </c>
      <c r="G9" s="18">
        <v>4199.99</v>
      </c>
      <c r="H9" s="54">
        <f t="shared" si="0"/>
        <v>12875.739644970414</v>
      </c>
      <c r="I9" s="54">
        <f t="shared" si="1"/>
        <v>2209.0677186061798</v>
      </c>
      <c r="J9" s="54"/>
      <c r="K9" s="54"/>
      <c r="L9" s="54">
        <f>H9-I9+J9-K9</f>
        <v>10666.671926364234</v>
      </c>
      <c r="M9" s="36"/>
      <c r="N9" s="97"/>
      <c r="O9" s="45"/>
      <c r="P9" s="45"/>
    </row>
    <row r="10" spans="1:16" ht="24.95" customHeight="1" x14ac:dyDescent="0.2">
      <c r="B10" s="72" t="s">
        <v>249</v>
      </c>
      <c r="C10" s="25" t="s">
        <v>469</v>
      </c>
      <c r="D10" s="72"/>
      <c r="E10" s="137" t="s">
        <v>248</v>
      </c>
      <c r="F10" s="65">
        <v>14062</v>
      </c>
      <c r="G10" s="65">
        <v>1894</v>
      </c>
      <c r="H10" s="54">
        <f t="shared" si="0"/>
        <v>7396.1867192636419</v>
      </c>
      <c r="I10" s="54">
        <f t="shared" si="1"/>
        <v>996.18671926364232</v>
      </c>
      <c r="J10" s="18"/>
      <c r="K10" s="18"/>
      <c r="L10" s="54">
        <f t="shared" ref="L10:L27" si="2">H10-I10+J10-K10</f>
        <v>6400</v>
      </c>
      <c r="M10" s="36"/>
      <c r="N10" s="97"/>
      <c r="O10" s="45"/>
      <c r="P10" s="45"/>
    </row>
    <row r="11" spans="1:16" ht="24.95" customHeight="1" x14ac:dyDescent="0.2">
      <c r="B11" s="72" t="s">
        <v>415</v>
      </c>
      <c r="C11" s="25" t="s">
        <v>416</v>
      </c>
      <c r="D11" s="72"/>
      <c r="E11" s="137" t="s">
        <v>248</v>
      </c>
      <c r="F11" s="65">
        <v>14062</v>
      </c>
      <c r="G11" s="65">
        <v>1894</v>
      </c>
      <c r="H11" s="54">
        <f t="shared" si="0"/>
        <v>7396.1867192636419</v>
      </c>
      <c r="I11" s="54">
        <f t="shared" si="1"/>
        <v>996.18671926364232</v>
      </c>
      <c r="J11" s="18"/>
      <c r="K11" s="18"/>
      <c r="L11" s="54">
        <f>H11-I11+J11-K11</f>
        <v>6400</v>
      </c>
      <c r="M11" s="36"/>
      <c r="N11" s="97"/>
      <c r="O11" s="45"/>
      <c r="P11" s="45"/>
    </row>
    <row r="12" spans="1:16" ht="24.95" customHeight="1" x14ac:dyDescent="0.2">
      <c r="B12" s="21" t="s">
        <v>110</v>
      </c>
      <c r="C12" s="21" t="s">
        <v>109</v>
      </c>
      <c r="D12" s="72"/>
      <c r="E12" s="137" t="s">
        <v>154</v>
      </c>
      <c r="F12" s="92">
        <v>11749.5</v>
      </c>
      <c r="G12" s="93">
        <v>1400.5735039999997</v>
      </c>
      <c r="H12" s="54">
        <f t="shared" si="0"/>
        <v>6179.8816568047332</v>
      </c>
      <c r="I12" s="54">
        <f t="shared" si="1"/>
        <v>736.65930519395113</v>
      </c>
      <c r="J12" s="54"/>
      <c r="K12" s="54">
        <v>4</v>
      </c>
      <c r="L12" s="54">
        <f t="shared" si="2"/>
        <v>5439.2223516107824</v>
      </c>
      <c r="M12" s="36"/>
      <c r="N12" s="97"/>
      <c r="O12" s="45"/>
      <c r="P12" s="45"/>
    </row>
    <row r="13" spans="1:16" ht="24.95" customHeight="1" x14ac:dyDescent="0.2">
      <c r="B13" s="21" t="s">
        <v>284</v>
      </c>
      <c r="C13" s="21" t="s">
        <v>281</v>
      </c>
      <c r="D13" s="72"/>
      <c r="E13" s="34" t="s">
        <v>420</v>
      </c>
      <c r="F13" s="92">
        <v>13087.2</v>
      </c>
      <c r="G13" s="93">
        <v>1686.3062239999999</v>
      </c>
      <c r="H13" s="54">
        <f t="shared" si="0"/>
        <v>6883.4714003944773</v>
      </c>
      <c r="I13" s="54">
        <f t="shared" si="1"/>
        <v>886.94607442472045</v>
      </c>
      <c r="J13" s="54"/>
      <c r="K13" s="54"/>
      <c r="L13" s="54">
        <f t="shared" si="2"/>
        <v>5996.5253259697565</v>
      </c>
      <c r="M13" s="36"/>
      <c r="N13" s="97"/>
      <c r="O13" s="45"/>
      <c r="P13" s="45"/>
    </row>
    <row r="14" spans="1:16" ht="24.95" customHeight="1" x14ac:dyDescent="0.2">
      <c r="B14" s="72" t="s">
        <v>417</v>
      </c>
      <c r="C14" s="25" t="s">
        <v>412</v>
      </c>
      <c r="D14" s="72"/>
      <c r="E14" s="137" t="s">
        <v>244</v>
      </c>
      <c r="F14" s="92">
        <v>11749.5</v>
      </c>
      <c r="G14" s="93">
        <v>1400.5735039999997</v>
      </c>
      <c r="H14" s="54">
        <f t="shared" si="0"/>
        <v>6179.8816568047332</v>
      </c>
      <c r="I14" s="54">
        <f t="shared" si="1"/>
        <v>736.65930519395113</v>
      </c>
      <c r="J14" s="54"/>
      <c r="K14" s="54"/>
      <c r="L14" s="54">
        <f t="shared" si="2"/>
        <v>5443.2223516107824</v>
      </c>
      <c r="M14" s="36"/>
      <c r="N14" s="97"/>
      <c r="O14" s="60"/>
      <c r="P14" s="60"/>
    </row>
    <row r="15" spans="1:16" ht="24.95" customHeight="1" x14ac:dyDescent="0.2">
      <c r="B15" s="72" t="s">
        <v>89</v>
      </c>
      <c r="C15" s="25" t="s">
        <v>90</v>
      </c>
      <c r="D15" s="72"/>
      <c r="E15" s="137" t="s">
        <v>154</v>
      </c>
      <c r="F15" s="92">
        <v>11749.5</v>
      </c>
      <c r="G15" s="93">
        <v>1400.5735039999997</v>
      </c>
      <c r="H15" s="54">
        <f t="shared" si="0"/>
        <v>6179.8816568047332</v>
      </c>
      <c r="I15" s="54">
        <f t="shared" si="1"/>
        <v>736.65930519395113</v>
      </c>
      <c r="J15" s="54"/>
      <c r="K15" s="54">
        <v>4</v>
      </c>
      <c r="L15" s="54">
        <f t="shared" si="2"/>
        <v>5439.2223516107824</v>
      </c>
      <c r="M15" s="36"/>
      <c r="N15" s="97"/>
      <c r="O15" s="45"/>
      <c r="P15" s="45"/>
    </row>
    <row r="16" spans="1:16" ht="24.95" customHeight="1" x14ac:dyDescent="0.2">
      <c r="B16" s="72" t="s">
        <v>87</v>
      </c>
      <c r="C16" s="25" t="s">
        <v>88</v>
      </c>
      <c r="D16" s="72"/>
      <c r="E16" s="137" t="s">
        <v>154</v>
      </c>
      <c r="F16" s="92">
        <v>11749.5</v>
      </c>
      <c r="G16" s="93">
        <v>1400.5735039999997</v>
      </c>
      <c r="H16" s="54">
        <f t="shared" si="0"/>
        <v>6179.8816568047332</v>
      </c>
      <c r="I16" s="54">
        <f t="shared" si="1"/>
        <v>736.65930519395113</v>
      </c>
      <c r="J16" s="54"/>
      <c r="K16" s="54">
        <v>4</v>
      </c>
      <c r="L16" s="54">
        <f t="shared" si="2"/>
        <v>5439.2223516107824</v>
      </c>
      <c r="M16" s="36"/>
      <c r="N16" s="97"/>
    </row>
    <row r="17" spans="2:14" ht="24.95" customHeight="1" x14ac:dyDescent="0.2">
      <c r="B17" s="21" t="s">
        <v>300</v>
      </c>
      <c r="C17" s="21" t="s">
        <v>295</v>
      </c>
      <c r="D17" s="72"/>
      <c r="E17" s="137" t="s">
        <v>154</v>
      </c>
      <c r="F17" s="92">
        <v>11749.5</v>
      </c>
      <c r="G17" s="93">
        <v>1400.5735039999997</v>
      </c>
      <c r="H17" s="54">
        <f t="shared" si="0"/>
        <v>6179.8816568047332</v>
      </c>
      <c r="I17" s="54">
        <f t="shared" si="1"/>
        <v>736.65930519395113</v>
      </c>
      <c r="J17" s="54"/>
      <c r="K17" s="54"/>
      <c r="L17" s="54">
        <f t="shared" si="2"/>
        <v>5443.2223516107824</v>
      </c>
      <c r="M17" s="36"/>
      <c r="N17" s="97"/>
    </row>
    <row r="18" spans="2:14" ht="24.95" customHeight="1" x14ac:dyDescent="0.2">
      <c r="B18" s="21" t="s">
        <v>301</v>
      </c>
      <c r="C18" s="21" t="s">
        <v>296</v>
      </c>
      <c r="D18" s="72"/>
      <c r="E18" s="137" t="s">
        <v>154</v>
      </c>
      <c r="F18" s="92">
        <v>11749.5</v>
      </c>
      <c r="G18" s="93">
        <v>1400.5735039999997</v>
      </c>
      <c r="H18" s="54">
        <f t="shared" si="0"/>
        <v>6179.8816568047332</v>
      </c>
      <c r="I18" s="54">
        <f t="shared" si="1"/>
        <v>736.65930519395113</v>
      </c>
      <c r="J18" s="54"/>
      <c r="K18" s="54"/>
      <c r="L18" s="54">
        <f t="shared" si="2"/>
        <v>5443.2223516107824</v>
      </c>
      <c r="M18" s="36"/>
      <c r="N18" s="97"/>
    </row>
    <row r="19" spans="2:14" ht="24.95" customHeight="1" x14ac:dyDescent="0.2">
      <c r="B19" s="21" t="s">
        <v>337</v>
      </c>
      <c r="C19" s="21" t="s">
        <v>115</v>
      </c>
      <c r="D19" s="72"/>
      <c r="E19" s="137" t="s">
        <v>154</v>
      </c>
      <c r="F19" s="92">
        <v>11749.5</v>
      </c>
      <c r="G19" s="93">
        <v>1400.5735039999997</v>
      </c>
      <c r="H19" s="54">
        <f t="shared" si="0"/>
        <v>6179.8816568047332</v>
      </c>
      <c r="I19" s="54">
        <f t="shared" si="1"/>
        <v>736.65930519395113</v>
      </c>
      <c r="J19" s="54"/>
      <c r="K19" s="54">
        <v>4</v>
      </c>
      <c r="L19" s="54">
        <f t="shared" si="2"/>
        <v>5439.2223516107824</v>
      </c>
      <c r="M19" s="36"/>
      <c r="N19" s="97"/>
    </row>
    <row r="20" spans="2:14" ht="24.95" customHeight="1" x14ac:dyDescent="0.2">
      <c r="B20" s="21" t="s">
        <v>302</v>
      </c>
      <c r="C20" s="21" t="s">
        <v>297</v>
      </c>
      <c r="D20" s="72"/>
      <c r="E20" s="72" t="s">
        <v>154</v>
      </c>
      <c r="F20" s="92">
        <v>11749.5</v>
      </c>
      <c r="G20" s="93">
        <v>1400.5735039999997</v>
      </c>
      <c r="H20" s="54">
        <f t="shared" si="0"/>
        <v>6179.8816568047332</v>
      </c>
      <c r="I20" s="54">
        <f t="shared" si="1"/>
        <v>736.65930519395113</v>
      </c>
      <c r="J20" s="54"/>
      <c r="K20" s="54"/>
      <c r="L20" s="54">
        <f t="shared" si="2"/>
        <v>5443.2223516107824</v>
      </c>
      <c r="M20" s="36"/>
      <c r="N20" s="97"/>
    </row>
    <row r="21" spans="2:14" ht="24.95" customHeight="1" x14ac:dyDescent="0.2">
      <c r="B21" s="21" t="s">
        <v>303</v>
      </c>
      <c r="C21" s="21" t="s">
        <v>298</v>
      </c>
      <c r="D21" s="72"/>
      <c r="E21" s="72" t="s">
        <v>154</v>
      </c>
      <c r="F21" s="92">
        <v>11749.5</v>
      </c>
      <c r="G21" s="93">
        <v>1400.5735039999997</v>
      </c>
      <c r="H21" s="54">
        <f t="shared" si="0"/>
        <v>6179.8816568047332</v>
      </c>
      <c r="I21" s="54">
        <f t="shared" si="1"/>
        <v>736.65930519395113</v>
      </c>
      <c r="J21" s="54"/>
      <c r="K21" s="54"/>
      <c r="L21" s="54">
        <f t="shared" si="2"/>
        <v>5443.2223516107824</v>
      </c>
      <c r="M21" s="36"/>
      <c r="N21" s="97"/>
    </row>
    <row r="22" spans="2:14" ht="21.95" customHeight="1" x14ac:dyDescent="0.2">
      <c r="B22" s="21" t="s">
        <v>304</v>
      </c>
      <c r="C22" s="21" t="s">
        <v>299</v>
      </c>
      <c r="D22" s="72"/>
      <c r="E22" s="72" t="s">
        <v>154</v>
      </c>
      <c r="F22" s="92">
        <v>11749.5</v>
      </c>
      <c r="G22" s="93">
        <v>1400.5735039999997</v>
      </c>
      <c r="H22" s="54">
        <f t="shared" si="0"/>
        <v>6179.8816568047332</v>
      </c>
      <c r="I22" s="54">
        <f t="shared" si="1"/>
        <v>736.65930519395113</v>
      </c>
      <c r="J22" s="54"/>
      <c r="K22" s="54"/>
      <c r="L22" s="54">
        <f t="shared" si="2"/>
        <v>5443.2223516107824</v>
      </c>
      <c r="M22" s="36"/>
      <c r="N22" s="97"/>
    </row>
    <row r="23" spans="2:14" ht="21.95" customHeight="1" x14ac:dyDescent="0.2">
      <c r="B23" s="21" t="s">
        <v>305</v>
      </c>
      <c r="C23" s="21" t="s">
        <v>306</v>
      </c>
      <c r="D23" s="72"/>
      <c r="E23" s="72" t="s">
        <v>154</v>
      </c>
      <c r="F23" s="92">
        <v>11749.5</v>
      </c>
      <c r="G23" s="93">
        <v>1400.5735039999997</v>
      </c>
      <c r="H23" s="54">
        <f t="shared" si="0"/>
        <v>6179.8816568047332</v>
      </c>
      <c r="I23" s="54">
        <f t="shared" si="1"/>
        <v>736.65930519395113</v>
      </c>
      <c r="J23" s="54"/>
      <c r="K23" s="54"/>
      <c r="L23" s="54">
        <f t="shared" si="2"/>
        <v>5443.2223516107824</v>
      </c>
      <c r="M23" s="36"/>
      <c r="N23" s="97"/>
    </row>
    <row r="24" spans="2:14" ht="25.5" customHeight="1" x14ac:dyDescent="0.2">
      <c r="B24" s="21" t="s">
        <v>285</v>
      </c>
      <c r="C24" s="21" t="s">
        <v>282</v>
      </c>
      <c r="D24" s="72"/>
      <c r="E24" s="72" t="s">
        <v>154</v>
      </c>
      <c r="F24" s="92">
        <v>11749.5</v>
      </c>
      <c r="G24" s="93">
        <v>1400.5735039999997</v>
      </c>
      <c r="H24" s="54">
        <f t="shared" si="0"/>
        <v>6179.8816568047332</v>
      </c>
      <c r="I24" s="54">
        <f t="shared" si="1"/>
        <v>736.65930519395113</v>
      </c>
      <c r="J24" s="54"/>
      <c r="K24" s="54"/>
      <c r="L24" s="54">
        <f t="shared" si="2"/>
        <v>5443.2223516107824</v>
      </c>
      <c r="M24" s="36"/>
      <c r="N24" s="97"/>
    </row>
    <row r="25" spans="2:14" ht="24.75" customHeight="1" x14ac:dyDescent="0.2">
      <c r="B25" s="138"/>
      <c r="C25" s="21" t="s">
        <v>520</v>
      </c>
      <c r="D25" s="72"/>
      <c r="E25" s="72" t="s">
        <v>121</v>
      </c>
      <c r="F25" s="92">
        <v>6306.07</v>
      </c>
      <c r="G25" s="93">
        <v>222.07</v>
      </c>
      <c r="H25" s="54">
        <f t="shared" si="0"/>
        <v>3316.8021038790266</v>
      </c>
      <c r="I25" s="54">
        <f t="shared" si="1"/>
        <v>116.80210387902694</v>
      </c>
      <c r="J25" s="54"/>
      <c r="K25" s="54"/>
      <c r="L25" s="54">
        <f t="shared" si="2"/>
        <v>3199.9999999999995</v>
      </c>
      <c r="M25" s="36"/>
      <c r="N25" s="97"/>
    </row>
    <row r="26" spans="2:14" ht="24.75" customHeight="1" x14ac:dyDescent="0.2">
      <c r="B26" s="25" t="s">
        <v>286</v>
      </c>
      <c r="C26" s="21" t="s">
        <v>283</v>
      </c>
      <c r="D26" s="72"/>
      <c r="E26" s="72" t="s">
        <v>154</v>
      </c>
      <c r="F26" s="92">
        <v>11749.5</v>
      </c>
      <c r="G26" s="93">
        <v>1400.5735039999997</v>
      </c>
      <c r="H26" s="54">
        <f t="shared" si="0"/>
        <v>6179.8816568047332</v>
      </c>
      <c r="I26" s="54">
        <f t="shared" si="1"/>
        <v>736.65930519395113</v>
      </c>
      <c r="J26" s="54"/>
      <c r="K26" s="54">
        <v>4</v>
      </c>
      <c r="L26" s="54">
        <f t="shared" si="2"/>
        <v>5439.2223516107824</v>
      </c>
      <c r="M26" s="36"/>
      <c r="N26" s="97"/>
    </row>
    <row r="27" spans="2:14" ht="18.75" customHeight="1" x14ac:dyDescent="0.2">
      <c r="B27" s="91" t="s">
        <v>418</v>
      </c>
      <c r="C27" s="21" t="s">
        <v>413</v>
      </c>
      <c r="D27" s="91"/>
      <c r="E27" s="72" t="s">
        <v>244</v>
      </c>
      <c r="F27" s="92">
        <v>11749.5</v>
      </c>
      <c r="G27" s="93">
        <v>1400.5735039999997</v>
      </c>
      <c r="H27" s="54">
        <f t="shared" si="0"/>
        <v>6179.8816568047332</v>
      </c>
      <c r="I27" s="54">
        <f t="shared" si="1"/>
        <v>736.65930519395113</v>
      </c>
      <c r="J27" s="91"/>
      <c r="K27" s="91"/>
      <c r="L27" s="54">
        <f t="shared" si="2"/>
        <v>5443.2223516107824</v>
      </c>
      <c r="M27" s="36"/>
      <c r="N27" s="97"/>
    </row>
    <row r="28" spans="2:14" x14ac:dyDescent="0.2">
      <c r="B28" s="91"/>
      <c r="C28" s="91"/>
      <c r="D28" s="91"/>
      <c r="E28" s="139" t="s">
        <v>91</v>
      </c>
      <c r="F28" s="140">
        <f t="shared" ref="F28:L28" si="3">SUM(F7:F27)</f>
        <v>255096.43</v>
      </c>
      <c r="G28" s="140">
        <f t="shared" si="3"/>
        <v>32369.555279999997</v>
      </c>
      <c r="H28" s="141">
        <f t="shared" si="3"/>
        <v>134173.00723208417</v>
      </c>
      <c r="I28" s="141">
        <f t="shared" si="3"/>
        <v>17025.407116370799</v>
      </c>
      <c r="J28" s="141">
        <f t="shared" si="3"/>
        <v>0</v>
      </c>
      <c r="K28" s="141">
        <f t="shared" si="3"/>
        <v>20</v>
      </c>
      <c r="L28" s="141">
        <f t="shared" si="3"/>
        <v>117127.60011571331</v>
      </c>
      <c r="M28" s="91"/>
    </row>
    <row r="29" spans="2:14" x14ac:dyDescent="0.2">
      <c r="E29" s="59"/>
      <c r="F29" s="98"/>
      <c r="G29" s="98"/>
      <c r="H29" s="60"/>
      <c r="I29" s="60"/>
      <c r="J29" s="60">
        <f>SUM(J17:J28)</f>
        <v>0</v>
      </c>
      <c r="K29" s="60"/>
      <c r="L29" s="60"/>
    </row>
    <row r="30" spans="2:14" x14ac:dyDescent="0.2">
      <c r="F30" s="90"/>
      <c r="G30" s="90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topLeftCell="E1"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309</v>
      </c>
      <c r="J2" s="47"/>
      <c r="M2" s="48" t="s">
        <v>527</v>
      </c>
    </row>
    <row r="3" spans="2:18" x14ac:dyDescent="0.2">
      <c r="F3" s="100" t="s">
        <v>528</v>
      </c>
      <c r="J3" s="101"/>
    </row>
    <row r="4" spans="2:18" x14ac:dyDescent="0.2">
      <c r="F4" s="101" t="s">
        <v>198</v>
      </c>
      <c r="J4" s="101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8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8" ht="24.95" customHeight="1" x14ac:dyDescent="0.2">
      <c r="B7" s="38" t="s">
        <v>362</v>
      </c>
      <c r="C7" s="41" t="s">
        <v>361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F7/30.42*16</f>
        <v>35424.799474030238</v>
      </c>
      <c r="I7" s="18">
        <f>+G7/30.42*16</f>
        <v>8743.4056541748851</v>
      </c>
      <c r="J7" s="18"/>
      <c r="K7" s="18">
        <v>0</v>
      </c>
      <c r="L7" s="18">
        <f>H7-I7+J7-K7</f>
        <v>26681.393819855351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369</v>
      </c>
      <c r="C8" s="41" t="s">
        <v>365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F8/30.42*16</f>
        <v>9440.4891518737659</v>
      </c>
      <c r="I8" s="18">
        <f t="shared" ref="I8:I13" si="1">+G8/30.42*16</f>
        <v>1433.1255752794214</v>
      </c>
      <c r="J8" s="18"/>
      <c r="K8" s="18">
        <v>0</v>
      </c>
      <c r="L8" s="18">
        <f t="shared" ref="L8:L13" si="2">H8-I8+J8-K8</f>
        <v>8007.3635765943445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6039.7107166337928</v>
      </c>
      <c r="I9" s="18">
        <f t="shared" si="1"/>
        <v>706.37738330046022</v>
      </c>
      <c r="J9" s="18"/>
      <c r="K9" s="18"/>
      <c r="L9" s="18">
        <f t="shared" si="2"/>
        <v>5333.3333333333321</v>
      </c>
      <c r="M9" s="36"/>
      <c r="N9" s="58"/>
      <c r="O9" s="45"/>
      <c r="Q9" s="45"/>
      <c r="R9" s="45"/>
    </row>
    <row r="10" spans="2:18" ht="24.95" customHeight="1" x14ac:dyDescent="0.2">
      <c r="B10" s="34" t="s">
        <v>370</v>
      </c>
      <c r="C10" s="35" t="s">
        <v>363</v>
      </c>
      <c r="D10" s="53"/>
      <c r="E10" s="70" t="s">
        <v>364</v>
      </c>
      <c r="F10" s="65">
        <v>16659.310000000001</v>
      </c>
      <c r="G10" s="65">
        <v>2449.31</v>
      </c>
      <c r="H10" s="18">
        <f t="shared" si="0"/>
        <v>8762.2932281393823</v>
      </c>
      <c r="I10" s="18">
        <f t="shared" si="1"/>
        <v>1288.2629848783695</v>
      </c>
      <c r="J10" s="18"/>
      <c r="K10" s="18">
        <v>0</v>
      </c>
      <c r="L10" s="18">
        <f t="shared" si="2"/>
        <v>7474.0302432610133</v>
      </c>
      <c r="M10" s="36"/>
      <c r="N10" s="58"/>
      <c r="O10" s="45"/>
      <c r="Q10" s="45"/>
      <c r="R10" s="45"/>
    </row>
    <row r="11" spans="2:18" ht="24.95" customHeight="1" x14ac:dyDescent="0.2">
      <c r="B11" s="38" t="s">
        <v>236</v>
      </c>
      <c r="C11" s="41" t="s">
        <v>235</v>
      </c>
      <c r="D11" s="53"/>
      <c r="E11" s="70" t="s">
        <v>234</v>
      </c>
      <c r="F11" s="65">
        <v>25806</v>
      </c>
      <c r="G11" s="65">
        <v>4512</v>
      </c>
      <c r="H11" s="18">
        <f t="shared" si="0"/>
        <v>13573.17554240631</v>
      </c>
      <c r="I11" s="18">
        <f t="shared" si="1"/>
        <v>2373.1755424063117</v>
      </c>
      <c r="J11" s="18"/>
      <c r="K11" s="18">
        <v>0</v>
      </c>
      <c r="L11" s="18">
        <f t="shared" si="2"/>
        <v>11199.999999999998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371</v>
      </c>
      <c r="C12" s="41" t="s">
        <v>366</v>
      </c>
      <c r="D12" s="53"/>
      <c r="E12" s="70" t="s">
        <v>367</v>
      </c>
      <c r="F12" s="65">
        <v>11483</v>
      </c>
      <c r="G12" s="65">
        <v>1343</v>
      </c>
      <c r="H12" s="18">
        <f t="shared" si="0"/>
        <v>6039.7107166337928</v>
      </c>
      <c r="I12" s="18">
        <f t="shared" si="1"/>
        <v>706.37738330046022</v>
      </c>
      <c r="J12" s="18"/>
      <c r="K12" s="18"/>
      <c r="L12" s="18">
        <f t="shared" si="2"/>
        <v>5333.3333333333321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372</v>
      </c>
      <c r="C13" s="41" t="s">
        <v>465</v>
      </c>
      <c r="D13" s="53"/>
      <c r="E13" s="70" t="s">
        <v>368</v>
      </c>
      <c r="F13" s="65">
        <v>12791.05</v>
      </c>
      <c r="G13" s="65">
        <v>1623.05</v>
      </c>
      <c r="H13" s="18">
        <f t="shared" si="0"/>
        <v>6727.7054569362253</v>
      </c>
      <c r="I13" s="18">
        <f t="shared" si="1"/>
        <v>853.67521367521363</v>
      </c>
      <c r="J13" s="18"/>
      <c r="K13" s="18"/>
      <c r="L13" s="18">
        <f t="shared" si="2"/>
        <v>5874.0302432610115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7"/>
      <c r="F14" s="94"/>
      <c r="G14" s="94"/>
      <c r="H14" s="94"/>
      <c r="I14" s="94"/>
      <c r="J14" s="94"/>
      <c r="K14" s="94" t="s">
        <v>198</v>
      </c>
      <c r="L14" s="18"/>
      <c r="M14" s="106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86007.884286653512</v>
      </c>
      <c r="I15" s="60">
        <f>SUM(I7:I14)</f>
        <v>16104.399737015121</v>
      </c>
      <c r="J15" s="60">
        <f t="shared" si="3"/>
        <v>0</v>
      </c>
      <c r="K15" s="60">
        <f t="shared" si="3"/>
        <v>0</v>
      </c>
      <c r="L15" s="60">
        <f>SUM(L7:L14)</f>
        <v>69903.484549638379</v>
      </c>
      <c r="M15" s="106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O32"/>
  <sheetViews>
    <sheetView topLeftCell="A25" workbookViewId="0">
      <selection activeCell="G1" sqref="G1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3"/>
      <c r="H1" s="83"/>
      <c r="I1" s="83"/>
      <c r="J1" s="83"/>
      <c r="K1" s="83"/>
      <c r="L1" s="83"/>
      <c r="M1" s="46" t="s">
        <v>1</v>
      </c>
    </row>
    <row r="2" spans="1:15" ht="15" x14ac:dyDescent="0.25">
      <c r="F2" s="47" t="s">
        <v>96</v>
      </c>
      <c r="G2" s="83"/>
      <c r="H2" s="83"/>
      <c r="I2" s="83"/>
      <c r="J2" s="83"/>
      <c r="K2" s="83"/>
      <c r="L2" s="83"/>
      <c r="M2" s="48" t="str">
        <f>PRESIDENCIA!M2</f>
        <v>31 DE AGOSTO DE 2016</v>
      </c>
    </row>
    <row r="3" spans="1:15" x14ac:dyDescent="0.2">
      <c r="F3" s="48" t="str">
        <f>PRESIDENCIA!F3</f>
        <v>SEGUNDA QUINCENA DE AGOSTO DE 2016</v>
      </c>
      <c r="G3" s="83"/>
      <c r="H3" s="83"/>
      <c r="I3" s="83"/>
      <c r="J3" s="83"/>
      <c r="K3" s="83"/>
      <c r="L3" s="83"/>
    </row>
    <row r="4" spans="1:15" x14ac:dyDescent="0.2">
      <c r="F4" s="84"/>
      <c r="G4" s="83"/>
      <c r="H4" s="83"/>
      <c r="I4" s="83"/>
      <c r="J4" s="83"/>
      <c r="K4" s="83"/>
      <c r="L4" s="83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5" t="s">
        <v>4</v>
      </c>
      <c r="G5" s="86" t="s">
        <v>209</v>
      </c>
      <c r="H5" s="87" t="s">
        <v>4</v>
      </c>
      <c r="I5" s="88" t="s">
        <v>209</v>
      </c>
      <c r="J5" s="89" t="s">
        <v>263</v>
      </c>
      <c r="K5" s="52" t="s">
        <v>197</v>
      </c>
      <c r="L5" s="89" t="s">
        <v>5</v>
      </c>
      <c r="M5" s="49" t="s">
        <v>6</v>
      </c>
    </row>
    <row r="6" spans="1:15" ht="3.75" customHeight="1" x14ac:dyDescent="0.2">
      <c r="F6" s="90"/>
      <c r="G6" s="90"/>
      <c r="J6" s="91"/>
      <c r="K6" s="91"/>
    </row>
    <row r="7" spans="1:15" ht="24.95" customHeight="1" x14ac:dyDescent="0.2">
      <c r="B7" s="35" t="s">
        <v>330</v>
      </c>
      <c r="C7" s="42" t="s">
        <v>307</v>
      </c>
      <c r="D7" s="34"/>
      <c r="E7" s="34" t="s">
        <v>154</v>
      </c>
      <c r="F7" s="92">
        <v>11749.5</v>
      </c>
      <c r="G7" s="93">
        <v>1400.5735039999997</v>
      </c>
      <c r="H7" s="94">
        <f>+F7/30.42*16</f>
        <v>6179.8816568047332</v>
      </c>
      <c r="I7" s="94">
        <f>+G7/30.42*16</f>
        <v>736.65930519395113</v>
      </c>
      <c r="J7" s="95">
        <v>0</v>
      </c>
      <c r="K7" s="95"/>
      <c r="L7" s="94">
        <f>H7-I7+J7-K7</f>
        <v>5443.2223516107824</v>
      </c>
      <c r="M7" s="36"/>
    </row>
    <row r="8" spans="1:15" ht="24.95" customHeight="1" x14ac:dyDescent="0.2">
      <c r="B8" s="34" t="s">
        <v>178</v>
      </c>
      <c r="C8" s="35" t="s">
        <v>179</v>
      </c>
      <c r="D8" s="34"/>
      <c r="E8" s="34" t="s">
        <v>287</v>
      </c>
      <c r="F8" s="92">
        <v>11749.5</v>
      </c>
      <c r="G8" s="93">
        <v>1400.5735039999997</v>
      </c>
      <c r="H8" s="94">
        <f t="shared" ref="H8:H29" si="0">+F8/30.42*16</f>
        <v>6179.8816568047332</v>
      </c>
      <c r="I8" s="94">
        <f t="shared" ref="I8:I29" si="1">+G8/30.42*16</f>
        <v>736.65930519395113</v>
      </c>
      <c r="J8" s="95"/>
      <c r="K8" s="95">
        <v>4</v>
      </c>
      <c r="L8" s="94">
        <f t="shared" ref="L8:L18" si="2">H8-I8+J8-K8</f>
        <v>5439.2223516107824</v>
      </c>
      <c r="M8" s="36"/>
    </row>
    <row r="9" spans="1:15" ht="24.95" customHeight="1" x14ac:dyDescent="0.2">
      <c r="A9" s="37" t="s">
        <v>523</v>
      </c>
      <c r="B9" s="34"/>
      <c r="C9" s="35"/>
      <c r="D9" s="34"/>
      <c r="E9" s="34" t="s">
        <v>154</v>
      </c>
      <c r="F9" s="92"/>
      <c r="G9" s="93"/>
      <c r="H9" s="94">
        <f t="shared" si="0"/>
        <v>0</v>
      </c>
      <c r="I9" s="94">
        <f t="shared" si="1"/>
        <v>0</v>
      </c>
      <c r="J9" s="95"/>
      <c r="K9" s="95"/>
      <c r="L9" s="94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471</v>
      </c>
      <c r="D10" s="34"/>
      <c r="E10" s="34" t="s">
        <v>154</v>
      </c>
      <c r="F10" s="92">
        <v>11749.5</v>
      </c>
      <c r="G10" s="93">
        <v>1400.5735039999997</v>
      </c>
      <c r="H10" s="94">
        <f t="shared" si="0"/>
        <v>6179.8816568047332</v>
      </c>
      <c r="I10" s="94">
        <f t="shared" si="1"/>
        <v>736.65930519395113</v>
      </c>
      <c r="J10" s="95"/>
      <c r="K10" s="95">
        <v>4</v>
      </c>
      <c r="L10" s="94">
        <f t="shared" si="2"/>
        <v>5439.2223516107824</v>
      </c>
      <c r="M10" s="36"/>
      <c r="O10" s="37" t="s">
        <v>208</v>
      </c>
    </row>
    <row r="11" spans="1:15" ht="24.95" customHeight="1" x14ac:dyDescent="0.2">
      <c r="B11" s="42" t="s">
        <v>327</v>
      </c>
      <c r="C11" s="42" t="s">
        <v>476</v>
      </c>
      <c r="D11" s="34"/>
      <c r="E11" s="34" t="s">
        <v>154</v>
      </c>
      <c r="F11" s="92">
        <v>11749.5</v>
      </c>
      <c r="G11" s="93">
        <v>1400.5735039999997</v>
      </c>
      <c r="H11" s="94">
        <f t="shared" si="0"/>
        <v>6179.8816568047332</v>
      </c>
      <c r="I11" s="94">
        <f t="shared" si="1"/>
        <v>736.65930519395113</v>
      </c>
      <c r="J11" s="95"/>
      <c r="K11" s="95"/>
      <c r="L11" s="94">
        <f t="shared" si="2"/>
        <v>5443.2223516107824</v>
      </c>
      <c r="M11" s="36"/>
    </row>
    <row r="12" spans="1:15" ht="24.95" customHeight="1" x14ac:dyDescent="0.2">
      <c r="B12" s="42" t="s">
        <v>328</v>
      </c>
      <c r="C12" s="42" t="s">
        <v>326</v>
      </c>
      <c r="D12" s="34"/>
      <c r="E12" s="34" t="s">
        <v>419</v>
      </c>
      <c r="F12" s="92">
        <v>11749.5</v>
      </c>
      <c r="G12" s="93">
        <v>1400.5735039999997</v>
      </c>
      <c r="H12" s="94">
        <f t="shared" si="0"/>
        <v>6179.8816568047332</v>
      </c>
      <c r="I12" s="94">
        <f t="shared" si="1"/>
        <v>736.65930519395113</v>
      </c>
      <c r="J12" s="95"/>
      <c r="K12" s="95"/>
      <c r="L12" s="94">
        <f t="shared" si="2"/>
        <v>5443.2223516107824</v>
      </c>
      <c r="M12" s="36"/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420</v>
      </c>
      <c r="F13" s="92">
        <v>13087.2</v>
      </c>
      <c r="G13" s="93">
        <v>1686.3062239999999</v>
      </c>
      <c r="H13" s="94">
        <f t="shared" si="0"/>
        <v>6883.4714003944773</v>
      </c>
      <c r="I13" s="94">
        <f t="shared" si="1"/>
        <v>886.94607442472045</v>
      </c>
      <c r="J13" s="95"/>
      <c r="K13" s="95">
        <v>4</v>
      </c>
      <c r="L13" s="94">
        <f t="shared" si="2"/>
        <v>5992.5253259697565</v>
      </c>
      <c r="M13" s="36"/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2">
        <v>11749.5</v>
      </c>
      <c r="G14" s="93">
        <v>1400.5735039999997</v>
      </c>
      <c r="H14" s="94">
        <f t="shared" si="0"/>
        <v>6179.8816568047332</v>
      </c>
      <c r="I14" s="94">
        <f t="shared" si="1"/>
        <v>736.65930519395113</v>
      </c>
      <c r="J14" s="95"/>
      <c r="K14" s="95"/>
      <c r="L14" s="94">
        <f t="shared" si="2"/>
        <v>5443.2223516107824</v>
      </c>
      <c r="M14" s="36"/>
    </row>
    <row r="15" spans="1:15" ht="24.95" customHeight="1" x14ac:dyDescent="0.2">
      <c r="B15" s="42" t="s">
        <v>338</v>
      </c>
      <c r="C15" s="35" t="s">
        <v>339</v>
      </c>
      <c r="D15" s="34"/>
      <c r="E15" s="34" t="s">
        <v>421</v>
      </c>
      <c r="F15" s="92">
        <v>11749.5</v>
      </c>
      <c r="G15" s="93">
        <v>1400.5735039999997</v>
      </c>
      <c r="H15" s="94">
        <f t="shared" si="0"/>
        <v>6179.8816568047332</v>
      </c>
      <c r="I15" s="94">
        <f t="shared" si="1"/>
        <v>736.65930519395113</v>
      </c>
      <c r="J15" s="95"/>
      <c r="K15" s="95"/>
      <c r="L15" s="94">
        <f t="shared" si="2"/>
        <v>5443.2223516107824</v>
      </c>
      <c r="M15" s="36"/>
    </row>
    <row r="16" spans="1:15" ht="24.95" customHeight="1" x14ac:dyDescent="0.2">
      <c r="B16" s="42" t="s">
        <v>333</v>
      </c>
      <c r="C16" s="35" t="s">
        <v>334</v>
      </c>
      <c r="D16" s="34"/>
      <c r="E16" s="34" t="s">
        <v>154</v>
      </c>
      <c r="F16" s="92">
        <v>11749.5</v>
      </c>
      <c r="G16" s="93">
        <v>1400.5735039999997</v>
      </c>
      <c r="H16" s="94">
        <f t="shared" si="0"/>
        <v>6179.8816568047332</v>
      </c>
      <c r="I16" s="94">
        <f t="shared" si="1"/>
        <v>736.65930519395113</v>
      </c>
      <c r="J16" s="95"/>
      <c r="K16" s="95"/>
      <c r="L16" s="94">
        <f>H16-I16+J16-K16</f>
        <v>5443.2223516107824</v>
      </c>
      <c r="M16" s="36"/>
    </row>
    <row r="17" spans="2:15" ht="24.95" customHeight="1" x14ac:dyDescent="0.2">
      <c r="B17" s="81" t="s">
        <v>261</v>
      </c>
      <c r="C17" s="96" t="s">
        <v>240</v>
      </c>
      <c r="D17" s="34"/>
      <c r="E17" s="34" t="s">
        <v>422</v>
      </c>
      <c r="F17" s="92"/>
      <c r="G17" s="93"/>
      <c r="H17" s="94">
        <f t="shared" si="0"/>
        <v>0</v>
      </c>
      <c r="I17" s="94">
        <f t="shared" si="1"/>
        <v>0</v>
      </c>
      <c r="J17" s="95"/>
      <c r="K17" s="95"/>
      <c r="L17" s="94">
        <f t="shared" si="2"/>
        <v>0</v>
      </c>
      <c r="M17" s="36"/>
    </row>
    <row r="18" spans="2:15" ht="21.95" customHeight="1" x14ac:dyDescent="0.2">
      <c r="B18" s="42" t="s">
        <v>264</v>
      </c>
      <c r="C18" s="35" t="s">
        <v>266</v>
      </c>
      <c r="D18" s="34"/>
      <c r="E18" s="34" t="s">
        <v>154</v>
      </c>
      <c r="F18" s="92">
        <v>11749.5</v>
      </c>
      <c r="G18" s="93">
        <v>1400.5735039999997</v>
      </c>
      <c r="H18" s="94">
        <f t="shared" si="0"/>
        <v>6179.8816568047332</v>
      </c>
      <c r="I18" s="94">
        <f t="shared" si="1"/>
        <v>736.65930519395113</v>
      </c>
      <c r="J18" s="95"/>
      <c r="K18" s="95"/>
      <c r="L18" s="94">
        <f t="shared" si="2"/>
        <v>5443.2223516107824</v>
      </c>
      <c r="M18" s="36"/>
      <c r="O18" s="60"/>
    </row>
    <row r="19" spans="2:15" ht="21.95" customHeight="1" x14ac:dyDescent="0.2">
      <c r="B19" s="42" t="s">
        <v>265</v>
      </c>
      <c r="C19" s="35" t="s">
        <v>267</v>
      </c>
      <c r="D19" s="34"/>
      <c r="E19" s="34" t="s">
        <v>419</v>
      </c>
      <c r="F19" s="92">
        <v>11749.5</v>
      </c>
      <c r="G19" s="93">
        <v>1400.5735039999997</v>
      </c>
      <c r="H19" s="94">
        <f t="shared" si="0"/>
        <v>6179.8816568047332</v>
      </c>
      <c r="I19" s="94">
        <f t="shared" si="1"/>
        <v>736.65930519395113</v>
      </c>
      <c r="J19" s="95"/>
      <c r="K19" s="95"/>
      <c r="L19" s="94">
        <f>H19-I19+J19-K19</f>
        <v>5443.2223516107824</v>
      </c>
      <c r="M19" s="36"/>
      <c r="O19" s="45"/>
    </row>
    <row r="20" spans="2:15" ht="21.95" customHeight="1" x14ac:dyDescent="0.2">
      <c r="B20" s="42" t="s">
        <v>336</v>
      </c>
      <c r="C20" s="35" t="s">
        <v>335</v>
      </c>
      <c r="D20" s="34"/>
      <c r="E20" s="34" t="s">
        <v>287</v>
      </c>
      <c r="F20" s="92">
        <v>11820</v>
      </c>
      <c r="G20" s="93">
        <v>1415.63</v>
      </c>
      <c r="H20" s="94">
        <f t="shared" si="0"/>
        <v>6216.9625246548321</v>
      </c>
      <c r="I20" s="94">
        <f t="shared" si="1"/>
        <v>744.57856673241292</v>
      </c>
      <c r="J20" s="95"/>
      <c r="K20" s="95"/>
      <c r="L20" s="94">
        <f>H20-I20+J20-K20</f>
        <v>5472.3839579224195</v>
      </c>
      <c r="M20" s="36"/>
      <c r="O20" s="45"/>
    </row>
    <row r="21" spans="2:15" ht="21.95" customHeight="1" x14ac:dyDescent="0.2">
      <c r="B21" s="42" t="s">
        <v>429</v>
      </c>
      <c r="C21" s="35" t="s">
        <v>423</v>
      </c>
      <c r="D21" s="34"/>
      <c r="E21" s="34" t="s">
        <v>154</v>
      </c>
      <c r="F21" s="92">
        <v>11749.5</v>
      </c>
      <c r="G21" s="93">
        <v>1400.5735039999997</v>
      </c>
      <c r="H21" s="94">
        <f t="shared" si="0"/>
        <v>6179.8816568047332</v>
      </c>
      <c r="I21" s="94">
        <f t="shared" si="1"/>
        <v>736.65930519395113</v>
      </c>
      <c r="J21" s="95"/>
      <c r="K21" s="95"/>
      <c r="L21" s="94">
        <f t="shared" ref="L21:L26" si="3">H21-I21+J21-K21</f>
        <v>5443.2223516107824</v>
      </c>
      <c r="M21" s="36"/>
      <c r="O21" s="45"/>
    </row>
    <row r="22" spans="2:15" ht="21.95" customHeight="1" x14ac:dyDescent="0.2">
      <c r="B22" s="42" t="s">
        <v>430</v>
      </c>
      <c r="C22" s="35" t="s">
        <v>424</v>
      </c>
      <c r="D22" s="34"/>
      <c r="E22" s="34" t="s">
        <v>477</v>
      </c>
      <c r="F22" s="92">
        <v>15369.89</v>
      </c>
      <c r="G22" s="93">
        <v>2173.89</v>
      </c>
      <c r="H22" s="94">
        <f t="shared" si="0"/>
        <v>8084.0973044049961</v>
      </c>
      <c r="I22" s="94">
        <f t="shared" si="1"/>
        <v>1143.4003944773174</v>
      </c>
      <c r="J22" s="95"/>
      <c r="K22" s="95"/>
      <c r="L22" s="94">
        <f t="shared" si="3"/>
        <v>6940.6969099276785</v>
      </c>
      <c r="M22" s="36"/>
      <c r="N22" s="97"/>
      <c r="O22" s="45"/>
    </row>
    <row r="23" spans="2:15" ht="21.95" customHeight="1" x14ac:dyDescent="0.2">
      <c r="B23" s="42" t="s">
        <v>431</v>
      </c>
      <c r="C23" s="35" t="s">
        <v>425</v>
      </c>
      <c r="D23" s="34"/>
      <c r="E23" s="34" t="s">
        <v>427</v>
      </c>
      <c r="F23" s="92">
        <v>11749.5</v>
      </c>
      <c r="G23" s="93">
        <v>1400.5735039999997</v>
      </c>
      <c r="H23" s="94">
        <f t="shared" si="0"/>
        <v>6179.8816568047332</v>
      </c>
      <c r="I23" s="94">
        <f t="shared" si="1"/>
        <v>736.65930519395113</v>
      </c>
      <c r="J23" s="95"/>
      <c r="K23" s="95"/>
      <c r="L23" s="94">
        <f t="shared" si="3"/>
        <v>5443.2223516107824</v>
      </c>
      <c r="M23" s="36"/>
      <c r="O23" s="45"/>
    </row>
    <row r="24" spans="2:15" ht="21.95" customHeight="1" x14ac:dyDescent="0.2">
      <c r="B24" s="42" t="s">
        <v>432</v>
      </c>
      <c r="C24" s="35" t="s">
        <v>426</v>
      </c>
      <c r="D24" s="34"/>
      <c r="E24" s="34" t="s">
        <v>428</v>
      </c>
      <c r="F24" s="92">
        <v>11749.5</v>
      </c>
      <c r="G24" s="93">
        <v>1400.5735039999997</v>
      </c>
      <c r="H24" s="94">
        <f t="shared" si="0"/>
        <v>6179.8816568047332</v>
      </c>
      <c r="I24" s="94">
        <f t="shared" si="1"/>
        <v>736.65930519395113</v>
      </c>
      <c r="J24" s="95"/>
      <c r="K24" s="95"/>
      <c r="L24" s="94">
        <f t="shared" si="3"/>
        <v>5443.2223516107824</v>
      </c>
      <c r="M24" s="36"/>
      <c r="O24" s="60"/>
    </row>
    <row r="25" spans="2:15" ht="21.95" customHeight="1" x14ac:dyDescent="0.2">
      <c r="B25" s="42"/>
      <c r="C25" s="35" t="s">
        <v>467</v>
      </c>
      <c r="D25" s="34"/>
      <c r="E25" s="34" t="s">
        <v>154</v>
      </c>
      <c r="F25" s="92">
        <v>11749.5</v>
      </c>
      <c r="G25" s="93">
        <v>1400.5735039999997</v>
      </c>
      <c r="H25" s="94">
        <f t="shared" si="0"/>
        <v>6179.8816568047332</v>
      </c>
      <c r="I25" s="94">
        <f t="shared" si="1"/>
        <v>736.65930519395113</v>
      </c>
      <c r="J25" s="95"/>
      <c r="K25" s="95"/>
      <c r="L25" s="94">
        <f t="shared" si="3"/>
        <v>5443.2223516107824</v>
      </c>
      <c r="M25" s="36"/>
      <c r="O25" s="45"/>
    </row>
    <row r="26" spans="2:15" ht="21.95" customHeight="1" x14ac:dyDescent="0.2">
      <c r="B26" s="42"/>
      <c r="C26" s="35" t="s">
        <v>468</v>
      </c>
      <c r="D26" s="34"/>
      <c r="E26" s="34" t="s">
        <v>154</v>
      </c>
      <c r="F26" s="92">
        <v>11749.5</v>
      </c>
      <c r="G26" s="93">
        <v>1400.5735039999997</v>
      </c>
      <c r="H26" s="94">
        <f t="shared" si="0"/>
        <v>6179.8816568047332</v>
      </c>
      <c r="I26" s="94">
        <f t="shared" si="1"/>
        <v>736.65930519395113</v>
      </c>
      <c r="J26" s="95"/>
      <c r="K26" s="95"/>
      <c r="L26" s="94">
        <f t="shared" si="3"/>
        <v>5443.2223516107824</v>
      </c>
      <c r="M26" s="36"/>
      <c r="O26" s="45"/>
    </row>
    <row r="27" spans="2:15" ht="21.95" customHeight="1" x14ac:dyDescent="0.2">
      <c r="B27" s="42" t="s">
        <v>487</v>
      </c>
      <c r="C27" s="35" t="s">
        <v>481</v>
      </c>
      <c r="D27" s="34"/>
      <c r="E27" s="34" t="s">
        <v>154</v>
      </c>
      <c r="F27" s="92">
        <v>11749.5</v>
      </c>
      <c r="G27" s="93">
        <v>1400.5735039999997</v>
      </c>
      <c r="H27" s="94">
        <f t="shared" si="0"/>
        <v>6179.8816568047332</v>
      </c>
      <c r="I27" s="94">
        <f t="shared" si="1"/>
        <v>736.65930519395113</v>
      </c>
      <c r="J27" s="95"/>
      <c r="K27" s="95"/>
      <c r="L27" s="94">
        <f>H27-I27+J27-K27</f>
        <v>5443.2223516107824</v>
      </c>
      <c r="M27" s="36"/>
    </row>
    <row r="28" spans="2:15" ht="21.95" customHeight="1" x14ac:dyDescent="0.2">
      <c r="B28" s="42" t="s">
        <v>521</v>
      </c>
      <c r="C28" s="35" t="s">
        <v>522</v>
      </c>
      <c r="D28" s="34"/>
      <c r="E28" s="34" t="s">
        <v>154</v>
      </c>
      <c r="F28" s="92">
        <v>11749.5</v>
      </c>
      <c r="G28" s="93">
        <v>1400.5735039999997</v>
      </c>
      <c r="H28" s="94">
        <f t="shared" si="0"/>
        <v>6179.8816568047332</v>
      </c>
      <c r="I28" s="94">
        <f t="shared" si="1"/>
        <v>736.65930519395113</v>
      </c>
      <c r="J28" s="95"/>
      <c r="K28" s="95"/>
      <c r="L28" s="94">
        <f>H28-I28+J28-K28</f>
        <v>5443.2223516107824</v>
      </c>
      <c r="M28" s="36"/>
    </row>
    <row r="29" spans="2:15" ht="21.95" customHeight="1" x14ac:dyDescent="0.2">
      <c r="B29" s="42"/>
      <c r="C29" s="35"/>
      <c r="D29" s="34"/>
      <c r="E29" s="34" t="s">
        <v>154</v>
      </c>
      <c r="F29" s="92"/>
      <c r="G29" s="93"/>
      <c r="H29" s="94">
        <f t="shared" si="0"/>
        <v>0</v>
      </c>
      <c r="I29" s="94">
        <f t="shared" si="1"/>
        <v>0</v>
      </c>
      <c r="J29" s="95"/>
      <c r="K29" s="95"/>
      <c r="L29" s="94">
        <f>H29-I29+J29-K29</f>
        <v>0</v>
      </c>
      <c r="M29" s="36"/>
    </row>
    <row r="30" spans="2:15" x14ac:dyDescent="0.2">
      <c r="E30" s="59" t="s">
        <v>91</v>
      </c>
      <c r="F30" s="98">
        <f>SUM(F7:F20)</f>
        <v>142402.20000000001</v>
      </c>
      <c r="G30" s="98">
        <f>SUM(G7:G20)</f>
        <v>17107.671264000001</v>
      </c>
      <c r="H30" s="60">
        <f>SUM(H7:H29)</f>
        <v>126242.51939513478</v>
      </c>
      <c r="I30" s="60">
        <f>SUM(I7:I29)</f>
        <v>15298.133223931616</v>
      </c>
      <c r="J30" s="60">
        <f>SUM(J7:J29)</f>
        <v>0</v>
      </c>
      <c r="K30" s="60">
        <f>SUM(K7:K29)</f>
        <v>12</v>
      </c>
      <c r="L30" s="60">
        <f>SUM(L7:L29)</f>
        <v>110932.38617120312</v>
      </c>
    </row>
    <row r="31" spans="2:15" x14ac:dyDescent="0.2">
      <c r="F31" s="90"/>
      <c r="G31" s="90"/>
      <c r="J31" s="91"/>
      <c r="K31" s="99" t="s">
        <v>198</v>
      </c>
    </row>
    <row r="32" spans="2:15" x14ac:dyDescent="0.2">
      <c r="F32" s="90"/>
      <c r="G32" s="90"/>
    </row>
  </sheetData>
  <phoneticPr fontId="0" type="noConversion"/>
  <pageMargins left="7.874015748031496E-2" right="0.11811023622047245" top="0.19685039370078741" bottom="0.19685039370078741" header="0" footer="0"/>
  <pageSetup scale="9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3" workbookViewId="0">
      <selection activeCell="B34" sqref="B34"/>
    </sheetView>
  </sheetViews>
  <sheetFormatPr baseColWidth="10" defaultRowHeight="12.75" x14ac:dyDescent="0.2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2" t="str">
        <f>+PRESIDENCIA!F1</f>
        <v>MUNICIPIO IXTLAHUACAN DEL RIO, JALISCO.</v>
      </c>
      <c r="B2" s="142"/>
      <c r="C2" s="142"/>
      <c r="D2" s="142"/>
      <c r="E2" s="142"/>
      <c r="F2" s="142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2" t="str">
        <f>+PRESIDENCIA!F3</f>
        <v>SEGUNDA QUINCENA DE AGOSTO DE 2016</v>
      </c>
      <c r="B4" s="142"/>
      <c r="C4" s="142"/>
      <c r="D4" s="142"/>
      <c r="E4" s="142"/>
      <c r="F4" s="142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509</v>
      </c>
      <c r="B8" s="75" t="s">
        <v>4</v>
      </c>
      <c r="C8" s="75" t="s">
        <v>209</v>
      </c>
      <c r="D8" s="75" t="s">
        <v>263</v>
      </c>
      <c r="E8" s="75" t="s">
        <v>197</v>
      </c>
      <c r="F8" s="75" t="s">
        <v>5</v>
      </c>
    </row>
    <row r="9" spans="1:6" x14ac:dyDescent="0.2">
      <c r="A9" s="76" t="s">
        <v>488</v>
      </c>
      <c r="B9" s="77">
        <f>+DIETAS!H17</f>
        <v>135842.01446416829</v>
      </c>
      <c r="C9" s="77">
        <f>+DIETAS!I17</f>
        <v>23954.389333333333</v>
      </c>
      <c r="D9" s="77">
        <f>+DIETAS!J17</f>
        <v>0</v>
      </c>
      <c r="E9" s="77">
        <f>+DIETAS!K17</f>
        <v>0</v>
      </c>
      <c r="F9" s="77">
        <f>B9-C9+D9-E9</f>
        <v>111887.62513083496</v>
      </c>
    </row>
    <row r="10" spans="1:6" x14ac:dyDescent="0.2">
      <c r="A10" s="76" t="s">
        <v>489</v>
      </c>
      <c r="B10" s="77">
        <f>+PRESIDENCIA!H15</f>
        <v>86007.884286653512</v>
      </c>
      <c r="C10" s="77">
        <f>+PRESIDENCIA!I15</f>
        <v>16104.399737015121</v>
      </c>
      <c r="D10" s="77">
        <f>+PRESIDENCIA!J15</f>
        <v>0</v>
      </c>
      <c r="E10" s="77">
        <f>+PRESIDENCIA!K15</f>
        <v>0</v>
      </c>
      <c r="F10" s="77">
        <f t="shared" ref="F10:F30" si="0">B10-C10+D10-E10</f>
        <v>69903.484549638393</v>
      </c>
    </row>
    <row r="11" spans="1:6" x14ac:dyDescent="0.2">
      <c r="A11" s="76" t="s">
        <v>490</v>
      </c>
      <c r="B11" s="77">
        <f>+'SECRETARIA GENERAL'!H9</f>
        <v>24056.126232741615</v>
      </c>
      <c r="C11" s="77">
        <f>+'SECRETARIA GENERAL'!I9</f>
        <v>4315.4293228139377</v>
      </c>
      <c r="D11" s="77">
        <f>+'SECRETARIA GENERAL'!J9</f>
        <v>0</v>
      </c>
      <c r="E11" s="77">
        <f>+'SECRETARIA GENERAL'!K9</f>
        <v>0</v>
      </c>
      <c r="F11" s="77">
        <f t="shared" si="0"/>
        <v>19740.696909927676</v>
      </c>
    </row>
    <row r="12" spans="1:6" x14ac:dyDescent="0.2">
      <c r="A12" s="76" t="s">
        <v>491</v>
      </c>
      <c r="B12" s="77">
        <f>+'OFICIALIA MAYOR'!H9</f>
        <v>16357.72255095332</v>
      </c>
      <c r="C12" s="77">
        <f>+'OFICIALIA MAYOR'!I9</f>
        <v>2410.729783037475</v>
      </c>
      <c r="D12" s="77">
        <f>+'OFICIALIA MAYOR'!J9</f>
        <v>0</v>
      </c>
      <c r="E12" s="77">
        <f>+'OFICIALIA MAYOR'!K9</f>
        <v>0</v>
      </c>
      <c r="F12" s="77">
        <f t="shared" si="0"/>
        <v>13946.992767915845</v>
      </c>
    </row>
    <row r="13" spans="1:6" x14ac:dyDescent="0.2">
      <c r="A13" s="76" t="s">
        <v>492</v>
      </c>
      <c r="B13" s="77">
        <f>+'REGISTRO CIVIL'!I13</f>
        <v>21250.861275476658</v>
      </c>
      <c r="C13" s="77">
        <f>+'REGISTRO CIVIL'!J13</f>
        <v>1621.7804076265611</v>
      </c>
      <c r="D13" s="77">
        <f>+'REGISTRO CIVIL'!K13</f>
        <v>0</v>
      </c>
      <c r="E13" s="77">
        <f>+'REGISTRO CIVIL'!L13</f>
        <v>0</v>
      </c>
      <c r="F13" s="77">
        <f t="shared" si="0"/>
        <v>19629.080867850098</v>
      </c>
    </row>
    <row r="14" spans="1:6" x14ac:dyDescent="0.2">
      <c r="A14" s="76" t="s">
        <v>493</v>
      </c>
      <c r="B14" s="77">
        <f>+DEL!I20</f>
        <v>28836.134122287967</v>
      </c>
      <c r="C14" s="77">
        <f>+DEL!J20</f>
        <v>461.9684607495069</v>
      </c>
      <c r="D14" s="77">
        <f>+DEL!K20</f>
        <v>607.44288441814592</v>
      </c>
      <c r="E14" s="77">
        <f>+DEL!L20</f>
        <v>0</v>
      </c>
      <c r="F14" s="77">
        <f t="shared" si="0"/>
        <v>28981.608545956606</v>
      </c>
    </row>
    <row r="15" spans="1:6" x14ac:dyDescent="0.2">
      <c r="A15" s="76" t="s">
        <v>494</v>
      </c>
      <c r="B15" s="77">
        <f>+H.MPAL!H19</f>
        <v>80766.500986193307</v>
      </c>
      <c r="C15" s="77">
        <f>+H.MPAL!I19</f>
        <v>11348.959187902694</v>
      </c>
      <c r="D15" s="77">
        <f>+H.MPAL!J19</f>
        <v>0</v>
      </c>
      <c r="E15" s="77">
        <f>+H.MPAL!K19</f>
        <v>7</v>
      </c>
      <c r="F15" s="77">
        <f t="shared" si="0"/>
        <v>69410.541798290607</v>
      </c>
    </row>
    <row r="16" spans="1:6" x14ac:dyDescent="0.2">
      <c r="A16" s="76" t="s">
        <v>495</v>
      </c>
      <c r="B16" s="77">
        <f>+O.PUB!H25</f>
        <v>114061.9171597633</v>
      </c>
      <c r="C16" s="77">
        <f>+O.PUB!I25</f>
        <v>14582.12868376068</v>
      </c>
      <c r="D16" s="77">
        <f>+O.PUB!J25</f>
        <v>0</v>
      </c>
      <c r="E16" s="77">
        <f>+O.PUB!K25</f>
        <v>13</v>
      </c>
      <c r="F16" s="77">
        <f t="shared" si="0"/>
        <v>99466.788476002621</v>
      </c>
    </row>
    <row r="17" spans="1:6" x14ac:dyDescent="0.2">
      <c r="A17" s="76" t="s">
        <v>496</v>
      </c>
      <c r="B17" s="77">
        <f>+O.PUB2!H22</f>
        <v>83379.67126890205</v>
      </c>
      <c r="C17" s="77">
        <f>+O.PUB2!I22</f>
        <v>9182.7458356344487</v>
      </c>
      <c r="D17" s="77">
        <f>+O.PUB2!J22</f>
        <v>0</v>
      </c>
      <c r="E17" s="77">
        <f>+O.PUB2!K22</f>
        <v>4</v>
      </c>
      <c r="F17" s="77">
        <f t="shared" si="0"/>
        <v>74192.925433267606</v>
      </c>
    </row>
    <row r="18" spans="1:6" x14ac:dyDescent="0.2">
      <c r="A18" s="76" t="s">
        <v>497</v>
      </c>
      <c r="B18" s="77">
        <f>+'DESARROLLO SOCIAL'!H9</f>
        <v>6913.8145956607486</v>
      </c>
      <c r="C18" s="77">
        <f>+'DESARROLLO SOCIAL'!I9</f>
        <v>893.42800788954639</v>
      </c>
      <c r="D18" s="77">
        <f>+'DESARROLLO SOCIAL'!J9</f>
        <v>0</v>
      </c>
      <c r="E18" s="77">
        <f>+'DESARROLLO SOCIAL'!K9</f>
        <v>0</v>
      </c>
      <c r="F18" s="77">
        <f t="shared" si="0"/>
        <v>6020.3865877712024</v>
      </c>
    </row>
    <row r="19" spans="1:6" x14ac:dyDescent="0.2">
      <c r="A19" s="76" t="s">
        <v>498</v>
      </c>
      <c r="B19" s="77">
        <f>+'SERVICIOS PUBLICOS'!I31</f>
        <v>111416.54700854702</v>
      </c>
      <c r="C19" s="77">
        <f>+'SERVICIOS PUBLICOS'!J31</f>
        <v>8829.0078295858002</v>
      </c>
      <c r="D19" s="77">
        <f>+'SERVICIOS PUBLICOS'!K31</f>
        <v>42.689312820512818</v>
      </c>
      <c r="E19" s="77">
        <f>+'SERVICIOS PUBLICOS'!L31</f>
        <v>1</v>
      </c>
      <c r="F19" s="77">
        <f t="shared" si="0"/>
        <v>102629.22849178173</v>
      </c>
    </row>
    <row r="20" spans="1:6" x14ac:dyDescent="0.2">
      <c r="A20" s="76" t="s">
        <v>499</v>
      </c>
      <c r="B20" s="77">
        <f>+'s.p. rastro'!H8</f>
        <v>11190.032873109794</v>
      </c>
      <c r="C20" s="77">
        <f>+'s.p. rastro'!I8</f>
        <v>1257.4838658777119</v>
      </c>
      <c r="D20" s="77">
        <f>+'s.p. rastro'!J8</f>
        <v>0</v>
      </c>
      <c r="E20" s="77">
        <f>+'s.p. rastro'!K8</f>
        <v>0</v>
      </c>
      <c r="F20" s="77">
        <f t="shared" si="0"/>
        <v>9932.5490072320827</v>
      </c>
    </row>
    <row r="21" spans="1:6" x14ac:dyDescent="0.2">
      <c r="A21" s="76" t="s">
        <v>500</v>
      </c>
      <c r="B21" s="77">
        <f>+'AGUA POTABLE'!I18</f>
        <v>65402.934911242599</v>
      </c>
      <c r="C21" s="77">
        <f>+'AGUA POTABLE'!J18</f>
        <v>7138.134132807364</v>
      </c>
      <c r="D21" s="77">
        <f>+'AGUA POTABLE'!K18</f>
        <v>0</v>
      </c>
      <c r="E21" s="77">
        <f>+'AGUA POTABLE'!L18</f>
        <v>1</v>
      </c>
      <c r="F21" s="77">
        <f t="shared" si="0"/>
        <v>58263.800778435238</v>
      </c>
    </row>
    <row r="22" spans="1:6" x14ac:dyDescent="0.2">
      <c r="A22" s="76" t="s">
        <v>501</v>
      </c>
      <c r="B22" s="77">
        <f>+'PROTECCION CIVIL'!I10</f>
        <v>20259.881656804733</v>
      </c>
      <c r="C22" s="77">
        <f>+'PROTECCION CIVIL'!J10</f>
        <v>2058.4737409598947</v>
      </c>
      <c r="D22" s="77">
        <f>+'PROTECCION CIVIL'!K10</f>
        <v>0</v>
      </c>
      <c r="E22" s="77">
        <f>+'PROTECCION CIVIL'!L10</f>
        <v>0</v>
      </c>
      <c r="F22" s="77">
        <f t="shared" si="0"/>
        <v>18201.407915844837</v>
      </c>
    </row>
    <row r="23" spans="1:6" x14ac:dyDescent="0.2">
      <c r="A23" s="76" t="s">
        <v>502</v>
      </c>
      <c r="B23" s="77">
        <f>+'DEPARTAMENTO AGROPECUARIO'!I13</f>
        <v>35189.349112426033</v>
      </c>
      <c r="C23" s="77">
        <f>+'DEPARTAMENTO AGROPECUARIO'!J13</f>
        <v>3508.0879631821172</v>
      </c>
      <c r="D23" s="77">
        <f>+'DEPARTAMENTO AGROPECUARIO'!K13</f>
        <v>0</v>
      </c>
      <c r="E23" s="77">
        <f>+'DEPARTAMENTO AGROPECUARIO'!L13</f>
        <v>0</v>
      </c>
      <c r="F23" s="77">
        <f t="shared" si="0"/>
        <v>31681.261149243917</v>
      </c>
    </row>
    <row r="24" spans="1:6" x14ac:dyDescent="0.2">
      <c r="A24" s="76" t="s">
        <v>503</v>
      </c>
      <c r="B24" s="77">
        <f>+CULTURA!I11</f>
        <v>30498.682445759368</v>
      </c>
      <c r="C24" s="77">
        <f>+CULTURA!J11</f>
        <v>3670.9322813938197</v>
      </c>
      <c r="D24" s="77">
        <f>+CULTURA!K11</f>
        <v>0</v>
      </c>
      <c r="E24" s="77">
        <f>+CULTURA!L11</f>
        <v>0</v>
      </c>
      <c r="F24" s="77">
        <f t="shared" si="0"/>
        <v>26827.750164365549</v>
      </c>
    </row>
    <row r="25" spans="1:6" x14ac:dyDescent="0.2">
      <c r="A25" s="76" t="s">
        <v>504</v>
      </c>
      <c r="B25" s="77">
        <f>+DEPORTE!I11</f>
        <v>23502.064431295199</v>
      </c>
      <c r="C25" s="77">
        <f>+DEPORTE!J11</f>
        <v>2234.7097372781068</v>
      </c>
      <c r="D25" s="77">
        <f>+DEPORTE!K11</f>
        <v>0</v>
      </c>
      <c r="E25" s="77">
        <f>+DEPORTE!L11</f>
        <v>0</v>
      </c>
      <c r="F25" s="77">
        <f t="shared" si="0"/>
        <v>21267.354694017093</v>
      </c>
    </row>
    <row r="26" spans="1:6" x14ac:dyDescent="0.2">
      <c r="A26" s="78" t="s">
        <v>511</v>
      </c>
      <c r="B26" s="79">
        <f>SUM(B9:B25)</f>
        <v>894932.13938198541</v>
      </c>
      <c r="C26" s="79">
        <f>SUM(C9:C25)</f>
        <v>113572.7883108481</v>
      </c>
      <c r="D26" s="79">
        <f>SUM(D9:D25)</f>
        <v>650.1321972386587</v>
      </c>
      <c r="E26" s="79">
        <f>SUM(E9:E25)</f>
        <v>26</v>
      </c>
      <c r="F26" s="79">
        <f>SUM(F9:F25)</f>
        <v>781983.48326837597</v>
      </c>
    </row>
    <row r="27" spans="1:6" x14ac:dyDescent="0.2">
      <c r="A27" s="76" t="s">
        <v>512</v>
      </c>
      <c r="B27" s="77">
        <f>+jubilados!F16</f>
        <v>15833.79</v>
      </c>
      <c r="C27" s="77"/>
      <c r="D27" s="77"/>
      <c r="E27" s="77"/>
      <c r="F27" s="77">
        <f t="shared" si="0"/>
        <v>15833.79</v>
      </c>
    </row>
    <row r="28" spans="1:6" x14ac:dyDescent="0.2">
      <c r="A28" s="78" t="s">
        <v>507</v>
      </c>
      <c r="B28" s="79">
        <f>+B26+B27</f>
        <v>910765.92938198545</v>
      </c>
      <c r="C28" s="79">
        <f>+C26+C27</f>
        <v>113572.7883108481</v>
      </c>
      <c r="D28" s="79">
        <f>+D26+D27</f>
        <v>650.1321972386587</v>
      </c>
      <c r="E28" s="79">
        <f>+E26+E27</f>
        <v>26</v>
      </c>
      <c r="F28" s="79">
        <f>+F26+F27</f>
        <v>797817.27326837601</v>
      </c>
    </row>
    <row r="29" spans="1:6" x14ac:dyDescent="0.2">
      <c r="A29" s="76" t="s">
        <v>505</v>
      </c>
      <c r="B29" s="77">
        <f>+SEG.P.!H28</f>
        <v>134173.00723208417</v>
      </c>
      <c r="C29" s="77">
        <f>+SEG.P.!I28</f>
        <v>17025.407116370799</v>
      </c>
      <c r="D29" s="77">
        <f>+SEG.P.!J28</f>
        <v>0</v>
      </c>
      <c r="E29" s="77">
        <f>+SEG.P.!K28</f>
        <v>20</v>
      </c>
      <c r="F29" s="77">
        <f t="shared" si="0"/>
        <v>117127.60011571337</v>
      </c>
    </row>
    <row r="30" spans="1:6" x14ac:dyDescent="0.2">
      <c r="A30" s="76" t="s">
        <v>506</v>
      </c>
      <c r="B30" s="77">
        <f>+SEG.P.2!H30</f>
        <v>126242.51939513478</v>
      </c>
      <c r="C30" s="77">
        <f>+SEG.P.2!I30</f>
        <v>15298.133223931616</v>
      </c>
      <c r="D30" s="77">
        <f>+SEG.P.2!J30</f>
        <v>0</v>
      </c>
      <c r="E30" s="77">
        <f>+SEG.P.2!K30</f>
        <v>12</v>
      </c>
      <c r="F30" s="77">
        <f t="shared" si="0"/>
        <v>110932.38617120316</v>
      </c>
    </row>
    <row r="31" spans="1:6" x14ac:dyDescent="0.2">
      <c r="A31" s="78" t="s">
        <v>508</v>
      </c>
      <c r="B31" s="79">
        <f>SUM(B29:B30)</f>
        <v>260415.52662721893</v>
      </c>
      <c r="C31" s="79">
        <f>SUM(C29:C30)</f>
        <v>32323.540340302417</v>
      </c>
      <c r="D31" s="79">
        <f>SUM(D29:D30)</f>
        <v>0</v>
      </c>
      <c r="E31" s="79">
        <f>SUM(E29:E30)</f>
        <v>32</v>
      </c>
      <c r="F31" s="79">
        <f>SUM(F29:F30)</f>
        <v>228059.98628691654</v>
      </c>
    </row>
    <row r="32" spans="1:6" x14ac:dyDescent="0.2">
      <c r="A32" s="80"/>
      <c r="B32" s="77"/>
      <c r="C32" s="77"/>
      <c r="D32" s="77"/>
      <c r="E32" s="77"/>
      <c r="F32" s="77"/>
    </row>
    <row r="33" spans="1:6" x14ac:dyDescent="0.2">
      <c r="A33" s="78" t="s">
        <v>510</v>
      </c>
      <c r="B33" s="79">
        <f>+B28+B31</f>
        <v>1171181.4560092045</v>
      </c>
      <c r="C33" s="79">
        <f>+C28+C31</f>
        <v>145896.32865115051</v>
      </c>
      <c r="D33" s="79">
        <f>+D28+D31</f>
        <v>650.1321972386587</v>
      </c>
      <c r="E33" s="79">
        <f>+E28+E31</f>
        <v>58</v>
      </c>
      <c r="F33" s="79">
        <f>+F28+F31</f>
        <v>1025877.2595552925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topLeftCell="D1"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310</v>
      </c>
      <c r="G2" s="45"/>
      <c r="H2" s="45"/>
      <c r="I2" s="45"/>
      <c r="J2" s="47"/>
      <c r="K2" s="45"/>
      <c r="L2" s="45"/>
      <c r="M2" s="48" t="str">
        <f>PRESIDENCIA!M2</f>
        <v>31 DE AGOSTO DE 2016</v>
      </c>
    </row>
    <row r="3" spans="1:15" x14ac:dyDescent="0.2">
      <c r="F3" s="101" t="str">
        <f>PRESIDENCIA!F3</f>
        <v>SEGUNDA QUINCENA DE AGOSTO DE 2016</v>
      </c>
      <c r="G3" s="45"/>
      <c r="H3" s="45"/>
      <c r="I3" s="45"/>
      <c r="J3" s="101"/>
      <c r="K3" s="45"/>
      <c r="L3" s="45"/>
    </row>
    <row r="4" spans="1:15" x14ac:dyDescent="0.2">
      <c r="F4" s="101"/>
      <c r="G4" s="45"/>
      <c r="H4" s="45"/>
      <c r="I4" s="45"/>
      <c r="J4" s="101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392</v>
      </c>
      <c r="C7" s="41" t="s">
        <v>391</v>
      </c>
      <c r="D7" s="53"/>
      <c r="E7" s="70" t="s">
        <v>123</v>
      </c>
      <c r="F7" s="65">
        <v>36772.71</v>
      </c>
      <c r="G7" s="65">
        <v>7352.71</v>
      </c>
      <c r="H7" s="18">
        <f>F7/30.42*16</f>
        <v>19341.333333333332</v>
      </c>
      <c r="I7" s="18">
        <f>+G7/30.42*16</f>
        <v>3867.3030900723206</v>
      </c>
      <c r="J7" s="18"/>
      <c r="K7" s="18"/>
      <c r="L7" s="18">
        <f>H7-I7+J7-K7</f>
        <v>15474.030243261011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8" t="s">
        <v>120</v>
      </c>
      <c r="F8" s="65">
        <v>8964</v>
      </c>
      <c r="G8" s="65">
        <v>852</v>
      </c>
      <c r="H8" s="18">
        <f>F8/30.42*16</f>
        <v>4714.792899408284</v>
      </c>
      <c r="I8" s="18">
        <f>+G8/30.42*16</f>
        <v>448.12623274161734</v>
      </c>
      <c r="J8" s="18"/>
      <c r="K8" s="18"/>
      <c r="L8" s="18">
        <f>H8-I8+J8-K8</f>
        <v>4266.666666666667</v>
      </c>
      <c r="M8" s="36"/>
      <c r="O8" s="55"/>
    </row>
    <row r="9" spans="1:15" ht="21.95" customHeight="1" x14ac:dyDescent="0.2">
      <c r="E9" s="59" t="s">
        <v>91</v>
      </c>
      <c r="F9" s="98">
        <f t="shared" ref="F9:L9" si="0">SUM(F7:F8)</f>
        <v>45736.71</v>
      </c>
      <c r="G9" s="98">
        <f t="shared" si="0"/>
        <v>8204.7099999999991</v>
      </c>
      <c r="H9" s="60">
        <f t="shared" si="0"/>
        <v>24056.126232741615</v>
      </c>
      <c r="I9" s="60">
        <f t="shared" si="0"/>
        <v>4315.4293228139377</v>
      </c>
      <c r="J9" s="60">
        <f t="shared" si="0"/>
        <v>0</v>
      </c>
      <c r="K9" s="60">
        <f t="shared" si="0"/>
        <v>0</v>
      </c>
      <c r="L9" s="60">
        <f t="shared" si="0"/>
        <v>19740.696909927679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topLeftCell="D1"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311</v>
      </c>
      <c r="G2" s="45"/>
      <c r="H2" s="45"/>
      <c r="I2" s="45"/>
      <c r="J2" s="47"/>
      <c r="K2" s="45"/>
      <c r="L2" s="45"/>
      <c r="M2" s="48" t="str">
        <f>PRESIDENCIA!M2</f>
        <v>31 DE AGOSTO DE 2016</v>
      </c>
    </row>
    <row r="3" spans="1:16" x14ac:dyDescent="0.2">
      <c r="F3" s="101" t="str">
        <f>PRESIDENCIA!F3</f>
        <v>SEGUNDA QUINCENA DE AGOSTO DE 2016</v>
      </c>
      <c r="G3" s="45"/>
      <c r="H3" s="45"/>
      <c r="I3" s="45"/>
      <c r="J3" s="101"/>
      <c r="K3" s="45"/>
      <c r="L3" s="45"/>
    </row>
    <row r="4" spans="1:16" x14ac:dyDescent="0.2">
      <c r="F4" s="101"/>
      <c r="G4" s="45"/>
      <c r="H4" s="45"/>
      <c r="I4" s="45"/>
      <c r="J4" s="101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  <c r="O5" s="60">
        <v>7764.65</v>
      </c>
      <c r="P5" s="60">
        <v>23335.47</v>
      </c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>
        <v>7399.43</v>
      </c>
      <c r="P6" s="45">
        <v>20770.3</v>
      </c>
    </row>
    <row r="7" spans="1:16" ht="24.95" customHeight="1" x14ac:dyDescent="0.2">
      <c r="B7" s="38" t="s">
        <v>484</v>
      </c>
      <c r="C7" s="41" t="s">
        <v>407</v>
      </c>
      <c r="D7" s="53"/>
      <c r="E7" s="38" t="s">
        <v>125</v>
      </c>
      <c r="F7" s="65">
        <v>23335.47</v>
      </c>
      <c r="G7" s="65">
        <v>3930.75</v>
      </c>
      <c r="H7" s="18">
        <f>F7/30.42*16</f>
        <v>12273.75147928994</v>
      </c>
      <c r="I7" s="18">
        <f>+G7/30.42*16</f>
        <v>2067.455621301775</v>
      </c>
      <c r="J7" s="18"/>
      <c r="K7" s="18"/>
      <c r="L7" s="18">
        <f>H7-I7+J7-K7</f>
        <v>10206.295857988165</v>
      </c>
      <c r="M7" s="36"/>
      <c r="N7" s="58">
        <v>20404.72</v>
      </c>
      <c r="O7" s="45">
        <f>O5-O6</f>
        <v>365.21999999999935</v>
      </c>
      <c r="P7" s="45">
        <f>P5-P6</f>
        <v>2565.1700000000019</v>
      </c>
    </row>
    <row r="8" spans="1:16" ht="24.95" customHeight="1" x14ac:dyDescent="0.2">
      <c r="B8" s="38" t="s">
        <v>483</v>
      </c>
      <c r="C8" s="41" t="s">
        <v>408</v>
      </c>
      <c r="D8" s="53"/>
      <c r="E8" s="38" t="s">
        <v>120</v>
      </c>
      <c r="F8" s="65">
        <v>7764.65</v>
      </c>
      <c r="G8" s="65">
        <v>652.65</v>
      </c>
      <c r="H8" s="18">
        <f>F8/30.42*16</f>
        <v>4083.971071663379</v>
      </c>
      <c r="I8" s="18">
        <f>+G8/30.42*16</f>
        <v>343.27416173570015</v>
      </c>
      <c r="J8" s="18"/>
      <c r="K8" s="18"/>
      <c r="L8" s="18">
        <f>H8-I8+J8-K8</f>
        <v>3740.6969099276789</v>
      </c>
      <c r="M8" s="36"/>
      <c r="N8" s="58">
        <v>8112</v>
      </c>
      <c r="O8" s="45">
        <v>0.16</v>
      </c>
      <c r="P8" s="45">
        <v>0.23519999999999999</v>
      </c>
    </row>
    <row r="9" spans="1:16" ht="21.95" customHeight="1" x14ac:dyDescent="0.2">
      <c r="E9" s="59" t="s">
        <v>91</v>
      </c>
      <c r="F9" s="98">
        <f t="shared" ref="F9:L9" si="0">SUM(F7:F8)</f>
        <v>31100.120000000003</v>
      </c>
      <c r="G9" s="98">
        <f t="shared" si="0"/>
        <v>4583.3999999999996</v>
      </c>
      <c r="H9" s="60">
        <f t="shared" si="0"/>
        <v>16357.72255095332</v>
      </c>
      <c r="I9" s="60">
        <f t="shared" si="0"/>
        <v>2410.729783037475</v>
      </c>
      <c r="J9" s="60">
        <f t="shared" si="0"/>
        <v>0</v>
      </c>
      <c r="K9" s="60">
        <f t="shared" si="0"/>
        <v>0</v>
      </c>
      <c r="L9" s="60">
        <f t="shared" si="0"/>
        <v>13946.992767915845</v>
      </c>
      <c r="O9" s="45">
        <f>O7*O8</f>
        <v>58.435199999999895</v>
      </c>
      <c r="P9" s="45">
        <f>P7*P8</f>
        <v>603.32798400000047</v>
      </c>
    </row>
    <row r="10" spans="1:16" ht="21.95" customHeight="1" x14ac:dyDescent="0.2">
      <c r="B10" s="38"/>
      <c r="C10" s="35"/>
      <c r="D10" s="35"/>
      <c r="E10" s="38"/>
      <c r="F10" s="18"/>
      <c r="J10" s="18"/>
      <c r="O10" s="45">
        <v>594.21</v>
      </c>
      <c r="P10" s="45">
        <v>3327.42</v>
      </c>
    </row>
    <row r="11" spans="1:16" x14ac:dyDescent="0.2">
      <c r="B11" s="38"/>
      <c r="C11" s="35"/>
      <c r="D11" s="35"/>
      <c r="E11" s="38"/>
      <c r="F11" s="18"/>
      <c r="J11" s="18"/>
      <c r="O11" s="60">
        <f>O9+O10</f>
        <v>652.64519999999993</v>
      </c>
      <c r="P11" s="60">
        <f>P9+P10</f>
        <v>3930.7479840000005</v>
      </c>
    </row>
    <row r="12" spans="1:16" x14ac:dyDescent="0.2">
      <c r="B12" s="38"/>
      <c r="C12" s="35"/>
      <c r="D12" s="35"/>
      <c r="E12" s="38"/>
      <c r="F12" s="18"/>
      <c r="J12" s="18"/>
      <c r="O12" s="45">
        <f>O5-O11</f>
        <v>7112.0047999999997</v>
      </c>
      <c r="P12" s="45">
        <f>P5-P11</f>
        <v>19404.722016</v>
      </c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312</v>
      </c>
      <c r="G2" s="45"/>
      <c r="H2" s="45"/>
      <c r="I2" s="45"/>
      <c r="J2" s="45"/>
      <c r="K2" s="45"/>
      <c r="L2" s="45"/>
      <c r="M2" s="45"/>
      <c r="N2" s="48" t="str">
        <f>PRESIDENCIA!M2</f>
        <v>31 DE AGOSTO DE 2016</v>
      </c>
    </row>
    <row r="3" spans="2:17" x14ac:dyDescent="0.2">
      <c r="F3" s="48" t="str">
        <f>PRESIDENCIA!F3</f>
        <v>SEGUNDA QUINCENA DE AGOSTO DE 2016</v>
      </c>
      <c r="G3" s="45"/>
      <c r="H3" s="45"/>
      <c r="I3" s="45"/>
      <c r="J3" s="45"/>
      <c r="K3" s="45"/>
      <c r="L3" s="45"/>
      <c r="M3" s="45"/>
    </row>
    <row r="4" spans="2:17" x14ac:dyDescent="0.2">
      <c r="F4" s="101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102" t="s">
        <v>263</v>
      </c>
      <c r="I5" s="50" t="s">
        <v>4</v>
      </c>
      <c r="J5" s="50" t="s">
        <v>209</v>
      </c>
      <c r="K5" s="103" t="s">
        <v>263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90"/>
      <c r="G6" s="90"/>
      <c r="H6" s="90"/>
    </row>
    <row r="7" spans="2:17" ht="24.95" customHeight="1" x14ac:dyDescent="0.2">
      <c r="B7" s="38" t="s">
        <v>485</v>
      </c>
      <c r="C7" s="41" t="s">
        <v>475</v>
      </c>
      <c r="D7" s="53"/>
      <c r="E7" s="70" t="s">
        <v>126</v>
      </c>
      <c r="F7" s="65">
        <v>12521.2</v>
      </c>
      <c r="G7" s="65">
        <v>1565.41</v>
      </c>
      <c r="H7" s="65"/>
      <c r="I7" s="18">
        <f t="shared" ref="I7:K11" si="0">+F7/30.42*16</f>
        <v>6585.7725180802108</v>
      </c>
      <c r="J7" s="18">
        <f t="shared" si="0"/>
        <v>823.35831689677843</v>
      </c>
      <c r="K7" s="18">
        <f t="shared" si="0"/>
        <v>0</v>
      </c>
      <c r="L7" s="18"/>
      <c r="M7" s="18">
        <f>I7-J7+K7-L7</f>
        <v>5762.4142011834319</v>
      </c>
      <c r="N7" s="36"/>
      <c r="O7" s="58">
        <f>F7-G7</f>
        <v>10955.79</v>
      </c>
      <c r="Q7" s="60">
        <v>12521.2</v>
      </c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si="0"/>
        <v>4714.792899408284</v>
      </c>
      <c r="J8" s="18">
        <f t="shared" si="0"/>
        <v>448.12623274161734</v>
      </c>
      <c r="K8" s="18">
        <f t="shared" si="0"/>
        <v>0</v>
      </c>
      <c r="L8" s="18"/>
      <c r="M8" s="18">
        <f>I8-J8+K8-L8</f>
        <v>4266.666666666667</v>
      </c>
      <c r="N8" s="36"/>
      <c r="Q8" s="45">
        <v>10298.36</v>
      </c>
    </row>
    <row r="9" spans="2:17" ht="24.95" customHeight="1" x14ac:dyDescent="0.2">
      <c r="B9" s="57" t="s">
        <v>181</v>
      </c>
      <c r="C9" s="110" t="s">
        <v>175</v>
      </c>
      <c r="D9" s="53"/>
      <c r="E9" s="70" t="s">
        <v>313</v>
      </c>
      <c r="F9" s="65">
        <v>6306</v>
      </c>
      <c r="G9" s="65">
        <v>222</v>
      </c>
      <c r="H9" s="65"/>
      <c r="I9" s="18">
        <f t="shared" si="0"/>
        <v>3316.7652859960549</v>
      </c>
      <c r="J9" s="18">
        <f t="shared" si="0"/>
        <v>116.76528599605523</v>
      </c>
      <c r="K9" s="18">
        <f t="shared" si="0"/>
        <v>0</v>
      </c>
      <c r="L9" s="18"/>
      <c r="M9" s="18">
        <f>I9-J9+K9-L9</f>
        <v>3199.9999999999995</v>
      </c>
      <c r="N9" s="36"/>
      <c r="Q9" s="45">
        <f>Q7-Q8</f>
        <v>2222.84</v>
      </c>
    </row>
    <row r="10" spans="2:17" ht="24.95" customHeight="1" x14ac:dyDescent="0.2">
      <c r="B10" s="38" t="s">
        <v>358</v>
      </c>
      <c r="C10" s="41" t="s">
        <v>356</v>
      </c>
      <c r="D10" s="53"/>
      <c r="E10" s="70" t="s">
        <v>314</v>
      </c>
      <c r="F10" s="65">
        <v>6306</v>
      </c>
      <c r="G10" s="65">
        <v>222</v>
      </c>
      <c r="H10" s="65"/>
      <c r="I10" s="18">
        <f t="shared" si="0"/>
        <v>3316.7652859960549</v>
      </c>
      <c r="J10" s="18">
        <f t="shared" si="0"/>
        <v>116.76528599605523</v>
      </c>
      <c r="K10" s="18">
        <f t="shared" si="0"/>
        <v>0</v>
      </c>
      <c r="L10" s="18"/>
      <c r="M10" s="18">
        <f>I10-J10+K10-L10</f>
        <v>3199.9999999999995</v>
      </c>
      <c r="N10" s="36"/>
      <c r="Q10" s="45">
        <v>0.21360000000000001</v>
      </c>
    </row>
    <row r="11" spans="2:17" ht="24.95" customHeight="1" x14ac:dyDescent="0.2">
      <c r="B11" s="38" t="s">
        <v>359</v>
      </c>
      <c r="C11" s="41" t="s">
        <v>357</v>
      </c>
      <c r="D11" s="53"/>
      <c r="E11" s="70" t="s">
        <v>315</v>
      </c>
      <c r="F11" s="65">
        <v>6306</v>
      </c>
      <c r="G11" s="65">
        <v>222</v>
      </c>
      <c r="H11" s="65"/>
      <c r="I11" s="18">
        <f t="shared" si="0"/>
        <v>3316.7652859960549</v>
      </c>
      <c r="J11" s="18">
        <f t="shared" si="0"/>
        <v>116.76528599605523</v>
      </c>
      <c r="K11" s="18">
        <f t="shared" si="0"/>
        <v>0</v>
      </c>
      <c r="L11" s="18"/>
      <c r="M11" s="18">
        <f>I11-J11+K11-L11</f>
        <v>3199.9999999999995</v>
      </c>
      <c r="N11" s="36"/>
      <c r="Q11" s="45">
        <f>Q9*Q10</f>
        <v>474.79862400000007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  <c r="Q12" s="45">
        <v>1090.6099999999999</v>
      </c>
    </row>
    <row r="13" spans="2:17" ht="21.95" customHeight="1" x14ac:dyDescent="0.2">
      <c r="E13" s="59" t="s">
        <v>91</v>
      </c>
      <c r="F13" s="98">
        <f t="shared" ref="F13:M13" si="1">SUM(F6:F12)</f>
        <v>40403.199999999997</v>
      </c>
      <c r="G13" s="98">
        <f t="shared" si="1"/>
        <v>3083.41</v>
      </c>
      <c r="H13" s="98">
        <f t="shared" si="1"/>
        <v>0</v>
      </c>
      <c r="I13" s="60">
        <f>SUM(I6:I12)</f>
        <v>21250.861275476658</v>
      </c>
      <c r="J13" s="60">
        <f t="shared" si="1"/>
        <v>1621.7804076265611</v>
      </c>
      <c r="K13" s="60">
        <f t="shared" si="1"/>
        <v>0</v>
      </c>
      <c r="L13" s="60">
        <f t="shared" si="1"/>
        <v>0</v>
      </c>
      <c r="M13" s="60">
        <f t="shared" si="1"/>
        <v>19629.080867850098</v>
      </c>
      <c r="Q13" s="60">
        <f>Q11+Q12</f>
        <v>1565.4086239999999</v>
      </c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  <c r="Q14" s="45">
        <f>Q7-Q13</f>
        <v>10955.791376000001</v>
      </c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31 DE AGOSTO DE 2016</v>
      </c>
    </row>
    <row r="3" spans="2:14" x14ac:dyDescent="0.2">
      <c r="F3" s="17" t="str">
        <f>PRESIDENCIA!F3</f>
        <v>SEGUNDA QUINCENA DE AGOSTO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263</v>
      </c>
      <c r="I5" s="7" t="s">
        <v>4</v>
      </c>
      <c r="J5" s="7" t="s">
        <v>209</v>
      </c>
      <c r="K5" s="39" t="s">
        <v>263</v>
      </c>
      <c r="L5" s="24" t="s">
        <v>197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404</v>
      </c>
      <c r="C7" s="8" t="s">
        <v>401</v>
      </c>
      <c r="D7" s="13"/>
      <c r="E7" s="71" t="s">
        <v>254</v>
      </c>
      <c r="F7" s="62">
        <v>4725</v>
      </c>
      <c r="G7" s="62"/>
      <c r="H7" s="62">
        <v>21.643695999999998</v>
      </c>
      <c r="I7" s="11">
        <f>+F7/30.42*16</f>
        <v>2485.207100591716</v>
      </c>
      <c r="J7" s="11">
        <f>+G7/30.42*16</f>
        <v>0</v>
      </c>
      <c r="K7" s="11">
        <f>+H7/30.42*16</f>
        <v>11.383929520052595</v>
      </c>
      <c r="L7" s="11"/>
      <c r="M7" s="11">
        <f>I7-J7+K7-L7</f>
        <v>2496.5910301117688</v>
      </c>
      <c r="N7" s="12"/>
    </row>
    <row r="8" spans="2:14" ht="24.95" customHeight="1" x14ac:dyDescent="0.2">
      <c r="B8" s="9" t="s">
        <v>405</v>
      </c>
      <c r="C8" s="10" t="s">
        <v>402</v>
      </c>
      <c r="D8" s="13"/>
      <c r="E8" s="71" t="s">
        <v>255</v>
      </c>
      <c r="F8" s="62">
        <v>4725</v>
      </c>
      <c r="G8" s="62"/>
      <c r="H8" s="62">
        <v>21.643695999999998</v>
      </c>
      <c r="I8" s="11">
        <f t="shared" ref="I8:I18" si="0">+F8/30.42*16</f>
        <v>2485.207100591716</v>
      </c>
      <c r="J8" s="11">
        <f t="shared" ref="J8:J18" si="1">+G8/30.42*16</f>
        <v>0</v>
      </c>
      <c r="K8" s="11">
        <f t="shared" ref="K8:K18" si="2">+H8/30.42*16</f>
        <v>11.383929520052595</v>
      </c>
      <c r="L8" s="11"/>
      <c r="M8" s="11">
        <f t="shared" ref="M8:M18" si="3">I8-J8+K8-L8</f>
        <v>2496.5910301117688</v>
      </c>
      <c r="N8" s="12"/>
    </row>
    <row r="9" spans="2:14" ht="24.95" customHeight="1" x14ac:dyDescent="0.2">
      <c r="B9" s="9" t="s">
        <v>406</v>
      </c>
      <c r="C9" s="8" t="s">
        <v>403</v>
      </c>
      <c r="D9" s="13"/>
      <c r="E9" s="71" t="s">
        <v>256</v>
      </c>
      <c r="F9" s="62">
        <v>4725</v>
      </c>
      <c r="G9" s="62"/>
      <c r="H9" s="62">
        <v>21.643695999999998</v>
      </c>
      <c r="I9" s="11">
        <f t="shared" si="0"/>
        <v>2485.207100591716</v>
      </c>
      <c r="J9" s="11">
        <f t="shared" si="1"/>
        <v>0</v>
      </c>
      <c r="K9" s="11">
        <f t="shared" si="2"/>
        <v>11.383929520052595</v>
      </c>
      <c r="L9" s="11"/>
      <c r="M9" s="11">
        <f t="shared" si="3"/>
        <v>2496.5910301117688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2558.1065088757396</v>
      </c>
      <c r="J10" s="11">
        <f t="shared" si="1"/>
        <v>0</v>
      </c>
      <c r="K10" s="11">
        <f t="shared" si="2"/>
        <v>3.452473898750811</v>
      </c>
      <c r="L10" s="11"/>
      <c r="M10" s="11">
        <f t="shared" si="3"/>
        <v>2561.5589827744902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1270.2169625246547</v>
      </c>
      <c r="J11" s="11">
        <f t="shared" si="1"/>
        <v>0</v>
      </c>
      <c r="K11" s="11">
        <f t="shared" si="2"/>
        <v>144.37823537146613</v>
      </c>
      <c r="L11" s="11"/>
      <c r="M11" s="11">
        <f t="shared" si="3"/>
        <v>1414.5951978961209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1270.2169625246547</v>
      </c>
      <c r="J12" s="11">
        <f t="shared" si="1"/>
        <v>0</v>
      </c>
      <c r="K12" s="11">
        <f t="shared" si="2"/>
        <v>144.37823537146613</v>
      </c>
      <c r="L12" s="11"/>
      <c r="M12" s="11">
        <f t="shared" si="3"/>
        <v>1414.5951978961209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3716.7652859960549</v>
      </c>
      <c r="J13" s="11">
        <f t="shared" si="1"/>
        <v>160.1270238001315</v>
      </c>
      <c r="K13" s="11">
        <f t="shared" si="2"/>
        <v>0</v>
      </c>
      <c r="L13" s="11"/>
      <c r="M13" s="11">
        <f t="shared" si="3"/>
        <v>3556.6382621959233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>
        <v>5884.2</v>
      </c>
      <c r="G14" s="62">
        <v>134.717264</v>
      </c>
      <c r="H14" s="62"/>
      <c r="I14" s="11">
        <f t="shared" si="0"/>
        <v>3094.9112426035499</v>
      </c>
      <c r="J14" s="11">
        <f t="shared" si="1"/>
        <v>70.857206574621955</v>
      </c>
      <c r="K14" s="11">
        <f t="shared" si="2"/>
        <v>0</v>
      </c>
      <c r="L14" s="11"/>
      <c r="M14" s="11">
        <f t="shared" si="3"/>
        <v>3024.0540360289278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3716.7652859960549</v>
      </c>
      <c r="J15" s="11">
        <f t="shared" si="1"/>
        <v>160.1270238001315</v>
      </c>
      <c r="K15" s="11">
        <f t="shared" si="2"/>
        <v>0</v>
      </c>
      <c r="L15" s="11"/>
      <c r="M15" s="11">
        <f t="shared" si="3"/>
        <v>3556.6382621959233</v>
      </c>
      <c r="N15" s="12"/>
    </row>
    <row r="16" spans="2:14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3094.9112426035499</v>
      </c>
      <c r="J16" s="11">
        <f t="shared" si="1"/>
        <v>70.857206574621955</v>
      </c>
      <c r="K16" s="11">
        <f t="shared" si="2"/>
        <v>0</v>
      </c>
      <c r="L16" s="11"/>
      <c r="M16" s="11">
        <f t="shared" si="3"/>
        <v>3024.0540360289278</v>
      </c>
      <c r="N16" s="12"/>
    </row>
    <row r="17" spans="2:14" ht="24.95" customHeight="1" x14ac:dyDescent="0.2">
      <c r="B17" s="9"/>
      <c r="C17" s="8" t="s">
        <v>473</v>
      </c>
      <c r="D17" s="13"/>
      <c r="E17" s="71" t="s">
        <v>257</v>
      </c>
      <c r="F17" s="62">
        <v>2929.5</v>
      </c>
      <c r="G17" s="62"/>
      <c r="H17" s="62">
        <v>241.36112</v>
      </c>
      <c r="I17" s="11">
        <f t="shared" si="0"/>
        <v>1540.8284023668639</v>
      </c>
      <c r="J17" s="11">
        <f t="shared" si="1"/>
        <v>0</v>
      </c>
      <c r="K17" s="11">
        <f t="shared" si="2"/>
        <v>126.94864957264957</v>
      </c>
      <c r="L17" s="11"/>
      <c r="M17" s="11">
        <f t="shared" si="3"/>
        <v>1667.7770519395135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1117.790927021696</v>
      </c>
      <c r="J18" s="11">
        <f t="shared" si="1"/>
        <v>0</v>
      </c>
      <c r="K18" s="11">
        <f t="shared" si="2"/>
        <v>154.13350164365548</v>
      </c>
      <c r="L18" s="11"/>
      <c r="M18" s="11">
        <f t="shared" si="3"/>
        <v>1271.9244286653516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54824.69999999999</v>
      </c>
      <c r="G20" s="63">
        <f t="shared" si="4"/>
        <v>878.31753600000002</v>
      </c>
      <c r="H20" s="63">
        <f t="shared" si="4"/>
        <v>1154.9007839999999</v>
      </c>
      <c r="I20" s="16">
        <f t="shared" si="4"/>
        <v>28836.134122287967</v>
      </c>
      <c r="J20" s="16">
        <f t="shared" si="4"/>
        <v>461.9684607495069</v>
      </c>
      <c r="K20" s="16">
        <f t="shared" si="4"/>
        <v>607.44288441814592</v>
      </c>
      <c r="L20" s="16">
        <f t="shared" si="4"/>
        <v>0</v>
      </c>
      <c r="M20" s="16">
        <f>SUM(M6:M19)</f>
        <v>28981.608545956602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31 DE AGOSTO DE 2016</v>
      </c>
    </row>
    <row r="3" spans="2:22" x14ac:dyDescent="0.2">
      <c r="F3" s="48" t="str">
        <f>PRESIDENCIA!F3</f>
        <v>SEGUNDA QUINCENA DE AGOSTO DE 2016</v>
      </c>
      <c r="G3" s="45"/>
      <c r="H3" s="45"/>
      <c r="I3" s="45"/>
      <c r="J3" s="45"/>
      <c r="K3" s="45"/>
      <c r="L3" s="45"/>
    </row>
    <row r="4" spans="2:22" x14ac:dyDescent="0.2">
      <c r="F4" s="101"/>
      <c r="G4" s="45"/>
      <c r="H4" s="45"/>
      <c r="I4" s="45"/>
      <c r="J4" s="45"/>
      <c r="K4" s="45"/>
      <c r="L4" s="45"/>
      <c r="O4" s="111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  <c r="O5" s="82"/>
      <c r="S5" s="112"/>
    </row>
    <row r="6" spans="2:22" x14ac:dyDescent="0.2">
      <c r="F6" s="90"/>
      <c r="G6" s="90"/>
    </row>
    <row r="7" spans="2:22" ht="24.95" customHeight="1" x14ac:dyDescent="0.2">
      <c r="B7" s="38" t="s">
        <v>395</v>
      </c>
      <c r="C7" s="41" t="s">
        <v>393</v>
      </c>
      <c r="D7" s="53"/>
      <c r="E7" s="113" t="s">
        <v>133</v>
      </c>
      <c r="F7" s="65">
        <v>36772.71</v>
      </c>
      <c r="G7" s="65">
        <v>7352.71</v>
      </c>
      <c r="H7" s="18">
        <f>+F7/30.42*16</f>
        <v>19341.333333333332</v>
      </c>
      <c r="I7" s="18">
        <f>+G7/30.42*16</f>
        <v>3867.3030900723206</v>
      </c>
      <c r="J7" s="18"/>
      <c r="K7" s="18">
        <v>0</v>
      </c>
      <c r="L7" s="18">
        <f>H7-I7+J7-K7</f>
        <v>15474.030243261011</v>
      </c>
      <c r="M7" s="36"/>
      <c r="N7" s="60"/>
      <c r="O7" s="60"/>
      <c r="P7" s="60"/>
      <c r="Q7" s="60"/>
      <c r="R7" s="114"/>
      <c r="S7" s="45"/>
      <c r="T7" s="45"/>
      <c r="U7" s="45"/>
      <c r="V7" s="45"/>
    </row>
    <row r="8" spans="2:22" ht="24.95" customHeight="1" x14ac:dyDescent="0.2">
      <c r="B8" s="38" t="s">
        <v>396</v>
      </c>
      <c r="C8" s="41" t="s">
        <v>460</v>
      </c>
      <c r="D8" s="53"/>
      <c r="E8" s="113" t="s">
        <v>294</v>
      </c>
      <c r="F8" s="18">
        <v>11514.3</v>
      </c>
      <c r="G8" s="18">
        <v>1350.3347839999997</v>
      </c>
      <c r="H8" s="18">
        <f t="shared" ref="H8:H17" si="0">+F8/30.42*16</f>
        <v>6056.1735700197232</v>
      </c>
      <c r="I8" s="18">
        <f t="shared" ref="I8:I17" si="1">+G8/30.42*16</f>
        <v>710.235257856673</v>
      </c>
      <c r="J8" s="18"/>
      <c r="K8" s="18"/>
      <c r="L8" s="18">
        <f t="shared" ref="L8:L17" si="2">H8-I8+J8-K8</f>
        <v>5345.9383121630499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3" t="s">
        <v>120</v>
      </c>
      <c r="F9" s="65">
        <v>8964</v>
      </c>
      <c r="G9" s="65">
        <v>852</v>
      </c>
      <c r="H9" s="18">
        <f t="shared" si="0"/>
        <v>4714.792899408284</v>
      </c>
      <c r="I9" s="18">
        <f t="shared" si="1"/>
        <v>448.12623274161734</v>
      </c>
      <c r="J9" s="18"/>
      <c r="K9" s="18"/>
      <c r="L9" s="18">
        <f t="shared" si="2"/>
        <v>4266.666666666667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3" t="s">
        <v>120</v>
      </c>
      <c r="F10" s="65">
        <v>8964</v>
      </c>
      <c r="G10" s="65">
        <v>852</v>
      </c>
      <c r="H10" s="18">
        <f t="shared" si="0"/>
        <v>4714.792899408284</v>
      </c>
      <c r="I10" s="18">
        <f t="shared" si="1"/>
        <v>448.12623274161734</v>
      </c>
      <c r="J10" s="18"/>
      <c r="K10" s="18"/>
      <c r="L10" s="18">
        <f t="shared" si="2"/>
        <v>4266.666666666667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397</v>
      </c>
      <c r="C11" s="41" t="s">
        <v>398</v>
      </c>
      <c r="D11" s="53"/>
      <c r="E11" s="113" t="s">
        <v>135</v>
      </c>
      <c r="F11" s="65">
        <v>8964</v>
      </c>
      <c r="G11" s="65">
        <v>852</v>
      </c>
      <c r="H11" s="18">
        <f t="shared" si="0"/>
        <v>4714.792899408284</v>
      </c>
      <c r="I11" s="18">
        <f t="shared" si="1"/>
        <v>448.12623274161734</v>
      </c>
      <c r="J11" s="18"/>
      <c r="K11" s="18">
        <v>0</v>
      </c>
      <c r="L11" s="18">
        <f t="shared" si="2"/>
        <v>4266.666666666667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3" t="s">
        <v>134</v>
      </c>
      <c r="F12" s="65">
        <v>23719.5</v>
      </c>
      <c r="G12" s="65">
        <v>4021.0718400000001</v>
      </c>
      <c r="H12" s="18">
        <f t="shared" si="0"/>
        <v>12475.739644970414</v>
      </c>
      <c r="I12" s="18">
        <f t="shared" si="1"/>
        <v>2114.962177514793</v>
      </c>
      <c r="J12" s="18"/>
      <c r="K12" s="18">
        <v>4</v>
      </c>
      <c r="L12" s="18">
        <f t="shared" si="2"/>
        <v>10356.77746745562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3" t="s">
        <v>161</v>
      </c>
      <c r="F13" s="65">
        <v>15361.5</v>
      </c>
      <c r="G13" s="65">
        <v>2172.0967039999996</v>
      </c>
      <c r="H13" s="18">
        <f t="shared" si="0"/>
        <v>8079.6844181459564</v>
      </c>
      <c r="I13" s="18">
        <f t="shared" si="1"/>
        <v>1142.4571750164362</v>
      </c>
      <c r="J13" s="18"/>
      <c r="K13" s="18">
        <v>3</v>
      </c>
      <c r="L13" s="18">
        <f t="shared" si="2"/>
        <v>6934.2272431295205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3" t="s">
        <v>136</v>
      </c>
      <c r="F14" s="65">
        <v>9777.6</v>
      </c>
      <c r="G14" s="65">
        <v>997.29532799999993</v>
      </c>
      <c r="H14" s="18">
        <f t="shared" si="0"/>
        <v>5142.7218934911243</v>
      </c>
      <c r="I14" s="18">
        <f t="shared" si="1"/>
        <v>524.54718106508869</v>
      </c>
      <c r="J14" s="18"/>
      <c r="K14" s="18">
        <v>0</v>
      </c>
      <c r="L14" s="18">
        <f t="shared" si="2"/>
        <v>4618.1747124260355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259</v>
      </c>
      <c r="C15" s="41" t="s">
        <v>262</v>
      </c>
      <c r="D15" s="53"/>
      <c r="E15" s="113" t="s">
        <v>120</v>
      </c>
      <c r="F15" s="65">
        <v>8964</v>
      </c>
      <c r="G15" s="65">
        <v>852</v>
      </c>
      <c r="H15" s="18">
        <f t="shared" si="0"/>
        <v>4714.792899408284</v>
      </c>
      <c r="I15" s="18">
        <f t="shared" si="1"/>
        <v>448.12623274161734</v>
      </c>
      <c r="J15" s="18"/>
      <c r="K15" s="18"/>
      <c r="L15" s="18">
        <f t="shared" si="2"/>
        <v>4266.666666666667</v>
      </c>
      <c r="M15" s="36"/>
      <c r="N15" s="55"/>
      <c r="O15" s="55"/>
    </row>
    <row r="16" spans="2:22" ht="19.5" customHeight="1" x14ac:dyDescent="0.2">
      <c r="B16" s="38" t="s">
        <v>399</v>
      </c>
      <c r="C16" s="41" t="s">
        <v>394</v>
      </c>
      <c r="D16" s="53"/>
      <c r="E16" s="115" t="s">
        <v>120</v>
      </c>
      <c r="F16" s="65">
        <v>7764.65</v>
      </c>
      <c r="G16" s="65">
        <v>652.65</v>
      </c>
      <c r="H16" s="18">
        <f t="shared" si="0"/>
        <v>4083.971071663379</v>
      </c>
      <c r="I16" s="18">
        <f t="shared" si="1"/>
        <v>343.27416173570015</v>
      </c>
      <c r="J16" s="18"/>
      <c r="K16" s="18"/>
      <c r="L16" s="18">
        <f>H16-I16+J16-K16</f>
        <v>3740.6969099276789</v>
      </c>
      <c r="M16" s="36"/>
      <c r="N16" s="55"/>
      <c r="O16" s="55"/>
    </row>
    <row r="17" spans="1:15" ht="24.75" customHeight="1" x14ac:dyDescent="0.2">
      <c r="B17" s="38" t="s">
        <v>400</v>
      </c>
      <c r="C17" s="41" t="s">
        <v>466</v>
      </c>
      <c r="D17" s="53"/>
      <c r="E17" s="113" t="s">
        <v>237</v>
      </c>
      <c r="F17" s="65">
        <v>12791.05</v>
      </c>
      <c r="G17" s="65">
        <v>1623.05</v>
      </c>
      <c r="H17" s="18">
        <f t="shared" si="0"/>
        <v>6727.7054569362253</v>
      </c>
      <c r="I17" s="18">
        <f t="shared" si="1"/>
        <v>853.67521367521363</v>
      </c>
      <c r="J17" s="18"/>
      <c r="K17" s="18"/>
      <c r="L17" s="18">
        <f t="shared" si="2"/>
        <v>5874.0302432610115</v>
      </c>
      <c r="M17" s="36"/>
      <c r="N17" s="55"/>
      <c r="O17" s="55"/>
    </row>
    <row r="18" spans="1:15" ht="21.95" customHeight="1" x14ac:dyDescent="0.2">
      <c r="F18" s="90"/>
      <c r="G18" s="90"/>
    </row>
    <row r="19" spans="1:15" ht="21.95" customHeight="1" x14ac:dyDescent="0.2">
      <c r="E19" s="59" t="s">
        <v>91</v>
      </c>
      <c r="F19" s="98">
        <f t="shared" ref="F19:L19" si="3">SUM(F7:F17)</f>
        <v>153557.30999999997</v>
      </c>
      <c r="G19" s="98">
        <f t="shared" si="3"/>
        <v>21577.208655999999</v>
      </c>
      <c r="H19" s="60">
        <f t="shared" si="3"/>
        <v>80766.500986193307</v>
      </c>
      <c r="I19" s="60">
        <f t="shared" si="3"/>
        <v>11348.959187902694</v>
      </c>
      <c r="J19" s="60">
        <f t="shared" si="3"/>
        <v>0</v>
      </c>
      <c r="K19" s="60">
        <f t="shared" si="3"/>
        <v>7</v>
      </c>
      <c r="L19" s="60">
        <f t="shared" si="3"/>
        <v>69410.541798290593</v>
      </c>
    </row>
    <row r="20" spans="1:15" ht="21.95" customHeight="1" x14ac:dyDescent="0.2"/>
    <row r="21" spans="1:15" x14ac:dyDescent="0.2">
      <c r="A21" s="116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C13" zoomScale="80" zoomScaleNormal="80" workbookViewId="0">
      <selection activeCell="H7" sqref="H7:I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31 DE AGOSTO DE 2016</v>
      </c>
    </row>
    <row r="3" spans="2:18" x14ac:dyDescent="0.2">
      <c r="F3" s="48" t="str">
        <f>PRESIDENCIA!F3</f>
        <v>SEGUNDA QUINCENA DE AGOSTO DE 2016</v>
      </c>
      <c r="G3" s="45"/>
      <c r="H3" s="45"/>
      <c r="I3" s="45"/>
      <c r="J3" s="48"/>
      <c r="K3" s="45"/>
      <c r="L3" s="45"/>
    </row>
    <row r="4" spans="2:18" ht="1.5" customHeight="1" x14ac:dyDescent="0.2">
      <c r="F4" s="101"/>
      <c r="G4" s="45"/>
      <c r="H4" s="45"/>
      <c r="I4" s="45"/>
      <c r="J4" s="101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90"/>
      <c r="G6" s="90"/>
    </row>
    <row r="7" spans="2:18" ht="19.5" customHeight="1" x14ac:dyDescent="0.2">
      <c r="B7" s="37" t="s">
        <v>438</v>
      </c>
      <c r="C7" s="41" t="s">
        <v>461</v>
      </c>
      <c r="D7" s="117"/>
      <c r="E7" s="118" t="s">
        <v>153</v>
      </c>
      <c r="F7" s="65">
        <v>23172.400000000001</v>
      </c>
      <c r="G7" s="65">
        <v>3892.39</v>
      </c>
      <c r="H7" s="18">
        <f>+F7/30.42*16</f>
        <v>12187.981591058515</v>
      </c>
      <c r="I7" s="18">
        <f>+G7/30.42*16</f>
        <v>2047.2794214332673</v>
      </c>
      <c r="J7" s="18"/>
      <c r="K7" s="18">
        <v>0</v>
      </c>
      <c r="L7" s="18">
        <f>H7-I7+J7-K7</f>
        <v>10140.702169625247</v>
      </c>
      <c r="M7" s="36"/>
      <c r="N7" s="58"/>
      <c r="O7" s="60"/>
      <c r="P7" s="60"/>
    </row>
    <row r="8" spans="2:18" ht="58.5" customHeight="1" x14ac:dyDescent="0.2">
      <c r="B8" s="38" t="s">
        <v>439</v>
      </c>
      <c r="C8" s="41" t="s">
        <v>433</v>
      </c>
      <c r="D8" s="117"/>
      <c r="E8" s="118" t="s">
        <v>325</v>
      </c>
      <c r="F8" s="65">
        <v>17304.02</v>
      </c>
      <c r="G8" s="65">
        <v>2587.02</v>
      </c>
      <c r="H8" s="18">
        <f t="shared" ref="H8:H23" si="0">+F8/30.42*16</f>
        <v>9101.3911900065741</v>
      </c>
      <c r="I8" s="18">
        <f t="shared" ref="I8:I23" si="1">+G8/30.42*16</f>
        <v>1360.6942800788954</v>
      </c>
      <c r="J8" s="18"/>
      <c r="K8" s="18"/>
      <c r="L8" s="18">
        <f>H8-I8+J8-K8</f>
        <v>7740.6969099276785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7"/>
      <c r="E9" s="118" t="s">
        <v>138</v>
      </c>
      <c r="F9" s="65">
        <v>19626.599999999999</v>
      </c>
      <c r="G9" s="65">
        <v>3083.1220639999997</v>
      </c>
      <c r="H9" s="18">
        <f t="shared" si="0"/>
        <v>10322.99802761341</v>
      </c>
      <c r="I9" s="18">
        <f t="shared" si="1"/>
        <v>1621.6289619986849</v>
      </c>
      <c r="J9" s="18"/>
      <c r="K9" s="18"/>
      <c r="L9" s="18">
        <f>H9-I9+J9-K9</f>
        <v>8701.3690656147246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7"/>
      <c r="E10" s="118" t="s">
        <v>138</v>
      </c>
      <c r="F10" s="65">
        <v>19626.599999999999</v>
      </c>
      <c r="G10" s="65">
        <v>3083.1220639999997</v>
      </c>
      <c r="H10" s="18">
        <f t="shared" si="0"/>
        <v>10322.99802761341</v>
      </c>
      <c r="I10" s="18">
        <f t="shared" si="1"/>
        <v>1621.6289619986849</v>
      </c>
      <c r="J10" s="18"/>
      <c r="K10" s="18">
        <v>9</v>
      </c>
      <c r="L10" s="18">
        <f t="shared" ref="L10:L18" si="2">H10-I10+J10-K10</f>
        <v>8692.3690656147246</v>
      </c>
      <c r="M10" s="36"/>
      <c r="O10" s="45"/>
    </row>
    <row r="11" spans="2:18" ht="24.95" customHeight="1" x14ac:dyDescent="0.2">
      <c r="B11" s="37" t="s">
        <v>440</v>
      </c>
      <c r="C11" s="41" t="s">
        <v>462</v>
      </c>
      <c r="D11" s="117"/>
      <c r="E11" s="118" t="s">
        <v>120</v>
      </c>
      <c r="F11" s="65">
        <v>7764.65</v>
      </c>
      <c r="G11" s="65">
        <v>652.65</v>
      </c>
      <c r="H11" s="18">
        <f t="shared" si="0"/>
        <v>4083.971071663379</v>
      </c>
      <c r="I11" s="18">
        <f t="shared" si="1"/>
        <v>343.27416173570015</v>
      </c>
      <c r="J11" s="18"/>
      <c r="K11" s="18">
        <v>0</v>
      </c>
      <c r="L11" s="18">
        <f t="shared" si="2"/>
        <v>3740.6969099276789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7"/>
      <c r="E12" s="118" t="s">
        <v>139</v>
      </c>
      <c r="F12" s="65">
        <v>12826.8</v>
      </c>
      <c r="G12" s="65">
        <v>1630.6847839999996</v>
      </c>
      <c r="H12" s="18">
        <f t="shared" si="0"/>
        <v>6746.5088757396443</v>
      </c>
      <c r="I12" s="18">
        <f t="shared" si="1"/>
        <v>857.69087915844807</v>
      </c>
      <c r="J12" s="18"/>
      <c r="K12" s="18">
        <v>2</v>
      </c>
      <c r="L12" s="18">
        <f t="shared" si="2"/>
        <v>5886.817996581196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7"/>
      <c r="E13" s="118" t="s">
        <v>139</v>
      </c>
      <c r="F13" s="65">
        <v>12826.8</v>
      </c>
      <c r="G13" s="65">
        <v>1630.6847839999996</v>
      </c>
      <c r="H13" s="18">
        <f t="shared" si="0"/>
        <v>6746.5088757396443</v>
      </c>
      <c r="I13" s="18">
        <f t="shared" si="1"/>
        <v>857.69087915844807</v>
      </c>
      <c r="J13" s="18"/>
      <c r="K13" s="18">
        <v>2</v>
      </c>
      <c r="L13" s="18">
        <f t="shared" si="2"/>
        <v>5886.817996581196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7"/>
      <c r="E14" s="118" t="s">
        <v>139</v>
      </c>
      <c r="F14" s="65">
        <v>9819.6</v>
      </c>
      <c r="G14" s="65">
        <v>1004.821728</v>
      </c>
      <c r="H14" s="18">
        <f t="shared" si="0"/>
        <v>5164.8126232741615</v>
      </c>
      <c r="I14" s="18">
        <f t="shared" si="1"/>
        <v>528.50583984220907</v>
      </c>
      <c r="J14" s="18"/>
      <c r="K14" s="18">
        <v>0</v>
      </c>
      <c r="L14" s="18">
        <f t="shared" si="2"/>
        <v>4636.3067834319527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7"/>
      <c r="E15" s="118" t="s">
        <v>139</v>
      </c>
      <c r="F15" s="65">
        <v>9819.6</v>
      </c>
      <c r="G15" s="65">
        <v>1004.821728</v>
      </c>
      <c r="H15" s="18">
        <f t="shared" si="0"/>
        <v>5164.8126232741615</v>
      </c>
      <c r="I15" s="18">
        <f t="shared" si="1"/>
        <v>528.50583984220907</v>
      </c>
      <c r="J15" s="18"/>
      <c r="K15" s="18">
        <v>0</v>
      </c>
      <c r="L15" s="18">
        <f t="shared" si="2"/>
        <v>4636.3067834319527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7"/>
      <c r="E16" s="118" t="s">
        <v>121</v>
      </c>
      <c r="F16" s="65">
        <v>7816.2</v>
      </c>
      <c r="G16" s="65">
        <v>660.89319999999998</v>
      </c>
      <c r="H16" s="18">
        <f t="shared" si="0"/>
        <v>4111.084812623274</v>
      </c>
      <c r="I16" s="18">
        <f t="shared" si="1"/>
        <v>347.60983563445097</v>
      </c>
      <c r="J16" s="18"/>
      <c r="K16" s="18">
        <v>0</v>
      </c>
      <c r="L16" s="18">
        <f t="shared" si="2"/>
        <v>3763.4749769888231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7"/>
      <c r="E17" s="118" t="s">
        <v>121</v>
      </c>
      <c r="F17" s="65">
        <v>7236.6</v>
      </c>
      <c r="G17" s="65">
        <v>358.87838399999998</v>
      </c>
      <c r="H17" s="18">
        <f t="shared" si="0"/>
        <v>3806.2327416173571</v>
      </c>
      <c r="I17" s="18">
        <f t="shared" si="1"/>
        <v>188.75917633136092</v>
      </c>
      <c r="J17" s="18"/>
      <c r="K17" s="18">
        <v>0</v>
      </c>
      <c r="L17" s="18">
        <f t="shared" si="2"/>
        <v>3617.4735652859963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7"/>
      <c r="E18" s="118" t="s">
        <v>140</v>
      </c>
      <c r="F18" s="65">
        <v>10714.2</v>
      </c>
      <c r="G18" s="65">
        <v>1179.4334239999998</v>
      </c>
      <c r="H18" s="18">
        <f t="shared" si="0"/>
        <v>5635.3451676528603</v>
      </c>
      <c r="I18" s="18">
        <f t="shared" si="1"/>
        <v>620.34631111111094</v>
      </c>
      <c r="J18" s="18"/>
      <c r="K18" s="18">
        <v>0</v>
      </c>
      <c r="L18" s="18">
        <f t="shared" si="2"/>
        <v>5014.9988565417498</v>
      </c>
      <c r="M18" s="119"/>
      <c r="O18" s="55"/>
      <c r="Q18" s="45"/>
    </row>
    <row r="19" spans="2:18" ht="21.95" customHeight="1" x14ac:dyDescent="0.2">
      <c r="B19" s="38" t="s">
        <v>441</v>
      </c>
      <c r="C19" s="41" t="s">
        <v>442</v>
      </c>
      <c r="D19" s="117"/>
      <c r="E19" s="118" t="s">
        <v>120</v>
      </c>
      <c r="F19" s="65">
        <v>8964</v>
      </c>
      <c r="G19" s="65">
        <v>852</v>
      </c>
      <c r="H19" s="18">
        <f t="shared" si="0"/>
        <v>4714.792899408284</v>
      </c>
      <c r="I19" s="18">
        <f t="shared" si="1"/>
        <v>448.12623274161734</v>
      </c>
      <c r="J19" s="18"/>
      <c r="K19" s="18"/>
      <c r="L19" s="18">
        <f>H19-I19+J19-K19</f>
        <v>4266.666666666667</v>
      </c>
      <c r="M19" s="119"/>
      <c r="O19" s="55"/>
      <c r="Q19" s="45"/>
    </row>
    <row r="20" spans="2:18" ht="21.95" customHeight="1" x14ac:dyDescent="0.2">
      <c r="B20" s="38" t="s">
        <v>513</v>
      </c>
      <c r="C20" s="41" t="s">
        <v>448</v>
      </c>
      <c r="D20" s="117"/>
      <c r="E20" s="118" t="s">
        <v>470</v>
      </c>
      <c r="F20" s="65">
        <v>12791.05</v>
      </c>
      <c r="G20" s="65">
        <v>1623.05</v>
      </c>
      <c r="H20" s="18">
        <f t="shared" si="0"/>
        <v>6727.7054569362253</v>
      </c>
      <c r="I20" s="18">
        <f t="shared" si="1"/>
        <v>853.67521367521363</v>
      </c>
      <c r="J20" s="18"/>
      <c r="K20" s="18"/>
      <c r="L20" s="18">
        <f>H20-I20+J20-K20</f>
        <v>5874.0302432610115</v>
      </c>
      <c r="M20" s="119"/>
      <c r="O20" s="55"/>
      <c r="Q20" s="45"/>
    </row>
    <row r="21" spans="2:18" ht="21.95" customHeight="1" x14ac:dyDescent="0.2">
      <c r="B21" s="38" t="s">
        <v>443</v>
      </c>
      <c r="C21" s="41" t="s">
        <v>444</v>
      </c>
      <c r="D21" s="117"/>
      <c r="E21" s="118" t="s">
        <v>435</v>
      </c>
      <c r="F21" s="65">
        <v>12791.05</v>
      </c>
      <c r="G21" s="65">
        <v>1623.05</v>
      </c>
      <c r="H21" s="18">
        <f t="shared" si="0"/>
        <v>6727.7054569362253</v>
      </c>
      <c r="I21" s="18">
        <f t="shared" si="1"/>
        <v>853.67521367521363</v>
      </c>
      <c r="J21" s="18"/>
      <c r="K21" s="18"/>
      <c r="L21" s="18">
        <f>H21-I21+J21-K21</f>
        <v>5874.0302432610115</v>
      </c>
      <c r="M21" s="119"/>
      <c r="O21" s="55"/>
      <c r="Q21" s="45"/>
    </row>
    <row r="22" spans="2:18" ht="21.95" customHeight="1" x14ac:dyDescent="0.2">
      <c r="B22" s="38" t="s">
        <v>445</v>
      </c>
      <c r="C22" s="41" t="s">
        <v>446</v>
      </c>
      <c r="D22" s="117"/>
      <c r="E22" s="118" t="s">
        <v>436</v>
      </c>
      <c r="F22" s="65">
        <v>10969</v>
      </c>
      <c r="G22" s="65">
        <v>1234.5999999999999</v>
      </c>
      <c r="H22" s="18">
        <f t="shared" si="0"/>
        <v>5769.362261669954</v>
      </c>
      <c r="I22" s="18">
        <f t="shared" si="1"/>
        <v>649.36226166995391</v>
      </c>
      <c r="J22" s="18"/>
      <c r="K22" s="18"/>
      <c r="L22" s="18">
        <f>H22-I22+J22-K22</f>
        <v>5120</v>
      </c>
      <c r="M22" s="119"/>
      <c r="N22" s="58"/>
      <c r="O22" s="55"/>
      <c r="Q22" s="60"/>
      <c r="R22" s="58"/>
    </row>
    <row r="23" spans="2:18" ht="21.95" customHeight="1" x14ac:dyDescent="0.2">
      <c r="B23" s="38" t="s">
        <v>447</v>
      </c>
      <c r="C23" s="41" t="s">
        <v>434</v>
      </c>
      <c r="D23" s="117"/>
      <c r="E23" s="118" t="s">
        <v>437</v>
      </c>
      <c r="F23" s="65">
        <v>12791.05</v>
      </c>
      <c r="G23" s="65">
        <v>1623.05</v>
      </c>
      <c r="H23" s="18">
        <f t="shared" si="0"/>
        <v>6727.7054569362253</v>
      </c>
      <c r="I23" s="18">
        <f t="shared" si="1"/>
        <v>853.67521367521363</v>
      </c>
      <c r="J23" s="18"/>
      <c r="K23" s="18"/>
      <c r="L23" s="18">
        <f>H23-I23+J23-K23</f>
        <v>5874.0302432610115</v>
      </c>
      <c r="M23" s="119"/>
      <c r="O23" s="55"/>
      <c r="Q23" s="45"/>
      <c r="R23" s="58"/>
    </row>
    <row r="24" spans="2:18" ht="21.95" customHeight="1" x14ac:dyDescent="0.2">
      <c r="B24" s="38"/>
      <c r="C24" s="41"/>
      <c r="D24" s="117"/>
      <c r="E24" s="120"/>
      <c r="F24" s="65"/>
      <c r="G24" s="65"/>
      <c r="H24" s="18"/>
      <c r="I24" s="18"/>
      <c r="J24" s="18"/>
      <c r="K24" s="18"/>
      <c r="L24" s="18"/>
      <c r="M24" s="91"/>
      <c r="O24" s="55"/>
    </row>
    <row r="25" spans="2:18" ht="21.95" customHeight="1" x14ac:dyDescent="0.2">
      <c r="E25" s="59" t="s">
        <v>91</v>
      </c>
      <c r="F25" s="98">
        <f>SUM(F7:F18)</f>
        <v>158554.07000000004</v>
      </c>
      <c r="G25" s="98">
        <f>SUM(G7:G18)</f>
        <v>20768.522159999993</v>
      </c>
      <c r="H25" s="60">
        <f>SUM(H7:H23)</f>
        <v>114061.9171597633</v>
      </c>
      <c r="I25" s="60">
        <f>SUM(I7:I23)</f>
        <v>14582.12868376068</v>
      </c>
      <c r="J25" s="60">
        <f>SUM(J7:J23)</f>
        <v>0</v>
      </c>
      <c r="K25" s="60">
        <f>SUM(K7:K23)</f>
        <v>13</v>
      </c>
      <c r="L25" s="60">
        <f>SUM(L7:L23)</f>
        <v>99466.788476002635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D13" workbookViewId="0">
      <selection activeCell="H7" sqref="H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31 DE AGOSTO DE 2016</v>
      </c>
    </row>
    <row r="3" spans="2:13" x14ac:dyDescent="0.2">
      <c r="F3" s="17" t="str">
        <f>+O.PUB!F3</f>
        <v>SEGUNDA QUINCENA DE AGOSTO DE 2016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263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260</v>
      </c>
      <c r="C7" s="8" t="s">
        <v>258</v>
      </c>
      <c r="D7" s="13"/>
      <c r="E7" s="71" t="s">
        <v>140</v>
      </c>
      <c r="F7" s="62">
        <v>8828</v>
      </c>
      <c r="G7" s="62">
        <v>828</v>
      </c>
      <c r="H7" s="11">
        <f>+F7/30.42*16</f>
        <v>4643.2610124917819</v>
      </c>
      <c r="I7" s="11">
        <f>+G7/30.42*16</f>
        <v>435.50295857988164</v>
      </c>
      <c r="J7" s="11"/>
      <c r="K7" s="11"/>
      <c r="L7" s="11">
        <f>H7-I7+J7-K7</f>
        <v>4207.7580539118999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+F8/30.42*16</f>
        <v>6357.7120315581851</v>
      </c>
      <c r="I8" s="11">
        <f t="shared" ref="I8:I21" si="1">+G8/30.42*16</f>
        <v>774.64387324128847</v>
      </c>
      <c r="J8" s="11"/>
      <c r="K8" s="11">
        <v>1</v>
      </c>
      <c r="L8" s="11">
        <f t="shared" ref="L8:L18" si="2">H8-I8+J8-K8</f>
        <v>5582.0681583168971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6357.7120315581851</v>
      </c>
      <c r="I9" s="11">
        <f t="shared" si="1"/>
        <v>774.64387324128847</v>
      </c>
      <c r="J9" s="11"/>
      <c r="K9" s="11">
        <v>0</v>
      </c>
      <c r="L9" s="11">
        <f t="shared" si="2"/>
        <v>5583.0681583168971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4601.499013806706</v>
      </c>
      <c r="I10" s="11">
        <f t="shared" si="1"/>
        <v>427.560041025641</v>
      </c>
      <c r="J10" s="11"/>
      <c r="K10" s="11"/>
      <c r="L10" s="11">
        <f t="shared" si="2"/>
        <v>4173.9389727810649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6357.7120315581851</v>
      </c>
      <c r="I11" s="11">
        <f t="shared" si="1"/>
        <v>774.64387324128847</v>
      </c>
      <c r="J11" s="11"/>
      <c r="K11" s="11">
        <v>1</v>
      </c>
      <c r="L11" s="11">
        <f t="shared" si="2"/>
        <v>5582.0681583168971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6357.7120315581851</v>
      </c>
      <c r="I12" s="11">
        <f t="shared" si="1"/>
        <v>774.64387324128847</v>
      </c>
      <c r="J12" s="11"/>
      <c r="K12" s="11">
        <v>2</v>
      </c>
      <c r="L12" s="11">
        <f t="shared" si="2"/>
        <v>5581.0681583168971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3554.3984220907296</v>
      </c>
      <c r="I13" s="11">
        <f t="shared" si="1"/>
        <v>142.46150900723211</v>
      </c>
      <c r="J13" s="11"/>
      <c r="K13" s="11"/>
      <c r="L13" s="11">
        <f t="shared" si="2"/>
        <v>3411.9369130834975</v>
      </c>
      <c r="M13" s="12"/>
    </row>
    <row r="14" spans="2:13" ht="24.95" customHeight="1" x14ac:dyDescent="0.2">
      <c r="B14" s="25" t="s">
        <v>269</v>
      </c>
      <c r="C14" s="8" t="s">
        <v>268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4541.8540433925054</v>
      </c>
      <c r="I14" s="11">
        <f t="shared" si="1"/>
        <v>416.87166232741617</v>
      </c>
      <c r="J14" s="11"/>
      <c r="K14" s="11"/>
      <c r="L14" s="11">
        <f t="shared" si="2"/>
        <v>4124.9823810650896</v>
      </c>
      <c r="M14" s="12"/>
    </row>
    <row r="15" spans="2:13" ht="24.95" customHeight="1" x14ac:dyDescent="0.2">
      <c r="B15" s="25" t="s">
        <v>271</v>
      </c>
      <c r="C15" s="8" t="s">
        <v>270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4541.8540433925054</v>
      </c>
      <c r="I15" s="11">
        <f t="shared" si="1"/>
        <v>416.87166232741617</v>
      </c>
      <c r="J15" s="11"/>
      <c r="K15" s="11"/>
      <c r="L15" s="11">
        <f t="shared" si="2"/>
        <v>4124.9823810650896</v>
      </c>
      <c r="M15" s="12"/>
    </row>
    <row r="16" spans="2:13" ht="24.95" customHeight="1" x14ac:dyDescent="0.2">
      <c r="B16" s="25" t="s">
        <v>272</v>
      </c>
      <c r="C16" s="8" t="s">
        <v>273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5182.3800131492435</v>
      </c>
      <c r="I16" s="11">
        <f t="shared" si="1"/>
        <v>531.6554898093359</v>
      </c>
      <c r="J16" s="11"/>
      <c r="K16" s="11"/>
      <c r="L16" s="11">
        <f t="shared" si="2"/>
        <v>4650.724523339908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5321.6568047337269</v>
      </c>
      <c r="I17" s="11">
        <f t="shared" si="1"/>
        <v>556.61231715976317</v>
      </c>
      <c r="J17" s="11"/>
      <c r="K17" s="11"/>
      <c r="L17" s="11">
        <f t="shared" si="2"/>
        <v>4765.044487573964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5164.8126232741615</v>
      </c>
      <c r="I18" s="11">
        <f t="shared" si="1"/>
        <v>528.50583984220907</v>
      </c>
      <c r="J18" s="11"/>
      <c r="K18" s="11"/>
      <c r="L18" s="11">
        <f t="shared" si="2"/>
        <v>4636.3067834319527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4714.792899408284</v>
      </c>
      <c r="I19" s="11">
        <f t="shared" si="1"/>
        <v>448.12623274161734</v>
      </c>
      <c r="J19" s="11"/>
      <c r="K19" s="11"/>
      <c r="L19" s="11">
        <f>H19-I19+J19-K19</f>
        <v>4266.666666666667</v>
      </c>
      <c r="M19" s="12"/>
    </row>
    <row r="20" spans="2:13" ht="21.95" customHeight="1" x14ac:dyDescent="0.2">
      <c r="B20" s="9" t="s">
        <v>514</v>
      </c>
      <c r="C20" s="8" t="s">
        <v>240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4259.3030900723206</v>
      </c>
      <c r="I20" s="11">
        <f t="shared" si="1"/>
        <v>312.64168310322151</v>
      </c>
      <c r="J20" s="11"/>
      <c r="K20" s="11"/>
      <c r="L20" s="11">
        <f>H20-I20+J20-K20</f>
        <v>3946.6614069690991</v>
      </c>
      <c r="M20" s="12"/>
    </row>
    <row r="21" spans="2:13" ht="21.95" customHeight="1" x14ac:dyDescent="0.2">
      <c r="B21" s="9" t="s">
        <v>525</v>
      </c>
      <c r="C21" s="8" t="s">
        <v>480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11423.01117685733</v>
      </c>
      <c r="I21" s="11">
        <f t="shared" si="1"/>
        <v>1867.3609467455622</v>
      </c>
      <c r="J21" s="11"/>
      <c r="K21" s="11"/>
      <c r="L21" s="11">
        <f>H21-I21+J21-K21</f>
        <v>9555.6502301117671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83379.67126890205</v>
      </c>
      <c r="I22" s="16">
        <f>SUM(I7:I21)</f>
        <v>9182.7458356344487</v>
      </c>
      <c r="J22" s="16">
        <f>SUM(J7:J21)</f>
        <v>0</v>
      </c>
      <c r="K22" s="16">
        <f>SUM(K7:K21)</f>
        <v>4</v>
      </c>
      <c r="L22" s="16">
        <f>SUM(L7:L21)</f>
        <v>74192.925433267592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'PROTECCION CIVIL'!Área_de_impresión</vt:lpstr>
      <vt:lpstr>'REGISTRO CIVIL'!Área_de_impresión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2016-08-30T14:14:04Z</cp:lastPrinted>
  <dcterms:created xsi:type="dcterms:W3CDTF">2004-03-09T14:35:28Z</dcterms:created>
  <dcterms:modified xsi:type="dcterms:W3CDTF">2016-08-30T15:32:45Z</dcterms:modified>
</cp:coreProperties>
</file>