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885" yWindow="-30" windowWidth="10665" windowHeight="8340" firstSheet="1" activeTab="12"/>
  </bookViews>
  <sheets>
    <sheet name="GOB1" sheetId="1" r:id="rId1"/>
    <sheet name="GOB2" sheetId="2" r:id="rId2"/>
    <sheet name="DEL" sheetId="9" r:id="rId3"/>
    <sheet name="H.MPAL" sheetId="8" r:id="rId4"/>
    <sheet name="O.PUB" sheetId="7" r:id="rId5"/>
    <sheet name="O.PUB2" sheetId="6" r:id="rId6"/>
    <sheet name="SER.P.1" sheetId="12" r:id="rId7"/>
    <sheet name="s.p. rastro" sheetId="19" r:id="rId8"/>
    <sheet name="SER.P.2" sheetId="4" r:id="rId9"/>
    <sheet name="SER.P.3" sheetId="18" r:id="rId10"/>
    <sheet name="jubilados" sheetId="20" r:id="rId11"/>
    <sheet name="SEG.P." sheetId="10" r:id="rId12"/>
    <sheet name="SEG.P.2" sheetId="15" r:id="rId13"/>
  </sheets>
  <definedNames>
    <definedName name="_xlnm.Print_Area" localSheetId="12">SEG.P.2!$B$1:$M$29</definedName>
  </definedNames>
  <calcPr calcId="125725"/>
</workbook>
</file>

<file path=xl/calcChain.xml><?xml version="1.0" encoding="utf-8"?>
<calcChain xmlns="http://schemas.openxmlformats.org/spreadsheetml/2006/main">
  <c r="H8" i="15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I7"/>
  <c r="H7"/>
  <c r="H8" i="10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I7"/>
  <c r="H7"/>
  <c r="H6" i="18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I5"/>
  <c r="H5"/>
  <c r="I6" i="4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K5"/>
  <c r="J5"/>
  <c r="I5"/>
  <c r="H7" i="19"/>
  <c r="I7"/>
  <c r="H8"/>
  <c r="I8"/>
  <c r="I6"/>
  <c r="H6"/>
  <c r="I6" i="12"/>
  <c r="J6"/>
  <c r="K6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K5"/>
  <c r="J5"/>
  <c r="I5"/>
  <c r="H8" i="6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I7"/>
  <c r="H7"/>
  <c r="H8" i="7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I7"/>
  <c r="H7"/>
  <c r="H8" i="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7"/>
  <c r="I7"/>
  <c r="I8" i="9" l="1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K7"/>
  <c r="J7"/>
  <c r="I7"/>
  <c r="H8" i="2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I7"/>
  <c r="H7"/>
  <c r="H8" i="1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I7"/>
  <c r="H7"/>
  <c r="F11" i="20" l="1"/>
  <c r="L10" i="15" l="1"/>
  <c r="L13"/>
  <c r="L14"/>
  <c r="L15" i="18" l="1"/>
  <c r="L14" i="2"/>
  <c r="L24" i="15"/>
  <c r="L8"/>
  <c r="L9"/>
  <c r="L11"/>
  <c r="L12"/>
  <c r="L15"/>
  <c r="L16"/>
  <c r="L17"/>
  <c r="L18"/>
  <c r="L19"/>
  <c r="L20"/>
  <c r="L21"/>
  <c r="L22"/>
  <c r="L23"/>
  <c r="I29"/>
  <c r="L8" i="10"/>
  <c r="L9"/>
  <c r="L10"/>
  <c r="L11"/>
  <c r="L12"/>
  <c r="L13"/>
  <c r="L14"/>
  <c r="L15"/>
  <c r="L16"/>
  <c r="L17"/>
  <c r="L18"/>
  <c r="L19"/>
  <c r="L20"/>
  <c r="L21"/>
  <c r="L22"/>
  <c r="L23"/>
  <c r="L24"/>
  <c r="L7"/>
  <c r="H26"/>
  <c r="I26"/>
  <c r="H16" i="18"/>
  <c r="L14"/>
  <c r="L8"/>
  <c r="L5"/>
  <c r="L6"/>
  <c r="L7"/>
  <c r="L9"/>
  <c r="L10"/>
  <c r="L11"/>
  <c r="L12"/>
  <c r="L13"/>
  <c r="I16"/>
  <c r="M16" i="4"/>
  <c r="M5"/>
  <c r="M6"/>
  <c r="M7"/>
  <c r="M8"/>
  <c r="M9"/>
  <c r="M10"/>
  <c r="M11"/>
  <c r="M12"/>
  <c r="M13"/>
  <c r="M14"/>
  <c r="M15"/>
  <c r="M17"/>
  <c r="M18"/>
  <c r="M19"/>
  <c r="M20"/>
  <c r="M21"/>
  <c r="M22"/>
  <c r="M23"/>
  <c r="M24"/>
  <c r="M25"/>
  <c r="M26"/>
  <c r="M27"/>
  <c r="H29"/>
  <c r="I29"/>
  <c r="J29"/>
  <c r="K29"/>
  <c r="L8" i="19"/>
  <c r="L6"/>
  <c r="L7"/>
  <c r="H9"/>
  <c r="I9"/>
  <c r="M6" i="12"/>
  <c r="M7"/>
  <c r="M8"/>
  <c r="M9"/>
  <c r="M10"/>
  <c r="M11"/>
  <c r="M12"/>
  <c r="M13"/>
  <c r="M14"/>
  <c r="M15"/>
  <c r="M16"/>
  <c r="M17"/>
  <c r="M18"/>
  <c r="M19"/>
  <c r="M20"/>
  <c r="M21"/>
  <c r="M22"/>
  <c r="M23"/>
  <c r="M5"/>
  <c r="H24"/>
  <c r="I24"/>
  <c r="J24"/>
  <c r="K24"/>
  <c r="L7" i="7"/>
  <c r="M24" i="12" l="1"/>
  <c r="L7" i="15"/>
  <c r="H29"/>
  <c r="L8" i="6"/>
  <c r="L9"/>
  <c r="L10"/>
  <c r="L11"/>
  <c r="L12"/>
  <c r="L13"/>
  <c r="L14"/>
  <c r="L15"/>
  <c r="L16"/>
  <c r="L17"/>
  <c r="L18"/>
  <c r="L19"/>
  <c r="L20"/>
  <c r="L21"/>
  <c r="L22"/>
  <c r="L7"/>
  <c r="H24"/>
  <c r="I24"/>
  <c r="L8" i="7"/>
  <c r="L9"/>
  <c r="L10"/>
  <c r="L11"/>
  <c r="L12"/>
  <c r="L13"/>
  <c r="L14"/>
  <c r="L15"/>
  <c r="L16"/>
  <c r="L17"/>
  <c r="L18"/>
  <c r="L19"/>
  <c r="L20"/>
  <c r="L21"/>
  <c r="H22"/>
  <c r="I22"/>
  <c r="L8" i="8"/>
  <c r="L9"/>
  <c r="L10"/>
  <c r="L11"/>
  <c r="L12"/>
  <c r="L13"/>
  <c r="L14"/>
  <c r="L15"/>
  <c r="L16"/>
  <c r="L17"/>
  <c r="L18"/>
  <c r="L7"/>
  <c r="H20"/>
  <c r="I20"/>
  <c r="J20"/>
  <c r="L8" i="2"/>
  <c r="L9"/>
  <c r="L10"/>
  <c r="L11"/>
  <c r="L12"/>
  <c r="L13"/>
  <c r="L15"/>
  <c r="L16"/>
  <c r="L17"/>
  <c r="L18"/>
  <c r="L7"/>
  <c r="I23" i="9"/>
  <c r="J23"/>
  <c r="K23"/>
  <c r="L23"/>
  <c r="M8"/>
  <c r="M9"/>
  <c r="M10"/>
  <c r="M11"/>
  <c r="M12"/>
  <c r="M13"/>
  <c r="M14"/>
  <c r="M15"/>
  <c r="M16"/>
  <c r="M17"/>
  <c r="M18"/>
  <c r="M19"/>
  <c r="M20"/>
  <c r="M21"/>
  <c r="M7"/>
  <c r="H19" i="2"/>
  <c r="I19"/>
  <c r="H21" i="1"/>
  <c r="I21"/>
  <c r="J21"/>
  <c r="K21"/>
  <c r="L8"/>
  <c r="L9"/>
  <c r="L10"/>
  <c r="L11"/>
  <c r="L12"/>
  <c r="L13"/>
  <c r="L14"/>
  <c r="L15"/>
  <c r="L16"/>
  <c r="L17"/>
  <c r="L18"/>
  <c r="L19"/>
  <c r="L7"/>
  <c r="G23" i="12"/>
  <c r="F23"/>
  <c r="G24" l="1"/>
  <c r="G19" i="2"/>
  <c r="G10" i="10"/>
  <c r="F10"/>
  <c r="G18" i="4"/>
  <c r="G29" s="1"/>
  <c r="F18"/>
  <c r="F29" s="1"/>
  <c r="G13" i="1"/>
  <c r="F13"/>
  <c r="F17"/>
  <c r="G17"/>
  <c r="G16"/>
  <c r="G15"/>
  <c r="G14"/>
  <c r="G12"/>
  <c r="G11"/>
  <c r="G10"/>
  <c r="G9"/>
  <c r="G8"/>
  <c r="F16"/>
  <c r="F15"/>
  <c r="F14"/>
  <c r="F12"/>
  <c r="F11"/>
  <c r="F10"/>
  <c r="F9"/>
  <c r="F8"/>
  <c r="G22" i="7"/>
  <c r="F22"/>
  <c r="J7" i="20"/>
  <c r="J8"/>
  <c r="J9"/>
  <c r="J10"/>
  <c r="J11"/>
  <c r="I16"/>
  <c r="H16"/>
  <c r="G16"/>
  <c r="F16"/>
  <c r="J14"/>
  <c r="J13"/>
  <c r="J12"/>
  <c r="J6"/>
  <c r="J5"/>
  <c r="F3"/>
  <c r="K2"/>
  <c r="K26" i="10"/>
  <c r="K9" i="19"/>
  <c r="J9"/>
  <c r="G9"/>
  <c r="F9"/>
  <c r="L5"/>
  <c r="F3"/>
  <c r="G16" i="18"/>
  <c r="J16"/>
  <c r="K16"/>
  <c r="F16"/>
  <c r="L29" i="4"/>
  <c r="G24" i="6"/>
  <c r="J24"/>
  <c r="K24"/>
  <c r="F24"/>
  <c r="G20" i="8"/>
  <c r="K20"/>
  <c r="F20"/>
  <c r="G26" i="10"/>
  <c r="F29" i="15"/>
  <c r="G29"/>
  <c r="J29"/>
  <c r="K29"/>
  <c r="J26" i="10"/>
  <c r="F24" i="12"/>
  <c r="L24"/>
  <c r="K22" i="7"/>
  <c r="J22"/>
  <c r="H23" i="9"/>
  <c r="G23"/>
  <c r="F23"/>
  <c r="K19" i="2"/>
  <c r="J19"/>
  <c r="F19"/>
  <c r="G21" i="1"/>
  <c r="F21"/>
  <c r="L26" i="10" l="1"/>
  <c r="L19" i="2"/>
  <c r="F26" i="10"/>
  <c r="L16" i="18"/>
  <c r="L9" i="19"/>
  <c r="L20" i="8"/>
  <c r="M29" i="4"/>
  <c r="J16" i="20"/>
  <c r="L24" i="6"/>
  <c r="L29" i="15"/>
  <c r="L22" i="7"/>
  <c r="L21" i="1"/>
  <c r="M23" i="9"/>
  <c r="M2" i="18"/>
  <c r="F3"/>
  <c r="F3" i="12"/>
  <c r="J27" i="10"/>
  <c r="M2" i="15"/>
  <c r="F3"/>
  <c r="M2" i="10"/>
  <c r="F3"/>
  <c r="N2" i="4"/>
  <c r="F3"/>
  <c r="M2" i="7"/>
  <c r="M2" i="6" s="1"/>
  <c r="F3" i="7"/>
  <c r="F3" i="6" s="1"/>
  <c r="M2" i="8"/>
  <c r="F3"/>
  <c r="N2" i="9"/>
  <c r="F3"/>
  <c r="M2" i="2"/>
  <c r="F3"/>
  <c r="N2" i="12" l="1"/>
  <c r="M2" i="19"/>
</calcChain>
</file>

<file path=xl/sharedStrings.xml><?xml version="1.0" encoding="utf-8"?>
<sst xmlns="http://schemas.openxmlformats.org/spreadsheetml/2006/main" count="729" uniqueCount="436">
  <si>
    <t>MUNICIPIO IXTLAHUACAN DEL RIO, JALISCO.</t>
  </si>
  <si>
    <t xml:space="preserve">FECHA </t>
  </si>
  <si>
    <t>NOMINA DE SUELDOS DEPTO. GOBERNACION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</si>
  <si>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</si>
  <si>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</si>
  <si>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</si>
  <si>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</si>
  <si>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</si>
  <si>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</si>
  <si>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</si>
  <si>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</si>
  <si>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</si>
  <si>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</si>
  <si>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</si>
  <si>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</si>
  <si>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</si>
  <si>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</si>
  <si>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</si>
  <si>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</si>
  <si>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</si>
  <si>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</si>
  <si>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</si>
  <si>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</si>
  <si>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</si>
  <si>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</si>
  <si>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</si>
  <si>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</si>
  <si>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</si>
  <si>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</si>
  <si>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</si>
  <si>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</si>
  <si>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</si>
  <si>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</si>
  <si>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</si>
  <si>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</si>
  <si>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</si>
  <si>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</si>
  <si>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</si>
  <si>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</si>
  <si>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</si>
  <si>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</si>
  <si>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</si>
  <si>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</si>
  <si>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</si>
  <si>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</si>
  <si>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</si>
  <si>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</si>
  <si>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</si>
  <si>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</si>
  <si>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</si>
  <si>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</si>
  <si>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</si>
  <si>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</si>
  <si>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</si>
  <si>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</si>
  <si>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</si>
  <si>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</si>
  <si>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</si>
  <si>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</si>
  <si>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</si>
  <si>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</si>
  <si>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</si>
  <si>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</si>
  <si>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</si>
  <si>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</si>
  <si>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</si>
  <si>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</si>
  <si>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</si>
  <si>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</si>
  <si>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</si>
  <si>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</si>
  <si>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</si>
  <si>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</si>
  <si>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</si>
  <si>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</si>
  <si>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</si>
  <si>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</si>
  <si>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</si>
  <si>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</si>
  <si>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</si>
  <si>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</si>
  <si>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</si>
  <si>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</si>
  <si>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</si>
  <si>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</si>
  <si>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</si>
  <si>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</si>
  <si>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</si>
  <si>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</si>
  <si>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</si>
  <si>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</si>
  <si>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</si>
  <si>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</si>
  <si>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</si>
  <si>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</si>
  <si>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</si>
  <si>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</si>
  <si>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</si>
  <si>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</si>
  <si>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</si>
  <si>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</si>
  <si>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</si>
  <si>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</si>
  <si>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</si>
  <si>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</si>
  <si>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</si>
  <si>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</si>
  <si>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</si>
  <si>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</si>
  <si>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</si>
  <si>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</si>
  <si>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</si>
  <si>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PEED711231</t>
  </si>
  <si>
    <t>ISAAC CARRILLO BENAVIDES</t>
  </si>
  <si>
    <t>CABI820901</t>
  </si>
  <si>
    <t>RUSJ760809</t>
  </si>
  <si>
    <t>MA. DE JESUS RUVALCABA SANCHEZ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</si>
  <si>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</si>
  <si>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</si>
  <si>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</si>
  <si>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</si>
  <si>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</si>
  <si>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</si>
  <si>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</si>
  <si>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</si>
  <si>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SECRETARIA PRESIDENCIA</t>
  </si>
  <si>
    <t>CHOFER</t>
  </si>
  <si>
    <t>AUX. INTEDENCIA</t>
  </si>
  <si>
    <t>SECRETARIO GRAL.</t>
  </si>
  <si>
    <t>AUXILIAR</t>
  </si>
  <si>
    <t>OFICIAL MAYOR</t>
  </si>
  <si>
    <t>OFICIAL REG. CIVIL</t>
  </si>
  <si>
    <t>JEFE MANTO. VEH.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</si>
  <si>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</si>
  <si>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</si>
  <si>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</si>
  <si>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</si>
  <si>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</si>
  <si>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</si>
  <si>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</si>
  <si>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</si>
  <si>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</si>
  <si>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</si>
  <si>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AUX. CAJERA</t>
  </si>
  <si>
    <t>SUB-DIRECTOR</t>
  </si>
  <si>
    <t>ING. AUXILIAR</t>
  </si>
  <si>
    <t>AYUDANTE</t>
  </si>
  <si>
    <t>MTRO. SOLDADOR</t>
  </si>
  <si>
    <t>OPERADOR</t>
  </si>
  <si>
    <t>ENC. CEMENTERIO</t>
  </si>
  <si>
    <t>VETERINARIO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</si>
  <si>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</si>
  <si>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</si>
  <si>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</si>
  <si>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</si>
  <si>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</si>
  <si>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</si>
  <si>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</si>
  <si>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</si>
  <si>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</si>
  <si>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</si>
  <si>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</si>
  <si>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</si>
  <si>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</si>
  <si>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</si>
  <si>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</si>
  <si>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</si>
  <si>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</si>
  <si>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</si>
  <si>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</si>
  <si>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</si>
  <si>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</si>
  <si>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</si>
  <si>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</si>
  <si>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</si>
  <si>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</si>
  <si>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</si>
  <si>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SUPERVISOR</t>
  </si>
  <si>
    <t>MA. TERESA SANCHEZ CELIS</t>
  </si>
  <si>
    <t>SACT601002</t>
  </si>
  <si>
    <t>ROGELIO JIMENEZ DE LA CRUZ</t>
  </si>
  <si>
    <t>CAJERA</t>
  </si>
  <si>
    <t>SILVIA SANCHEZ SANDOVAL</t>
  </si>
  <si>
    <t>SASS680218</t>
  </si>
  <si>
    <t>JUAN REOS AGUAYO</t>
  </si>
  <si>
    <t>JOSE DE JESUS RAMIREZ SANCHEZ</t>
  </si>
  <si>
    <t>RASJ660330</t>
  </si>
  <si>
    <t>JOSE DE JESUS REYNA REYES</t>
  </si>
  <si>
    <t>REAJ551222</t>
  </si>
  <si>
    <t>MUQJ780121</t>
  </si>
  <si>
    <t>JAIME MUÑOZ QUEZADA</t>
  </si>
  <si>
    <t>GUADALUPE LILIANA DELGADO SANCHEZ</t>
  </si>
  <si>
    <t>DIR. DE AGUA POT.</t>
  </si>
  <si>
    <t>DIR. CASA CULTURA</t>
  </si>
  <si>
    <t>DIR. DEPORTE</t>
  </si>
  <si>
    <t>GUPF590411</t>
  </si>
  <si>
    <t>FELIPE GUZMAN PEREZ</t>
  </si>
  <si>
    <t>FOBA870711</t>
  </si>
  <si>
    <t>ADRIANA ELIZABETH FLORES BAÑUELOS</t>
  </si>
  <si>
    <t>GOMA880310</t>
  </si>
  <si>
    <t>JOSE ARTURO GOMEZ MERCADO</t>
  </si>
  <si>
    <t>VIGJ800130</t>
  </si>
  <si>
    <t>MARIA DE JESUS VILLEGAS GONZALEZ</t>
  </si>
  <si>
    <t>OF. REG.  CIVIL</t>
  </si>
  <si>
    <t>DESG870327</t>
  </si>
  <si>
    <t>RAUL CAMARGO GONZALEZ</t>
  </si>
  <si>
    <t>ROBERTO ALEJANDRO FLORES RUVALCABA</t>
  </si>
  <si>
    <t>CAGR771025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</si>
  <si>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</si>
  <si>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</si>
  <si>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</si>
  <si>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</si>
  <si>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</si>
  <si>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</si>
  <si>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</si>
  <si>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</si>
  <si>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</si>
  <si>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</si>
  <si>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</si>
  <si>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</si>
  <si>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</si>
  <si>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REPARTIDOR RASTRO</t>
  </si>
  <si>
    <t>MARTIN LEDEZMA RODRIGUEZ</t>
  </si>
  <si>
    <t>LERM741111</t>
  </si>
  <si>
    <t>DIR.DES.SOCIAL</t>
  </si>
  <si>
    <t>IMSS</t>
  </si>
  <si>
    <t xml:space="preserve"> </t>
  </si>
  <si>
    <t>GORM590921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</si>
  <si>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</si>
  <si>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</si>
  <si>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</si>
  <si>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</si>
  <si>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</si>
  <si>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</si>
  <si>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</si>
  <si>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</si>
  <si>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</si>
  <si>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</si>
  <si>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</si>
  <si>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</si>
  <si>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AUXILIAR ADMINISTRATIA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</si>
  <si>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</si>
  <si>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</si>
  <si>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</si>
  <si>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</si>
  <si>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</si>
  <si>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</si>
  <si>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</si>
  <si>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ISAA CARRILLO VILLALOBOS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</si>
  <si>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</si>
  <si>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</si>
  <si>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</si>
  <si>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</si>
  <si>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</si>
  <si>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</si>
  <si>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</si>
  <si>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</si>
  <si>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</si>
  <si>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</si>
  <si>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</si>
  <si>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</si>
  <si>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</si>
  <si>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</si>
  <si>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</si>
  <si>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</si>
  <si>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GERARDO GODOY JIMENEZ</t>
  </si>
  <si>
    <t>GUADALUPE RUVALCABA URIBE</t>
  </si>
  <si>
    <t>FANNY OBDULIA ANGULO ALVAREZ</t>
  </si>
  <si>
    <t>LEONCIO GUZMAN GONZALEZ</t>
  </si>
  <si>
    <t>GUILLERMO CAMACHO TORRES</t>
  </si>
  <si>
    <t>MARGARITA MORA SANCHEZ</t>
  </si>
  <si>
    <t>MARIO QUEZADA PEREZ</t>
  </si>
  <si>
    <t>ARTURO NUÑEZ ABUNDIS</t>
  </si>
  <si>
    <t>VICTOR MANUEL GONZALEZ GOMEZ</t>
  </si>
  <si>
    <t>LETICIA SANDOVAL SANCHEZ</t>
  </si>
  <si>
    <t>CECILIA SANDOVAL CERVATES</t>
  </si>
  <si>
    <t>RUBEN QUIRARTE SANDOVAL</t>
  </si>
  <si>
    <t>UMBERTO GOMEZ SANCHEZ</t>
  </si>
  <si>
    <t>GOSU670621</t>
  </si>
  <si>
    <t>CARLOS ALBERTO JIMENEZ ESPINOZA</t>
  </si>
  <si>
    <t>JIEC891207</t>
  </si>
  <si>
    <t>SECRETARIA PARTICULAR</t>
  </si>
  <si>
    <t>SACC700914</t>
  </si>
  <si>
    <t>CATALINA ESPADAS GOMEZ</t>
  </si>
  <si>
    <t>EAGC670112</t>
  </si>
  <si>
    <t>CARLOS JESUS GOMEZ MORA</t>
  </si>
  <si>
    <t>MIGUEL SUAREZ VELIZ</t>
  </si>
  <si>
    <t>CHOFER DE TESORERIA</t>
  </si>
  <si>
    <t>SUB-DIRECTOR DE OBRAS PUBLICAS</t>
  </si>
  <si>
    <t>MOSM590304</t>
  </si>
  <si>
    <t>GUSTAVO VARGAS ESQUEDA</t>
  </si>
  <si>
    <t>VICTOR GUTIERREZ PLASCENCIA</t>
  </si>
  <si>
    <t>FRANCISCO MORA PLASCENCIA</t>
  </si>
  <si>
    <t>AUXILIAR CEMENTERIO</t>
  </si>
  <si>
    <t>GILBERTO PADILLA NUÑEZ</t>
  </si>
  <si>
    <t>RICARDO SANCHEZ DIAZ</t>
  </si>
  <si>
    <t>AUXILIR CASA DE LA CULTURA</t>
  </si>
  <si>
    <t>DIRECTOR DEPARTAMENTO AGROPECUARIO</t>
  </si>
  <si>
    <t>SANTIAGO GOMEZ LOZA</t>
  </si>
  <si>
    <t>EDUARDO URIBE ESQUEDA</t>
  </si>
  <si>
    <t>JUAN VILLEGAS GARZA</t>
  </si>
  <si>
    <t>JOSEFINA TAVAREZ ALBA</t>
  </si>
  <si>
    <t>JOSE FREDY MENDOZA MORA</t>
  </si>
  <si>
    <t>PEDRO MERCADO JIMENEZ</t>
  </si>
  <si>
    <t>MIREYA JIMENEZ CERVANTES</t>
  </si>
  <si>
    <t>LETICIA LOZA RAMIREZ</t>
  </si>
  <si>
    <t>ADMINISTRATIVO</t>
  </si>
  <si>
    <t>AEMM600823</t>
  </si>
  <si>
    <t>LEIDY ARIANA SOTO CRUZ</t>
  </si>
  <si>
    <t>SOCL851201</t>
  </si>
  <si>
    <t>TAAJ650703</t>
  </si>
  <si>
    <t>MOPF600724</t>
  </si>
  <si>
    <t>VIGJ660809</t>
  </si>
  <si>
    <t>MANUEL CARRILLO REYNOSO</t>
  </si>
  <si>
    <t>CARM700118</t>
  </si>
  <si>
    <t>MEJP630212</t>
  </si>
  <si>
    <t>UIEE891213</t>
  </si>
  <si>
    <t>QUPM630923</t>
  </si>
  <si>
    <t>GUGL780321</t>
  </si>
  <si>
    <t>SASL930711</t>
  </si>
  <si>
    <t>QUSR610202</t>
  </si>
  <si>
    <t>SUVM630607</t>
  </si>
  <si>
    <t>GOGG750207</t>
  </si>
  <si>
    <t>KARINA SANCHEZ LOPEZ</t>
  </si>
  <si>
    <t>MARCELINA SANCHEZ HERNANDEZ</t>
  </si>
  <si>
    <t>JOSE ARTURO SANCHEZ SEDANO</t>
  </si>
  <si>
    <t>JUEZ MUNICIPAL</t>
  </si>
  <si>
    <t>SASA870602</t>
  </si>
  <si>
    <t>RAMON SANDOVAL GARCIA</t>
  </si>
  <si>
    <t>ALFREDO RUVALCABA URIBE</t>
  </si>
  <si>
    <t>RUUA740310</t>
  </si>
  <si>
    <t>JICM820921</t>
  </si>
  <si>
    <t>AUXILIAR DE LA DIRECCION DE DEPORTE</t>
  </si>
  <si>
    <t>LORL630128</t>
  </si>
  <si>
    <t>SADR670428</t>
  </si>
  <si>
    <t>MARICELA SANDOVAL GONZALEZ</t>
  </si>
  <si>
    <t>JOSE SANCHEZ RAMIREZ</t>
  </si>
  <si>
    <t>DELEGADO DE SAN ANTONIO</t>
  </si>
  <si>
    <t>DELEGADO DE TREJOS</t>
  </si>
  <si>
    <t>DELEGADO DE PALOS ALTOS</t>
  </si>
  <si>
    <t>SAGM710124</t>
  </si>
  <si>
    <t>SARJ600726</t>
  </si>
  <si>
    <t>AGENTE DE MASCUALA</t>
  </si>
  <si>
    <t>SAGR820524</t>
  </si>
  <si>
    <t>MEMF780815</t>
  </si>
  <si>
    <t>JOSE GUADALUPE GOMEZ GOMEZ</t>
  </si>
  <si>
    <t>RUUG850902</t>
  </si>
  <si>
    <t>GOGV790921</t>
  </si>
  <si>
    <t>ISIDRO SANCHEZ RAMIREZ</t>
  </si>
  <si>
    <t>SARI681207</t>
  </si>
  <si>
    <t>VAEG810819</t>
  </si>
  <si>
    <t>GOJG850507</t>
  </si>
  <si>
    <t>NUAA520812</t>
  </si>
  <si>
    <t>GUPV590420</t>
  </si>
  <si>
    <t>GLORIA ARACELI JIMENEZ DELGADILLO</t>
  </si>
  <si>
    <t>JIDG650827</t>
  </si>
  <si>
    <t>AUAF790804</t>
  </si>
  <si>
    <t>SALK860120</t>
  </si>
  <si>
    <t>SAHM740908</t>
  </si>
  <si>
    <t>PANG730819</t>
  </si>
  <si>
    <t>LUIS FELIPE VALLE LUNA</t>
  </si>
  <si>
    <t>CATG460224</t>
  </si>
  <si>
    <t>JUAN MIGUEL REYES LOPEZ</t>
  </si>
  <si>
    <t>RELJ830131</t>
  </si>
  <si>
    <t>MONL850712</t>
  </si>
  <si>
    <t>VALL821216</t>
  </si>
  <si>
    <t>GOLS570725</t>
  </si>
  <si>
    <t>SECRETARIA AUXILIAR DE CATASTRO</t>
  </si>
  <si>
    <t>MARIA LUCILA MORA NUÑEZ</t>
  </si>
  <si>
    <t>SUBSIDIO</t>
  </si>
  <si>
    <t>GOMC780119</t>
  </si>
  <si>
    <t>MOGR830111</t>
  </si>
  <si>
    <t>MAGM740226</t>
  </si>
  <si>
    <t xml:space="preserve">RAMON MOJARRO GUTIERREZ </t>
  </si>
  <si>
    <t>MARTIN MARIA GONZALEZ</t>
  </si>
  <si>
    <t>MANUEL ALDRETE MORA</t>
  </si>
  <si>
    <t>ANA PAULINA OROZCO CARBAJAL</t>
  </si>
  <si>
    <t>OOCA900101</t>
  </si>
  <si>
    <t>SASJ890606</t>
  </si>
  <si>
    <t>JAQUELINE SANCHEZ SANCHEZ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</si>
  <si>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</si>
  <si>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</si>
  <si>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</si>
  <si>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</si>
  <si>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</si>
  <si>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</si>
  <si>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VATN880322</t>
  </si>
  <si>
    <t>NANCY ESTELA VAZQUEZ TORRES</t>
  </si>
  <si>
    <t>NUUL890518</t>
  </si>
  <si>
    <t>MARIA DE LOURDES NUÑEZ URIBE</t>
  </si>
  <si>
    <t>EEPN451112</t>
  </si>
  <si>
    <t>NICANOR ESTEVEZ PLASCENCIA</t>
  </si>
  <si>
    <t>ENCARGADO</t>
  </si>
  <si>
    <t>COOS710912</t>
  </si>
  <si>
    <t>SALVADOR CORONA OLVERA</t>
  </si>
  <si>
    <t>DEQA570421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</si>
  <si>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</si>
  <si>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</si>
  <si>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</si>
  <si>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</si>
  <si>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</si>
  <si>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</si>
  <si>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</si>
  <si>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</si>
  <si>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ANSELMO DELGADILLO QUIRARTE</t>
  </si>
  <si>
    <t>CECILIA GUZMAN GARCIA</t>
  </si>
  <si>
    <t>GUGC820913</t>
  </si>
  <si>
    <t>ENCARGADO DEL DESPACHO DEL DIRECTOR DE OBRAS PUBLICAS</t>
  </si>
  <si>
    <t>COMANDANTE</t>
  </si>
  <si>
    <t>PARAMEDICO</t>
  </si>
  <si>
    <t>EDUARDO RAMIREZ SANCHEZ</t>
  </si>
  <si>
    <t>RASE820213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</si>
  <si>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</si>
  <si>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</si>
  <si>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</si>
  <si>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</si>
  <si>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</si>
  <si>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</si>
  <si>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AUXILIAR DE JURIDICO Y SEGUNDO JUEZ MNIPAL.</t>
  </si>
  <si>
    <t>OBETH JIMENEZ RIVAS</t>
  </si>
  <si>
    <t>CONTRALOR MUNICIPAL</t>
  </si>
  <si>
    <t>JIRO840526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</si>
  <si>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</si>
  <si>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</si>
  <si>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</si>
  <si>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</si>
  <si>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</si>
  <si>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</si>
  <si>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</si>
  <si>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</si>
  <si>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</si>
  <si>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</si>
  <si>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SEGUNDA QUINCENA DE SEPTIEMBRE DE 2014</t>
  </si>
  <si>
    <t>30 DE SEPTIEMBRE DE 2014</t>
  </si>
  <si>
    <t>OIME811003</t>
  </si>
  <si>
    <t>MARIA ELENA ORTIZ MACIAS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</si>
</sst>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165" fontId="6" fillId="0" borderId="0" xfId="1" applyFont="1"/>
    <xf numFmtId="164" fontId="6" fillId="0" borderId="0" xfId="2" applyFont="1" applyBorder="1"/>
    <xf numFmtId="0" fontId="7" fillId="0" borderId="0" xfId="0" applyFont="1" applyAlignment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43" fontId="0" fillId="0" borderId="0" xfId="0" applyNumberForma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2" applyFont="1" applyBorder="1"/>
    <xf numFmtId="0" fontId="0" fillId="0" borderId="3" xfId="0" applyBorder="1"/>
    <xf numFmtId="165" fontId="5" fillId="0" borderId="0" xfId="1" applyFont="1" applyFill="1"/>
    <xf numFmtId="0" fontId="5" fillId="0" borderId="0" xfId="0" applyFont="1" applyAlignment="1">
      <alignment horizontal="left"/>
    </xf>
    <xf numFmtId="0" fontId="9" fillId="0" borderId="0" xfId="0" applyFont="1"/>
    <xf numFmtId="165" fontId="1" fillId="0" borderId="0" xfId="1"/>
    <xf numFmtId="165" fontId="1" fillId="0" borderId="0" xfId="1" applyAlignment="1">
      <alignment horizontal="center"/>
    </xf>
    <xf numFmtId="165" fontId="1" fillId="0" borderId="1" xfId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10" fillId="0" borderId="0" xfId="0" applyFont="1" applyAlignment="1" applyProtection="1">
      <alignment horizontal="left"/>
    </xf>
    <xf numFmtId="165" fontId="1" fillId="0" borderId="4" xfId="1" applyBorder="1" applyAlignment="1">
      <alignment horizontal="center"/>
    </xf>
    <xf numFmtId="0" fontId="0" fillId="0" borderId="0" xfId="0" applyBorder="1"/>
    <xf numFmtId="165" fontId="5" fillId="2" borderId="0" xfId="1" applyFont="1" applyFill="1" applyBorder="1"/>
    <xf numFmtId="165" fontId="2" fillId="0" borderId="0" xfId="1" applyFont="1" applyBorder="1" applyAlignment="1">
      <alignment horizontal="center"/>
    </xf>
    <xf numFmtId="165" fontId="0" fillId="0" borderId="0" xfId="1" applyFont="1" applyBorder="1"/>
    <xf numFmtId="165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left"/>
    </xf>
    <xf numFmtId="165" fontId="5" fillId="0" borderId="0" xfId="1" applyFont="1" applyBorder="1"/>
    <xf numFmtId="0" fontId="5" fillId="0" borderId="0" xfId="0" applyFont="1" applyBorder="1"/>
    <xf numFmtId="165" fontId="12" fillId="0" borderId="1" xfId="1" applyFon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Fill="1" applyBorder="1"/>
    <xf numFmtId="165" fontId="0" fillId="0" borderId="5" xfId="1" applyFont="1" applyBorder="1" applyAlignment="1">
      <alignment horizontal="center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165" fontId="5" fillId="3" borderId="0" xfId="1" applyFont="1" applyFill="1"/>
    <xf numFmtId="164" fontId="6" fillId="3" borderId="2" xfId="2" applyFont="1" applyFill="1" applyBorder="1"/>
    <xf numFmtId="0" fontId="0" fillId="3" borderId="0" xfId="0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8" fillId="0" borderId="0" xfId="0" applyFont="1" applyBorder="1" applyAlignment="1" applyProtection="1">
      <alignment horizontal="right"/>
    </xf>
    <xf numFmtId="165" fontId="8" fillId="0" borderId="0" xfId="1" applyFont="1" applyBorder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65" fontId="1" fillId="0" borderId="1" xfId="1" applyFont="1" applyBorder="1" applyAlignment="1">
      <alignment horizontal="center"/>
    </xf>
    <xf numFmtId="165" fontId="1" fillId="0" borderId="4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Fill="1"/>
    <xf numFmtId="164" fontId="6" fillId="0" borderId="0" xfId="2" applyFont="1"/>
    <xf numFmtId="165" fontId="6" fillId="2" borderId="0" xfId="1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vertical="center" wrapText="1"/>
    </xf>
    <xf numFmtId="165" fontId="1" fillId="0" borderId="0" xfId="1" applyFont="1" applyAlignment="1">
      <alignment horizontal="center"/>
    </xf>
    <xf numFmtId="0" fontId="6" fillId="0" borderId="0" xfId="0" applyFont="1" applyAlignment="1">
      <alignment horizontal="left" wrapText="1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0" fontId="1" fillId="0" borderId="0" xfId="0" applyFont="1"/>
    <xf numFmtId="165" fontId="14" fillId="3" borderId="1" xfId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65" fontId="15" fillId="3" borderId="0" xfId="1" applyFont="1" applyFill="1"/>
    <xf numFmtId="165" fontId="16" fillId="3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165" fontId="16" fillId="0" borderId="0" xfId="0" applyNumberFormat="1" applyFont="1"/>
    <xf numFmtId="0" fontId="14" fillId="0" borderId="0" xfId="0" applyFont="1" applyBorder="1"/>
    <xf numFmtId="164" fontId="15" fillId="0" borderId="0" xfId="2" applyFont="1" applyBorder="1"/>
    <xf numFmtId="165" fontId="15" fillId="0" borderId="0" xfId="1" applyFont="1" applyBorder="1"/>
    <xf numFmtId="165" fontId="16" fillId="0" borderId="0" xfId="1" applyFont="1" applyBorder="1"/>
    <xf numFmtId="165" fontId="14" fillId="0" borderId="4" xfId="1" applyFont="1" applyBorder="1" applyAlignment="1">
      <alignment horizontal="center"/>
    </xf>
    <xf numFmtId="165" fontId="14" fillId="0" borderId="5" xfId="1" applyFont="1" applyBorder="1" applyAlignment="1">
      <alignment horizontal="center"/>
    </xf>
    <xf numFmtId="164" fontId="17" fillId="0" borderId="0" xfId="2" applyFont="1"/>
    <xf numFmtId="165" fontId="17" fillId="0" borderId="0" xfId="1" applyFont="1"/>
    <xf numFmtId="164" fontId="17" fillId="0" borderId="0" xfId="2" applyFont="1" applyFill="1"/>
    <xf numFmtId="165" fontId="17" fillId="0" borderId="0" xfId="1" applyFont="1" applyFill="1"/>
    <xf numFmtId="164" fontId="15" fillId="0" borderId="0" xfId="2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N23"/>
  <sheetViews>
    <sheetView zoomScale="90" zoomScaleNormal="90" workbookViewId="0">
      <pane ySplit="5" topLeftCell="A6" activePane="bottomLeft" state="frozen"/>
      <selection activeCell="F18" sqref="F18"/>
      <selection pane="bottomLeft" activeCell="H8" sqref="H8"/>
    </sheetView>
  </sheetViews>
  <sheetFormatPr baseColWidth="10" defaultRowHeight="12.75"/>
  <cols>
    <col min="1" max="1" width="1.7109375" customWidth="1"/>
    <col min="2" max="2" width="12.140625" bestFit="1" customWidth="1"/>
    <col min="3" max="3" width="31.28515625" customWidth="1"/>
    <col min="4" max="4" width="5.42578125" customWidth="1"/>
    <col min="5" max="5" width="12.5703125" customWidth="1"/>
    <col min="6" max="6" width="1" style="2" customWidth="1"/>
    <col min="7" max="7" width="2" style="2" customWidth="1"/>
    <col min="8" max="8" width="13" style="2" customWidth="1"/>
    <col min="9" max="9" width="11.140625" style="2" customWidth="1"/>
    <col min="10" max="10" width="11.28515625" style="2" customWidth="1"/>
    <col min="11" max="11" width="7.28515625" style="2" customWidth="1"/>
    <col min="12" max="12" width="12.140625" style="2" bestFit="1" customWidth="1"/>
    <col min="13" max="13" width="26.7109375" customWidth="1"/>
  </cols>
  <sheetData>
    <row r="1" spans="2:13" ht="18">
      <c r="F1" s="1" t="s">
        <v>0</v>
      </c>
      <c r="J1" s="1"/>
      <c r="M1" s="3" t="s">
        <v>1</v>
      </c>
    </row>
    <row r="2" spans="2:13" ht="15">
      <c r="F2" s="4" t="s">
        <v>2</v>
      </c>
      <c r="J2" s="4"/>
      <c r="M2" s="23" t="s">
        <v>433</v>
      </c>
    </row>
    <row r="3" spans="2:13">
      <c r="F3" s="88" t="s">
        <v>432</v>
      </c>
      <c r="J3" s="5"/>
    </row>
    <row r="4" spans="2:13">
      <c r="F4" s="5" t="s">
        <v>226</v>
      </c>
      <c r="J4" s="5"/>
    </row>
    <row r="5" spans="2:13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3"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8"/>
    </row>
    <row r="7" spans="2:13" ht="24.95" customHeight="1">
      <c r="B7" s="11" t="s">
        <v>351</v>
      </c>
      <c r="C7" s="10" t="s">
        <v>265</v>
      </c>
      <c r="D7" s="18"/>
      <c r="E7" s="11" t="s">
        <v>121</v>
      </c>
      <c r="F7" s="13">
        <v>27644</v>
      </c>
      <c r="G7" s="13">
        <v>6454</v>
      </c>
      <c r="H7" s="13">
        <f>SUM(F7*2)/30.42*15</f>
        <v>27262.327416173568</v>
      </c>
      <c r="I7" s="13">
        <f>SUM(G7*2)/30.42*15</f>
        <v>6364.8915187376715</v>
      </c>
      <c r="J7" s="13"/>
      <c r="K7" s="13">
        <v>0</v>
      </c>
      <c r="L7" s="13">
        <f>H7-I7+J7-K7</f>
        <v>20897.435897435898</v>
      </c>
      <c r="M7" s="14"/>
    </row>
    <row r="8" spans="2:13" ht="24.95" customHeight="1">
      <c r="B8" s="11" t="s">
        <v>346</v>
      </c>
      <c r="C8" s="10" t="s">
        <v>266</v>
      </c>
      <c r="D8" s="18"/>
      <c r="E8" s="11" t="s">
        <v>122</v>
      </c>
      <c r="F8" s="13">
        <f>23944/2</f>
        <v>11972</v>
      </c>
      <c r="G8" s="13">
        <f>4074/2</f>
        <v>2037</v>
      </c>
      <c r="H8" s="13">
        <f t="shared" ref="H8:H19" si="0">SUM(F8*2)/30.42*15</f>
        <v>11806.706114398423</v>
      </c>
      <c r="I8" s="13">
        <f t="shared" ref="I8:I19" si="1">SUM(G8*2)/30.42*15</f>
        <v>2008.8757396449705</v>
      </c>
      <c r="J8" s="13"/>
      <c r="K8" s="13">
        <v>0</v>
      </c>
      <c r="L8" s="13">
        <f t="shared" ref="L8:L19" si="2">H8-I8+J8-K8</f>
        <v>9797.8303747534519</v>
      </c>
      <c r="M8" s="14"/>
    </row>
    <row r="9" spans="2:13" ht="24.95" customHeight="1">
      <c r="B9" s="11" t="s">
        <v>356</v>
      </c>
      <c r="C9" s="10" t="s">
        <v>267</v>
      </c>
      <c r="D9" s="18"/>
      <c r="E9" s="11" t="s">
        <v>122</v>
      </c>
      <c r="F9" s="13">
        <f t="shared" ref="F9:F17" si="3">23944/2</f>
        <v>11972</v>
      </c>
      <c r="G9" s="13">
        <f t="shared" ref="G9:G17" si="4">4074/2</f>
        <v>2037</v>
      </c>
      <c r="H9" s="13">
        <f t="shared" si="0"/>
        <v>11806.706114398423</v>
      </c>
      <c r="I9" s="13">
        <f t="shared" si="1"/>
        <v>2008.8757396449705</v>
      </c>
      <c r="J9" s="13"/>
      <c r="K9" s="13">
        <v>0</v>
      </c>
      <c r="L9" s="13">
        <f t="shared" si="2"/>
        <v>9797.8303747534519</v>
      </c>
      <c r="M9" s="14"/>
    </row>
    <row r="10" spans="2:13" ht="24.95" customHeight="1">
      <c r="B10" s="11" t="s">
        <v>318</v>
      </c>
      <c r="C10" s="10" t="s">
        <v>268</v>
      </c>
      <c r="D10" s="18"/>
      <c r="E10" s="11" t="s">
        <v>122</v>
      </c>
      <c r="F10" s="13">
        <f t="shared" si="3"/>
        <v>11972</v>
      </c>
      <c r="G10" s="13">
        <f t="shared" si="4"/>
        <v>2037</v>
      </c>
      <c r="H10" s="13">
        <f t="shared" si="0"/>
        <v>11806.706114398423</v>
      </c>
      <c r="I10" s="13">
        <f t="shared" si="1"/>
        <v>2008.8757396449705</v>
      </c>
      <c r="J10" s="13"/>
      <c r="K10" s="13">
        <v>0</v>
      </c>
      <c r="L10" s="13">
        <f t="shared" si="2"/>
        <v>9797.8303747534519</v>
      </c>
      <c r="M10" s="14"/>
    </row>
    <row r="11" spans="2:13" ht="24.95" customHeight="1">
      <c r="B11" s="11" t="s">
        <v>307</v>
      </c>
      <c r="C11" s="10" t="s">
        <v>375</v>
      </c>
      <c r="D11" s="18"/>
      <c r="E11" s="11" t="s">
        <v>122</v>
      </c>
      <c r="F11" s="13">
        <f t="shared" si="3"/>
        <v>11972</v>
      </c>
      <c r="G11" s="13">
        <f t="shared" si="4"/>
        <v>2037</v>
      </c>
      <c r="H11" s="13">
        <f t="shared" si="0"/>
        <v>11806.706114398423</v>
      </c>
      <c r="I11" s="13">
        <f t="shared" si="1"/>
        <v>2008.8757396449705</v>
      </c>
      <c r="J11" s="13"/>
      <c r="K11" s="13">
        <v>0</v>
      </c>
      <c r="L11" s="13">
        <f t="shared" si="2"/>
        <v>9797.8303747534519</v>
      </c>
      <c r="M11" s="14"/>
    </row>
    <row r="12" spans="2:13" ht="24.95" customHeight="1">
      <c r="B12" s="11" t="s">
        <v>361</v>
      </c>
      <c r="C12" s="10" t="s">
        <v>269</v>
      </c>
      <c r="D12" s="18"/>
      <c r="E12" s="11" t="s">
        <v>122</v>
      </c>
      <c r="F12" s="13">
        <f t="shared" si="3"/>
        <v>11972</v>
      </c>
      <c r="G12" s="13">
        <f t="shared" si="4"/>
        <v>2037</v>
      </c>
      <c r="H12" s="13">
        <f t="shared" si="0"/>
        <v>11806.706114398423</v>
      </c>
      <c r="I12" s="13">
        <f t="shared" si="1"/>
        <v>2008.8757396449705</v>
      </c>
      <c r="J12" s="13"/>
      <c r="K12" s="13">
        <v>0</v>
      </c>
      <c r="L12" s="13">
        <f t="shared" si="2"/>
        <v>9797.8303747534519</v>
      </c>
      <c r="M12" s="14"/>
    </row>
    <row r="13" spans="2:13" ht="24.95" customHeight="1">
      <c r="B13" s="11" t="s">
        <v>289</v>
      </c>
      <c r="C13" s="10" t="s">
        <v>270</v>
      </c>
      <c r="D13" s="18"/>
      <c r="E13" s="11" t="s">
        <v>123</v>
      </c>
      <c r="F13" s="13">
        <f>38062/2</f>
        <v>19031</v>
      </c>
      <c r="G13" s="13">
        <f>7740/2</f>
        <v>3870</v>
      </c>
      <c r="H13" s="13">
        <f t="shared" si="0"/>
        <v>18768.244575936882</v>
      </c>
      <c r="I13" s="13">
        <f t="shared" si="1"/>
        <v>3816.5680473372781</v>
      </c>
      <c r="J13" s="13"/>
      <c r="K13" s="13">
        <v>0</v>
      </c>
      <c r="L13" s="13">
        <f t="shared" si="2"/>
        <v>14951.676528599604</v>
      </c>
      <c r="M13" s="14"/>
    </row>
    <row r="14" spans="2:13" ht="24.95" customHeight="1">
      <c r="B14" s="11" t="s">
        <v>317</v>
      </c>
      <c r="C14" s="10" t="s">
        <v>271</v>
      </c>
      <c r="D14" s="18"/>
      <c r="E14" s="11" t="s">
        <v>122</v>
      </c>
      <c r="F14" s="13">
        <f t="shared" si="3"/>
        <v>11972</v>
      </c>
      <c r="G14" s="13">
        <f t="shared" si="4"/>
        <v>2037</v>
      </c>
      <c r="H14" s="13">
        <f t="shared" si="0"/>
        <v>11806.706114398423</v>
      </c>
      <c r="I14" s="13">
        <f t="shared" si="1"/>
        <v>2008.8757396449705</v>
      </c>
      <c r="J14" s="13"/>
      <c r="K14" s="13">
        <v>0</v>
      </c>
      <c r="L14" s="13">
        <f t="shared" si="2"/>
        <v>9797.8303747534519</v>
      </c>
      <c r="M14" s="14"/>
    </row>
    <row r="15" spans="2:13" ht="24.95" customHeight="1">
      <c r="B15" s="11" t="s">
        <v>349</v>
      </c>
      <c r="C15" s="10" t="s">
        <v>348</v>
      </c>
      <c r="D15" s="18"/>
      <c r="E15" s="11" t="s">
        <v>122</v>
      </c>
      <c r="F15" s="13">
        <f t="shared" si="3"/>
        <v>11972</v>
      </c>
      <c r="G15" s="13">
        <f t="shared" si="4"/>
        <v>2037</v>
      </c>
      <c r="H15" s="13">
        <f t="shared" si="0"/>
        <v>11806.706114398423</v>
      </c>
      <c r="I15" s="13">
        <f t="shared" si="1"/>
        <v>2008.8757396449705</v>
      </c>
      <c r="J15" s="13"/>
      <c r="K15" s="13">
        <v>0</v>
      </c>
      <c r="L15" s="13">
        <f t="shared" si="2"/>
        <v>9797.8303747534519</v>
      </c>
      <c r="M15" s="14"/>
    </row>
    <row r="16" spans="2:13" ht="24.95" customHeight="1">
      <c r="B16" s="11" t="s">
        <v>352</v>
      </c>
      <c r="C16" s="10" t="s">
        <v>272</v>
      </c>
      <c r="D16" s="18"/>
      <c r="E16" s="11" t="s">
        <v>122</v>
      </c>
      <c r="F16" s="13">
        <f t="shared" si="3"/>
        <v>11972</v>
      </c>
      <c r="G16" s="13">
        <f t="shared" si="4"/>
        <v>2037</v>
      </c>
      <c r="H16" s="13">
        <f t="shared" si="0"/>
        <v>11806.706114398423</v>
      </c>
      <c r="I16" s="13">
        <f t="shared" si="1"/>
        <v>2008.8757396449705</v>
      </c>
      <c r="J16" s="13"/>
      <c r="K16" s="13">
        <v>0</v>
      </c>
      <c r="L16" s="13">
        <f t="shared" si="2"/>
        <v>9797.8303747534519</v>
      </c>
      <c r="M16" s="14"/>
    </row>
    <row r="17" spans="2:14" ht="24.95" customHeight="1">
      <c r="B17" s="11" t="s">
        <v>347</v>
      </c>
      <c r="C17" s="10" t="s">
        <v>273</v>
      </c>
      <c r="D17" s="18"/>
      <c r="E17" s="11" t="s">
        <v>122</v>
      </c>
      <c r="F17" s="13">
        <f t="shared" si="3"/>
        <v>11972</v>
      </c>
      <c r="G17" s="13">
        <f t="shared" si="4"/>
        <v>2037</v>
      </c>
      <c r="H17" s="13">
        <f t="shared" si="0"/>
        <v>11806.706114398423</v>
      </c>
      <c r="I17" s="13">
        <f t="shared" si="1"/>
        <v>2008.8757396449705</v>
      </c>
      <c r="J17" s="13"/>
      <c r="K17" s="13">
        <v>0</v>
      </c>
      <c r="L17" s="13">
        <f t="shared" si="2"/>
        <v>9797.8303747534519</v>
      </c>
      <c r="M17" s="14"/>
    </row>
    <row r="18" spans="2:14" ht="24.95" customHeight="1">
      <c r="B18" s="11" t="s">
        <v>319</v>
      </c>
      <c r="C18" s="10" t="s">
        <v>274</v>
      </c>
      <c r="D18" s="18"/>
      <c r="E18" s="36" t="s">
        <v>125</v>
      </c>
      <c r="F18" s="13">
        <v>4234</v>
      </c>
      <c r="G18" s="13">
        <v>382</v>
      </c>
      <c r="H18" s="13">
        <f t="shared" si="0"/>
        <v>4175.5424063116361</v>
      </c>
      <c r="I18" s="13">
        <f t="shared" si="1"/>
        <v>376.72583826429974</v>
      </c>
      <c r="J18" s="13"/>
      <c r="K18" s="13">
        <v>0</v>
      </c>
      <c r="L18" s="13">
        <f t="shared" si="2"/>
        <v>3798.8165680473362</v>
      </c>
      <c r="M18" s="14"/>
    </row>
    <row r="19" spans="2:14" ht="24.95" customHeight="1">
      <c r="B19" s="11" t="s">
        <v>282</v>
      </c>
      <c r="C19" s="10" t="s">
        <v>275</v>
      </c>
      <c r="D19" s="18"/>
      <c r="E19" s="11" t="s">
        <v>124</v>
      </c>
      <c r="F19" s="13">
        <v>5483</v>
      </c>
      <c r="G19" s="13">
        <v>616</v>
      </c>
      <c r="H19" s="13">
        <f t="shared" si="0"/>
        <v>5407.2978303747532</v>
      </c>
      <c r="I19" s="13">
        <f t="shared" si="1"/>
        <v>607.49506903353051</v>
      </c>
      <c r="J19" s="13"/>
      <c r="K19" s="13"/>
      <c r="L19" s="13">
        <f t="shared" si="2"/>
        <v>4799.8027613412223</v>
      </c>
      <c r="M19" s="28"/>
    </row>
    <row r="20" spans="2:14" ht="21.95" customHeight="1">
      <c r="B20" s="10"/>
      <c r="C20" s="12"/>
      <c r="D20" s="12"/>
      <c r="E20" s="20"/>
      <c r="F20" s="15"/>
      <c r="G20" s="15"/>
      <c r="H20" s="15"/>
      <c r="I20" s="15"/>
      <c r="J20" s="15"/>
      <c r="K20" s="15" t="s">
        <v>226</v>
      </c>
      <c r="L20" s="13"/>
      <c r="M20" s="16"/>
    </row>
    <row r="21" spans="2:14" ht="21.95" customHeight="1">
      <c r="B21" s="10"/>
      <c r="C21" s="12"/>
      <c r="D21" s="12"/>
      <c r="E21" s="21" t="s">
        <v>92</v>
      </c>
      <c r="F21" s="22">
        <f t="shared" ref="F21:K21" si="5">SUM(F7:F20)</f>
        <v>164140</v>
      </c>
      <c r="G21" s="22">
        <f t="shared" si="5"/>
        <v>29655</v>
      </c>
      <c r="H21" s="22">
        <f t="shared" si="5"/>
        <v>161873.76725838266</v>
      </c>
      <c r="I21" s="22">
        <f t="shared" si="5"/>
        <v>29245.562130177514</v>
      </c>
      <c r="J21" s="22">
        <f t="shared" si="5"/>
        <v>0</v>
      </c>
      <c r="K21" s="22">
        <f t="shared" si="5"/>
        <v>0</v>
      </c>
      <c r="L21" s="22">
        <f>SUM(L7:L20)</f>
        <v>132628.20512820513</v>
      </c>
      <c r="M21" s="16"/>
      <c r="N21" s="22"/>
    </row>
    <row r="23" spans="2:14">
      <c r="C23" t="s">
        <v>226</v>
      </c>
      <c r="E23" s="21"/>
      <c r="F23" s="22"/>
      <c r="G23" s="22"/>
      <c r="H23" s="22"/>
      <c r="I23" s="22"/>
      <c r="J23" s="22"/>
      <c r="K23" s="22"/>
      <c r="L23" s="22"/>
    </row>
  </sheetData>
  <phoneticPr fontId="0" type="noConversion"/>
  <pageMargins left="0.11811023622047245" right="0.19685039370078741" top="1.0629921259842521" bottom="0.98425196850393704" header="0" footer="0"/>
  <pageSetup scale="9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opLeftCell="C1" workbookViewId="0">
      <selection activeCell="I13" sqref="I13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5.28515625" style="63" customWidth="1"/>
    <col min="6" max="6" width="1.5703125" style="63" customWidth="1"/>
    <col min="7" max="7" width="1.42578125" style="63" customWidth="1"/>
    <col min="8" max="8" width="10.85546875" style="63" customWidth="1"/>
    <col min="9" max="9" width="9.28515625" style="63" customWidth="1"/>
    <col min="10" max="10" width="9.140625" style="63" customWidth="1"/>
    <col min="11" max="11" width="8.5703125" style="63" customWidth="1"/>
    <col min="12" max="12" width="10.42578125" style="63" customWidth="1"/>
    <col min="13" max="13" width="25.140625" style="63" customWidth="1"/>
    <col min="14" max="16384" width="11.42578125" style="63"/>
  </cols>
  <sheetData>
    <row r="1" spans="1:17" ht="18">
      <c r="A1" s="63" t="s">
        <v>237</v>
      </c>
      <c r="F1" s="1" t="s">
        <v>0</v>
      </c>
      <c r="G1" s="64"/>
      <c r="H1" s="64"/>
      <c r="I1" s="64"/>
      <c r="J1" s="64"/>
      <c r="K1" s="64"/>
      <c r="L1" s="64"/>
      <c r="M1" s="65" t="s">
        <v>1</v>
      </c>
    </row>
    <row r="2" spans="1:17" ht="15">
      <c r="F2" s="4" t="s">
        <v>96</v>
      </c>
      <c r="G2" s="64"/>
      <c r="H2" s="64"/>
      <c r="I2" s="64"/>
      <c r="J2" s="64"/>
      <c r="K2" s="64"/>
      <c r="L2" s="64"/>
      <c r="M2" s="23" t="str">
        <f>'GOB1'!M2</f>
        <v>30 DE SEPTIEMBRE DE 2014</v>
      </c>
    </row>
    <row r="3" spans="1:17">
      <c r="B3" s="11"/>
      <c r="C3" s="10"/>
      <c r="F3" s="23" t="str">
        <f>'GOB1'!F3</f>
        <v>SEGUNDA QUINCENA DE SEPTIEMBRE DE 2014</v>
      </c>
      <c r="G3" s="64"/>
      <c r="H3" s="64"/>
      <c r="I3" s="64"/>
      <c r="J3" s="64"/>
      <c r="K3" s="64"/>
      <c r="L3" s="64"/>
    </row>
    <row r="4" spans="1:17">
      <c r="B4" s="66" t="s">
        <v>3</v>
      </c>
      <c r="C4" s="66" t="s">
        <v>4</v>
      </c>
      <c r="D4" s="66"/>
      <c r="E4" s="66" t="s">
        <v>120</v>
      </c>
      <c r="F4" s="108" t="s">
        <v>5</v>
      </c>
      <c r="G4" s="108" t="s">
        <v>238</v>
      </c>
      <c r="H4" s="52" t="s">
        <v>5</v>
      </c>
      <c r="I4" s="52" t="s">
        <v>238</v>
      </c>
      <c r="J4" s="79" t="s">
        <v>369</v>
      </c>
      <c r="K4" s="52" t="s">
        <v>225</v>
      </c>
      <c r="L4" s="52" t="s">
        <v>6</v>
      </c>
      <c r="M4" s="66" t="s">
        <v>7</v>
      </c>
    </row>
    <row r="5" spans="1:17" ht="24.75" customHeight="1">
      <c r="B5" s="10" t="s">
        <v>246</v>
      </c>
      <c r="C5" s="10" t="s">
        <v>245</v>
      </c>
      <c r="D5" s="10"/>
      <c r="E5" s="10" t="s">
        <v>247</v>
      </c>
      <c r="F5" s="109">
        <v>3218</v>
      </c>
      <c r="G5" s="109">
        <v>118</v>
      </c>
      <c r="H5" s="13">
        <f>SUM(F5*2)/30.42*15</f>
        <v>3173.5700197238657</v>
      </c>
      <c r="I5" s="13">
        <f>SUM(G5*2)/30.42*15</f>
        <v>116.37080867850098</v>
      </c>
      <c r="J5" s="13"/>
      <c r="K5" s="13"/>
      <c r="L5" s="13">
        <f>H5-I5+J5-K5</f>
        <v>3057.1992110453648</v>
      </c>
      <c r="M5" s="63" t="s">
        <v>262</v>
      </c>
    </row>
    <row r="6" spans="1:17" ht="24.75" customHeight="1">
      <c r="B6" s="10" t="s">
        <v>249</v>
      </c>
      <c r="C6" s="10" t="s">
        <v>248</v>
      </c>
      <c r="D6" s="10"/>
      <c r="E6" s="10" t="s">
        <v>250</v>
      </c>
      <c r="F6" s="109">
        <v>2641</v>
      </c>
      <c r="G6" s="109">
        <v>19</v>
      </c>
      <c r="H6" s="13">
        <f t="shared" ref="H6:H15" si="0">SUM(F6*2)/30.42*15</f>
        <v>2604.5364891518734</v>
      </c>
      <c r="I6" s="13">
        <f t="shared" ref="I6:I15" si="1">SUM(G6*2)/30.42*15</f>
        <v>18.737672583826427</v>
      </c>
      <c r="J6" s="13"/>
      <c r="K6" s="13"/>
      <c r="L6" s="13">
        <f t="shared" ref="L6:L13" si="2">H6-I6+J6-K6</f>
        <v>2585.7988165680472</v>
      </c>
      <c r="M6" s="63" t="s">
        <v>262</v>
      </c>
    </row>
    <row r="7" spans="1:17" ht="24.75" customHeight="1">
      <c r="B7" s="10" t="s">
        <v>252</v>
      </c>
      <c r="C7" s="10" t="s">
        <v>251</v>
      </c>
      <c r="D7" s="10"/>
      <c r="E7" s="10" t="s">
        <v>250</v>
      </c>
      <c r="F7" s="109">
        <v>2641</v>
      </c>
      <c r="G7" s="109">
        <v>19</v>
      </c>
      <c r="H7" s="13">
        <f t="shared" si="0"/>
        <v>2604.5364891518734</v>
      </c>
      <c r="I7" s="13">
        <f t="shared" si="1"/>
        <v>18.737672583826427</v>
      </c>
      <c r="J7" s="13"/>
      <c r="K7" s="13"/>
      <c r="L7" s="13">
        <f t="shared" si="2"/>
        <v>2585.7988165680472</v>
      </c>
      <c r="M7" s="63" t="s">
        <v>262</v>
      </c>
    </row>
    <row r="8" spans="1:17" ht="24.75" customHeight="1">
      <c r="B8" s="10" t="s">
        <v>254</v>
      </c>
      <c r="C8" s="10" t="s">
        <v>253</v>
      </c>
      <c r="D8" s="10"/>
      <c r="E8" s="10" t="s">
        <v>250</v>
      </c>
      <c r="F8" s="109">
        <v>2641</v>
      </c>
      <c r="G8" s="109">
        <v>19</v>
      </c>
      <c r="H8" s="13">
        <f t="shared" si="0"/>
        <v>2604.5364891518734</v>
      </c>
      <c r="I8" s="13">
        <f t="shared" si="1"/>
        <v>18.737672583826427</v>
      </c>
      <c r="J8" s="13"/>
      <c r="K8" s="13"/>
      <c r="L8" s="13">
        <f>H8-I8+J8-K8</f>
        <v>2585.7988165680472</v>
      </c>
      <c r="M8" s="63" t="s">
        <v>262</v>
      </c>
    </row>
    <row r="9" spans="1:17" ht="24.75" customHeight="1">
      <c r="B9" s="10" t="s">
        <v>214</v>
      </c>
      <c r="C9" s="10" t="s">
        <v>215</v>
      </c>
      <c r="D9" s="10"/>
      <c r="E9" s="10" t="s">
        <v>255</v>
      </c>
      <c r="F9" s="109">
        <v>2641</v>
      </c>
      <c r="G9" s="109">
        <v>19</v>
      </c>
      <c r="H9" s="13">
        <f t="shared" si="0"/>
        <v>2604.5364891518734</v>
      </c>
      <c r="I9" s="13">
        <f t="shared" si="1"/>
        <v>18.737672583826427</v>
      </c>
      <c r="J9" s="13"/>
      <c r="K9" s="13"/>
      <c r="L9" s="13">
        <f t="shared" si="2"/>
        <v>2585.7988165680472</v>
      </c>
      <c r="M9" s="63" t="s">
        <v>262</v>
      </c>
    </row>
    <row r="10" spans="1:17" ht="24.75" customHeight="1">
      <c r="B10" s="10" t="s">
        <v>258</v>
      </c>
      <c r="C10" s="10" t="s">
        <v>256</v>
      </c>
      <c r="D10" s="10"/>
      <c r="E10" s="10" t="s">
        <v>257</v>
      </c>
      <c r="F10" s="109">
        <v>2641</v>
      </c>
      <c r="G10" s="109">
        <v>19</v>
      </c>
      <c r="H10" s="13">
        <f t="shared" si="0"/>
        <v>2604.5364891518734</v>
      </c>
      <c r="I10" s="13">
        <f t="shared" si="1"/>
        <v>18.737672583826427</v>
      </c>
      <c r="J10" s="13"/>
      <c r="K10" s="13"/>
      <c r="L10" s="13">
        <f t="shared" si="2"/>
        <v>2585.7988165680472</v>
      </c>
      <c r="M10" s="63" t="s">
        <v>262</v>
      </c>
    </row>
    <row r="11" spans="1:17" ht="24.75" customHeight="1">
      <c r="B11" s="10" t="s">
        <v>218</v>
      </c>
      <c r="C11" s="12" t="s">
        <v>259</v>
      </c>
      <c r="D11" s="10"/>
      <c r="E11" s="10" t="s">
        <v>260</v>
      </c>
      <c r="F11" s="109">
        <v>2641</v>
      </c>
      <c r="G11" s="109">
        <v>19</v>
      </c>
      <c r="H11" s="13">
        <f t="shared" si="0"/>
        <v>2604.5364891518734</v>
      </c>
      <c r="I11" s="13">
        <f t="shared" si="1"/>
        <v>18.737672583826427</v>
      </c>
      <c r="J11" s="13"/>
      <c r="K11" s="13"/>
      <c r="L11" s="13">
        <f t="shared" si="2"/>
        <v>2585.7988165680472</v>
      </c>
      <c r="M11" s="63" t="s">
        <v>262</v>
      </c>
    </row>
    <row r="12" spans="1:17" ht="24.75" customHeight="1">
      <c r="B12" s="10" t="s">
        <v>216</v>
      </c>
      <c r="C12" s="12" t="s">
        <v>217</v>
      </c>
      <c r="D12" s="10"/>
      <c r="E12" s="10" t="s">
        <v>261</v>
      </c>
      <c r="F12" s="109">
        <v>3218</v>
      </c>
      <c r="G12" s="109">
        <v>118</v>
      </c>
      <c r="H12" s="13">
        <f t="shared" si="0"/>
        <v>3173.5700197238657</v>
      </c>
      <c r="I12" s="13">
        <f t="shared" si="1"/>
        <v>116.37080867850098</v>
      </c>
      <c r="J12" s="13"/>
      <c r="K12" s="13"/>
      <c r="L12" s="13">
        <f t="shared" si="2"/>
        <v>3057.1992110453648</v>
      </c>
      <c r="M12" s="63" t="s">
        <v>262</v>
      </c>
    </row>
    <row r="13" spans="1:17" ht="24.75" customHeight="1">
      <c r="B13" s="10" t="s">
        <v>393</v>
      </c>
      <c r="C13" s="12" t="s">
        <v>394</v>
      </c>
      <c r="D13" s="10"/>
      <c r="E13" s="10" t="s">
        <v>396</v>
      </c>
      <c r="F13" s="109">
        <v>3938</v>
      </c>
      <c r="G13" s="109">
        <v>335</v>
      </c>
      <c r="H13" s="13">
        <f t="shared" si="0"/>
        <v>3883.6291913214986</v>
      </c>
      <c r="I13" s="13">
        <f t="shared" si="1"/>
        <v>330.3747534516765</v>
      </c>
      <c r="J13" s="13"/>
      <c r="K13" s="13"/>
      <c r="L13" s="13">
        <f t="shared" si="2"/>
        <v>3553.2544378698221</v>
      </c>
      <c r="M13" s="63" t="s">
        <v>262</v>
      </c>
      <c r="Q13" s="113"/>
    </row>
    <row r="14" spans="1:17" ht="24.75" customHeight="1">
      <c r="B14" s="10" t="s">
        <v>395</v>
      </c>
      <c r="C14" s="12" t="s">
        <v>404</v>
      </c>
      <c r="D14" s="10"/>
      <c r="E14" s="10" t="s">
        <v>397</v>
      </c>
      <c r="F14" s="109">
        <v>4194</v>
      </c>
      <c r="G14" s="109">
        <v>376</v>
      </c>
      <c r="H14" s="13">
        <f t="shared" si="0"/>
        <v>4136.0946745562132</v>
      </c>
      <c r="I14" s="13">
        <f t="shared" si="1"/>
        <v>370.80867850098616</v>
      </c>
      <c r="J14" s="13"/>
      <c r="K14" s="13"/>
      <c r="L14" s="13">
        <f>H14-I14+J14-K14</f>
        <v>3765.2859960552269</v>
      </c>
      <c r="M14" s="63" t="s">
        <v>262</v>
      </c>
    </row>
    <row r="15" spans="1:17" ht="24.75" customHeight="1">
      <c r="B15" s="10" t="s">
        <v>416</v>
      </c>
      <c r="C15" s="12" t="s">
        <v>415</v>
      </c>
      <c r="E15" s="12" t="s">
        <v>417</v>
      </c>
      <c r="F15" s="111">
        <v>3787</v>
      </c>
      <c r="G15" s="111">
        <v>311</v>
      </c>
      <c r="H15" s="13">
        <f t="shared" si="0"/>
        <v>3734.7140039447731</v>
      </c>
      <c r="I15" s="13">
        <f t="shared" si="1"/>
        <v>306.70611439842207</v>
      </c>
      <c r="L15" s="13">
        <f>H15-I15+J15-K15</f>
        <v>3428.0078895463512</v>
      </c>
      <c r="M15" s="63" t="s">
        <v>262</v>
      </c>
    </row>
    <row r="16" spans="1:17" s="67" customFormat="1" ht="24.75" customHeight="1">
      <c r="E16" s="67" t="s">
        <v>92</v>
      </c>
      <c r="F16" s="120">
        <f>SUM(F5:F15)</f>
        <v>34201</v>
      </c>
      <c r="G16" s="120">
        <f t="shared" ref="G16:L16" si="3">SUM(G5:G15)</f>
        <v>1372</v>
      </c>
      <c r="H16" s="68">
        <f>SUM(H5:H15)</f>
        <v>33728.796844181459</v>
      </c>
      <c r="I16" s="68">
        <f t="shared" si="3"/>
        <v>1353.0571992110454</v>
      </c>
      <c r="J16" s="68">
        <f t="shared" si="3"/>
        <v>0</v>
      </c>
      <c r="K16" s="68">
        <f t="shared" si="3"/>
        <v>0</v>
      </c>
      <c r="L16" s="68">
        <f t="shared" si="3"/>
        <v>32375.739644970414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workbookViewId="0">
      <selection activeCell="F11" sqref="F11"/>
    </sheetView>
  </sheetViews>
  <sheetFormatPr baseColWidth="10" defaultRowHeight="12.75"/>
  <cols>
    <col min="1" max="1" width="1.140625" style="63" customWidth="1"/>
    <col min="2" max="2" width="14.85546875" style="63" customWidth="1"/>
    <col min="3" max="3" width="24" style="63" customWidth="1"/>
    <col min="4" max="4" width="6.140625" style="63" customWidth="1"/>
    <col min="5" max="5" width="20.5703125" style="63" customWidth="1"/>
    <col min="6" max="6" width="10.42578125" style="63" customWidth="1"/>
    <col min="7" max="7" width="7.5703125" style="63" customWidth="1"/>
    <col min="8" max="8" width="9.140625" style="63" customWidth="1"/>
    <col min="9" max="9" width="8.5703125" style="63" customWidth="1"/>
    <col min="10" max="10" width="10.42578125" style="63" customWidth="1"/>
    <col min="11" max="11" width="25.140625" style="63" customWidth="1"/>
    <col min="12" max="16384" width="11.42578125" style="63"/>
  </cols>
  <sheetData>
    <row r="1" spans="1:11" ht="18">
      <c r="A1" s="63" t="s">
        <v>237</v>
      </c>
      <c r="F1" s="1" t="s">
        <v>0</v>
      </c>
      <c r="G1" s="64"/>
      <c r="H1" s="64"/>
      <c r="I1" s="64"/>
      <c r="J1" s="64"/>
      <c r="K1" s="65" t="s">
        <v>1</v>
      </c>
    </row>
    <row r="2" spans="1:11" ht="15">
      <c r="F2" s="4" t="s">
        <v>412</v>
      </c>
      <c r="G2" s="64"/>
      <c r="H2" s="64"/>
      <c r="I2" s="64"/>
      <c r="J2" s="64"/>
      <c r="K2" s="23" t="str">
        <f>'GOB1'!M2</f>
        <v>30 DE SEPTIEMBRE DE 2014</v>
      </c>
    </row>
    <row r="3" spans="1:11">
      <c r="B3" s="11"/>
      <c r="C3" s="10"/>
      <c r="F3" s="23" t="str">
        <f>'GOB1'!F3</f>
        <v>SEGUNDA QUINCENA DE SEPTIEMBRE DE 2014</v>
      </c>
      <c r="G3" s="64"/>
      <c r="H3" s="64"/>
      <c r="I3" s="64"/>
      <c r="J3" s="64"/>
    </row>
    <row r="4" spans="1:11">
      <c r="B4" s="66" t="s">
        <v>3</v>
      </c>
      <c r="C4" s="66" t="s">
        <v>4</v>
      </c>
      <c r="D4" s="66"/>
      <c r="E4" s="66" t="s">
        <v>120</v>
      </c>
      <c r="F4" s="52" t="s">
        <v>5</v>
      </c>
      <c r="G4" s="52" t="s">
        <v>238</v>
      </c>
      <c r="H4" s="79" t="s">
        <v>369</v>
      </c>
      <c r="I4" s="52" t="s">
        <v>225</v>
      </c>
      <c r="J4" s="52" t="s">
        <v>6</v>
      </c>
      <c r="K4" s="66" t="s">
        <v>7</v>
      </c>
    </row>
    <row r="5" spans="1:11" ht="24.75" customHeight="1">
      <c r="B5" s="11" t="s">
        <v>68</v>
      </c>
      <c r="C5" s="10" t="s">
        <v>69</v>
      </c>
      <c r="D5" s="18"/>
      <c r="E5" s="11" t="s">
        <v>151</v>
      </c>
      <c r="F5" s="13">
        <v>4054</v>
      </c>
      <c r="G5" s="13"/>
      <c r="H5" s="13"/>
      <c r="I5" s="13"/>
      <c r="J5" s="13">
        <f>F5-G5+H5-I5</f>
        <v>4054</v>
      </c>
      <c r="K5" s="63" t="s">
        <v>262</v>
      </c>
    </row>
    <row r="6" spans="1:11" ht="24.75" customHeight="1">
      <c r="B6" s="11"/>
      <c r="C6" s="10"/>
      <c r="D6" s="18"/>
      <c r="E6" s="11"/>
      <c r="F6" s="13"/>
      <c r="G6" s="13"/>
      <c r="H6" s="13"/>
      <c r="I6" s="13"/>
      <c r="J6" s="13">
        <f t="shared" ref="J6:J14" si="0">F6-G6+H6-I6</f>
        <v>0</v>
      </c>
      <c r="K6" s="63" t="s">
        <v>262</v>
      </c>
    </row>
    <row r="7" spans="1:11" ht="24.75" customHeight="1">
      <c r="B7" s="11" t="s">
        <v>70</v>
      </c>
      <c r="C7" s="10" t="s">
        <v>71</v>
      </c>
      <c r="D7" s="18"/>
      <c r="E7" s="11" t="s">
        <v>151</v>
      </c>
      <c r="F7" s="13">
        <v>4054</v>
      </c>
      <c r="G7" s="13"/>
      <c r="H7" s="13"/>
      <c r="I7" s="13"/>
      <c r="J7" s="13">
        <f t="shared" si="0"/>
        <v>4054</v>
      </c>
      <c r="K7" s="63" t="s">
        <v>262</v>
      </c>
    </row>
    <row r="8" spans="1:11" ht="24.75" customHeight="1">
      <c r="B8" s="10"/>
      <c r="C8" s="10"/>
      <c r="D8" s="10"/>
      <c r="E8" s="10"/>
      <c r="F8" s="13"/>
      <c r="G8" s="13"/>
      <c r="H8" s="13"/>
      <c r="I8" s="13"/>
      <c r="J8" s="13">
        <f t="shared" si="0"/>
        <v>0</v>
      </c>
      <c r="K8" s="63" t="s">
        <v>262</v>
      </c>
    </row>
    <row r="9" spans="1:11" ht="24.75" customHeight="1">
      <c r="B9" s="11" t="s">
        <v>53</v>
      </c>
      <c r="C9" s="10" t="s">
        <v>54</v>
      </c>
      <c r="D9" s="19"/>
      <c r="E9" s="31" t="s">
        <v>126</v>
      </c>
      <c r="F9" s="58">
        <v>3937</v>
      </c>
      <c r="G9" s="58"/>
      <c r="H9" s="13"/>
      <c r="I9" s="13"/>
      <c r="J9" s="13">
        <f t="shared" si="0"/>
        <v>3937</v>
      </c>
      <c r="K9" s="63" t="s">
        <v>262</v>
      </c>
    </row>
    <row r="10" spans="1:11" ht="24.75" customHeight="1">
      <c r="B10" s="10"/>
      <c r="C10" s="10"/>
      <c r="D10" s="10"/>
      <c r="E10" s="10"/>
      <c r="F10" s="13"/>
      <c r="G10" s="13"/>
      <c r="H10" s="13"/>
      <c r="I10" s="13"/>
      <c r="J10" s="13">
        <f t="shared" si="0"/>
        <v>0</v>
      </c>
      <c r="K10" s="63" t="s">
        <v>262</v>
      </c>
    </row>
    <row r="11" spans="1:11" ht="24.75" customHeight="1">
      <c r="B11" s="76" t="s">
        <v>72</v>
      </c>
      <c r="C11" s="83" t="s">
        <v>73</v>
      </c>
      <c r="D11" s="100"/>
      <c r="E11" s="76" t="s">
        <v>151</v>
      </c>
      <c r="F11" s="58">
        <f>4215*0.72</f>
        <v>3034.7999999999997</v>
      </c>
      <c r="G11" s="116"/>
      <c r="H11" s="116"/>
      <c r="I11" s="13"/>
      <c r="J11" s="13">
        <f t="shared" si="0"/>
        <v>3034.7999999999997</v>
      </c>
      <c r="K11" s="63" t="s">
        <v>262</v>
      </c>
    </row>
    <row r="12" spans="1:11" ht="24.75" customHeight="1">
      <c r="B12" s="10"/>
      <c r="C12" s="12"/>
      <c r="D12" s="10"/>
      <c r="E12" s="10"/>
      <c r="F12" s="13"/>
      <c r="G12" s="13"/>
      <c r="H12" s="13"/>
      <c r="I12" s="13"/>
      <c r="J12" s="13">
        <f t="shared" si="0"/>
        <v>0</v>
      </c>
      <c r="K12" s="63" t="s">
        <v>262</v>
      </c>
    </row>
    <row r="13" spans="1:11" ht="24.75" customHeight="1">
      <c r="B13" s="10"/>
      <c r="C13" s="12"/>
      <c r="D13" s="10"/>
      <c r="E13" s="10"/>
      <c r="F13" s="13"/>
      <c r="G13" s="13"/>
      <c r="H13" s="13"/>
      <c r="I13" s="13"/>
      <c r="J13" s="13">
        <f t="shared" si="0"/>
        <v>0</v>
      </c>
      <c r="K13" s="63" t="s">
        <v>262</v>
      </c>
    </row>
    <row r="14" spans="1:11" ht="24.75" customHeight="1">
      <c r="B14" s="10"/>
      <c r="C14" s="12"/>
      <c r="D14" s="10"/>
      <c r="E14" s="10"/>
      <c r="F14" s="13"/>
      <c r="G14" s="13"/>
      <c r="H14" s="13"/>
      <c r="I14" s="13"/>
      <c r="J14" s="13">
        <f t="shared" si="0"/>
        <v>0</v>
      </c>
      <c r="K14" s="63" t="s">
        <v>262</v>
      </c>
    </row>
    <row r="15" spans="1:11" ht="24.75" customHeight="1"/>
    <row r="16" spans="1:11" s="67" customFormat="1" ht="24.75" customHeight="1">
      <c r="E16" s="67" t="s">
        <v>92</v>
      </c>
      <c r="F16" s="68">
        <f>SUM(F5:F15)</f>
        <v>15079.8</v>
      </c>
      <c r="G16" s="68">
        <f t="shared" ref="G16:J16" si="1">SUM(G5:G15)</f>
        <v>0</v>
      </c>
      <c r="H16" s="68">
        <f t="shared" si="1"/>
        <v>0</v>
      </c>
      <c r="I16" s="68">
        <f t="shared" si="1"/>
        <v>0</v>
      </c>
      <c r="J16" s="68">
        <f t="shared" si="1"/>
        <v>15079.8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</sheetData>
  <pageMargins left="0" right="0" top="0" bottom="0" header="0" footer="0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N28"/>
  <sheetViews>
    <sheetView topLeftCell="A12" zoomScaleNormal="100" workbookViewId="0">
      <selection activeCell="H20" sqref="H20"/>
    </sheetView>
  </sheetViews>
  <sheetFormatPr baseColWidth="10" defaultRowHeight="12.75"/>
  <cols>
    <col min="1" max="1" width="1.7109375" customWidth="1"/>
    <col min="2" max="2" width="12.7109375" customWidth="1"/>
    <col min="3" max="3" width="30.85546875" customWidth="1"/>
    <col min="4" max="4" width="4.7109375" customWidth="1"/>
    <col min="5" max="5" width="16" customWidth="1"/>
    <col min="6" max="6" width="1.5703125" customWidth="1"/>
    <col min="7" max="7" width="1.28515625" customWidth="1"/>
    <col min="8" max="9" width="11" customWidth="1"/>
    <col min="10" max="10" width="11.85546875" customWidth="1"/>
    <col min="11" max="11" width="9.140625" customWidth="1"/>
    <col min="12" max="12" width="11.85546875" customWidth="1"/>
    <col min="13" max="13" width="25.42578125" customWidth="1"/>
  </cols>
  <sheetData>
    <row r="1" spans="1:14" ht="18">
      <c r="A1" t="s">
        <v>226</v>
      </c>
      <c r="B1" s="43"/>
      <c r="C1" s="43"/>
      <c r="D1" s="43"/>
      <c r="E1" s="43"/>
      <c r="F1" s="45" t="s">
        <v>0</v>
      </c>
      <c r="G1" s="46"/>
      <c r="H1" s="46"/>
      <c r="I1" s="46"/>
      <c r="J1" s="46"/>
      <c r="K1" s="46"/>
      <c r="L1" s="46"/>
      <c r="M1" s="8" t="s">
        <v>1</v>
      </c>
    </row>
    <row r="2" spans="1:14" ht="15">
      <c r="B2" s="43"/>
      <c r="C2" s="43"/>
      <c r="D2" s="43"/>
      <c r="E2" s="43"/>
      <c r="F2" s="47" t="s">
        <v>97</v>
      </c>
      <c r="G2" s="46"/>
      <c r="H2" s="46"/>
      <c r="I2" s="46"/>
      <c r="J2" s="46"/>
      <c r="K2" s="46"/>
      <c r="L2" s="46"/>
      <c r="M2" s="48" t="str">
        <f>'GOB1'!M2</f>
        <v>30 DE SEPTIEMBRE DE 2014</v>
      </c>
    </row>
    <row r="3" spans="1:14">
      <c r="B3" s="43"/>
      <c r="C3" s="43"/>
      <c r="D3" s="43"/>
      <c r="E3" s="43"/>
      <c r="F3" s="48" t="str">
        <f>'GOB1'!F3</f>
        <v>SEGUNDA QUINCENA DE SEPTIEMBRE DE 2014</v>
      </c>
      <c r="G3" s="46"/>
      <c r="H3" s="46"/>
      <c r="I3" s="46"/>
      <c r="J3" s="46"/>
      <c r="K3" s="46"/>
      <c r="L3" s="46"/>
      <c r="M3" s="43"/>
    </row>
    <row r="4" spans="1:14">
      <c r="B4" s="43"/>
      <c r="C4" s="43"/>
      <c r="D4" s="43"/>
      <c r="E4" s="43"/>
      <c r="F4" s="9"/>
      <c r="G4" s="46"/>
      <c r="H4" s="46"/>
      <c r="I4" s="46"/>
      <c r="J4" s="46"/>
      <c r="K4" s="46"/>
      <c r="L4" s="46"/>
      <c r="M4" s="43"/>
    </row>
    <row r="5" spans="1:14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52" t="s">
        <v>225</v>
      </c>
      <c r="L5" s="7" t="s">
        <v>6</v>
      </c>
      <c r="M5" s="6" t="s">
        <v>7</v>
      </c>
    </row>
    <row r="6" spans="1:14" ht="1.5" customHeight="1">
      <c r="B6" s="43"/>
      <c r="C6" s="43"/>
      <c r="D6" s="43"/>
      <c r="E6" s="43"/>
      <c r="F6" s="121"/>
      <c r="G6" s="121"/>
      <c r="H6" s="43"/>
      <c r="I6" s="43"/>
      <c r="J6" s="43"/>
      <c r="K6" s="43"/>
      <c r="L6" s="43"/>
      <c r="M6" s="43"/>
    </row>
    <row r="7" spans="1:14" ht="24.95" customHeight="1">
      <c r="B7" s="39"/>
      <c r="C7" s="10"/>
      <c r="D7" s="11"/>
      <c r="E7" s="11" t="s">
        <v>161</v>
      </c>
      <c r="F7" s="122"/>
      <c r="G7" s="123"/>
      <c r="H7" s="50">
        <f>SUM(F7*2)/30.42*15</f>
        <v>0</v>
      </c>
      <c r="I7" s="50">
        <f>SUM(G7*2)/30.42*15</f>
        <v>0</v>
      </c>
      <c r="J7" s="50"/>
      <c r="K7" s="50"/>
      <c r="L7" s="50">
        <f>H7-I7+J7-K7</f>
        <v>0</v>
      </c>
      <c r="M7" s="14"/>
    </row>
    <row r="8" spans="1:14" ht="24.95" customHeight="1">
      <c r="B8" s="49" t="s">
        <v>327</v>
      </c>
      <c r="C8" s="51" t="s">
        <v>325</v>
      </c>
      <c r="D8" s="49"/>
      <c r="E8" s="49" t="s">
        <v>326</v>
      </c>
      <c r="F8" s="109">
        <v>4819</v>
      </c>
      <c r="G8" s="109">
        <v>486</v>
      </c>
      <c r="H8" s="50">
        <f t="shared" ref="H8:H24" si="0">SUM(F8*2)/30.42*15</f>
        <v>4752.4654832347142</v>
      </c>
      <c r="I8" s="50">
        <f t="shared" ref="I8:I24" si="1">SUM(G8*2)/30.42*15</f>
        <v>479.28994082840234</v>
      </c>
      <c r="J8" s="13"/>
      <c r="K8" s="13"/>
      <c r="L8" s="50">
        <f t="shared" ref="L8:L24" si="2">H8-I8+J8-K8</f>
        <v>4273.1755424063122</v>
      </c>
      <c r="M8" s="14"/>
    </row>
    <row r="9" spans="1:14" ht="24.95" customHeight="1">
      <c r="B9" s="27"/>
      <c r="C9" s="27"/>
      <c r="D9" s="49"/>
      <c r="E9" s="49" t="s">
        <v>408</v>
      </c>
      <c r="F9" s="122"/>
      <c r="G9" s="123"/>
      <c r="H9" s="50">
        <f t="shared" si="0"/>
        <v>0</v>
      </c>
      <c r="I9" s="50">
        <f t="shared" si="1"/>
        <v>0</v>
      </c>
      <c r="J9" s="50"/>
      <c r="K9" s="50"/>
      <c r="L9" s="50">
        <f t="shared" si="2"/>
        <v>0</v>
      </c>
      <c r="M9" s="14"/>
    </row>
    <row r="10" spans="1:14" ht="24.95" customHeight="1">
      <c r="B10" s="27" t="s">
        <v>111</v>
      </c>
      <c r="C10" s="27" t="s">
        <v>110</v>
      </c>
      <c r="D10" s="49"/>
      <c r="E10" s="49" t="s">
        <v>408</v>
      </c>
      <c r="F10" s="122">
        <f>12464/2</f>
        <v>6232</v>
      </c>
      <c r="G10" s="123">
        <f>1554/2</f>
        <v>777</v>
      </c>
      <c r="H10" s="50">
        <f t="shared" si="0"/>
        <v>6145.956607495069</v>
      </c>
      <c r="I10" s="50">
        <f t="shared" si="1"/>
        <v>766.27218934911241</v>
      </c>
      <c r="J10" s="50"/>
      <c r="K10" s="50">
        <v>4</v>
      </c>
      <c r="L10" s="50">
        <f t="shared" si="2"/>
        <v>5375.6844181459564</v>
      </c>
      <c r="M10" s="14"/>
    </row>
    <row r="11" spans="1:14" ht="24.95" customHeight="1">
      <c r="B11" s="49" t="s">
        <v>195</v>
      </c>
      <c r="C11" s="51" t="s">
        <v>196</v>
      </c>
      <c r="D11" s="49"/>
      <c r="E11" s="49" t="s">
        <v>162</v>
      </c>
      <c r="F11" s="122">
        <v>5595</v>
      </c>
      <c r="G11" s="123">
        <v>640</v>
      </c>
      <c r="H11" s="50">
        <f t="shared" si="0"/>
        <v>5517.7514792899401</v>
      </c>
      <c r="I11" s="50">
        <f t="shared" si="1"/>
        <v>631.16370808678494</v>
      </c>
      <c r="J11" s="44"/>
      <c r="K11" s="44">
        <v>4</v>
      </c>
      <c r="L11" s="50">
        <f t="shared" si="2"/>
        <v>4882.5877712031552</v>
      </c>
      <c r="M11" s="14"/>
      <c r="N11" s="90"/>
    </row>
    <row r="12" spans="1:14" ht="24.95" customHeight="1">
      <c r="B12" s="49" t="s">
        <v>90</v>
      </c>
      <c r="C12" s="51" t="s">
        <v>91</v>
      </c>
      <c r="D12" s="49"/>
      <c r="E12" s="49" t="s">
        <v>162</v>
      </c>
      <c r="F12" s="122">
        <v>5595</v>
      </c>
      <c r="G12" s="123">
        <v>640</v>
      </c>
      <c r="H12" s="50">
        <f t="shared" si="0"/>
        <v>5517.7514792899401</v>
      </c>
      <c r="I12" s="50">
        <f t="shared" si="1"/>
        <v>631.16370808678494</v>
      </c>
      <c r="J12" s="44"/>
      <c r="K12" s="44">
        <v>4</v>
      </c>
      <c r="L12" s="50">
        <f t="shared" si="2"/>
        <v>4882.5877712031552</v>
      </c>
      <c r="M12" s="14"/>
    </row>
    <row r="13" spans="1:14" ht="24.95" customHeight="1">
      <c r="B13" s="49" t="s">
        <v>88</v>
      </c>
      <c r="C13" s="51" t="s">
        <v>89</v>
      </c>
      <c r="D13" s="49"/>
      <c r="E13" s="49" t="s">
        <v>162</v>
      </c>
      <c r="F13" s="122">
        <v>5595</v>
      </c>
      <c r="G13" s="123">
        <v>640</v>
      </c>
      <c r="H13" s="50">
        <f t="shared" si="0"/>
        <v>5517.7514792899401</v>
      </c>
      <c r="I13" s="50">
        <f t="shared" si="1"/>
        <v>631.16370808678494</v>
      </c>
      <c r="J13" s="44"/>
      <c r="K13" s="44">
        <v>4</v>
      </c>
      <c r="L13" s="50">
        <f t="shared" si="2"/>
        <v>4882.5877712031552</v>
      </c>
      <c r="M13" s="14"/>
    </row>
    <row r="14" spans="1:14" ht="24.95" customHeight="1">
      <c r="B14" s="27" t="s">
        <v>427</v>
      </c>
      <c r="C14" s="27" t="s">
        <v>422</v>
      </c>
      <c r="D14" s="49"/>
      <c r="E14" s="49" t="s">
        <v>162</v>
      </c>
      <c r="F14" s="122">
        <v>5595</v>
      </c>
      <c r="G14" s="123">
        <v>640</v>
      </c>
      <c r="H14" s="50">
        <f t="shared" si="0"/>
        <v>5517.7514792899401</v>
      </c>
      <c r="I14" s="50">
        <f t="shared" si="1"/>
        <v>631.16370808678494</v>
      </c>
      <c r="J14" s="44"/>
      <c r="K14" s="44"/>
      <c r="L14" s="50">
        <f t="shared" si="2"/>
        <v>4886.5877712031552</v>
      </c>
      <c r="M14" s="14"/>
    </row>
    <row r="15" spans="1:14" ht="24.95" customHeight="1">
      <c r="B15" s="27" t="s">
        <v>428</v>
      </c>
      <c r="C15" s="27" t="s">
        <v>423</v>
      </c>
      <c r="D15" s="49"/>
      <c r="E15" s="49" t="s">
        <v>162</v>
      </c>
      <c r="F15" s="122">
        <v>5595</v>
      </c>
      <c r="G15" s="123">
        <v>640</v>
      </c>
      <c r="H15" s="50">
        <f t="shared" si="0"/>
        <v>5517.7514792899401</v>
      </c>
      <c r="I15" s="50">
        <f t="shared" si="1"/>
        <v>631.16370808678494</v>
      </c>
      <c r="J15" s="44"/>
      <c r="K15" s="44"/>
      <c r="L15" s="50">
        <f t="shared" si="2"/>
        <v>4886.5877712031552</v>
      </c>
      <c r="M15" s="14"/>
    </row>
    <row r="16" spans="1:14" ht="24.95" customHeight="1">
      <c r="B16" s="27" t="s">
        <v>112</v>
      </c>
      <c r="C16" s="27" t="s">
        <v>119</v>
      </c>
      <c r="D16" s="49"/>
      <c r="E16" s="49" t="s">
        <v>162</v>
      </c>
      <c r="F16" s="122">
        <v>5595</v>
      </c>
      <c r="G16" s="123">
        <v>640</v>
      </c>
      <c r="H16" s="50">
        <f t="shared" si="0"/>
        <v>5517.7514792899401</v>
      </c>
      <c r="I16" s="50">
        <f t="shared" si="1"/>
        <v>631.16370808678494</v>
      </c>
      <c r="J16" s="44"/>
      <c r="K16" s="44">
        <v>4</v>
      </c>
      <c r="L16" s="50">
        <f t="shared" si="2"/>
        <v>4882.5877712031552</v>
      </c>
      <c r="M16" s="14"/>
    </row>
    <row r="17" spans="2:13" ht="24.95" customHeight="1">
      <c r="B17" s="27" t="s">
        <v>429</v>
      </c>
      <c r="C17" s="27" t="s">
        <v>424</v>
      </c>
      <c r="D17" s="49"/>
      <c r="E17" s="49" t="s">
        <v>162</v>
      </c>
      <c r="F17" s="122">
        <v>5595</v>
      </c>
      <c r="G17" s="123">
        <v>640</v>
      </c>
      <c r="H17" s="50">
        <f t="shared" si="0"/>
        <v>5517.7514792899401</v>
      </c>
      <c r="I17" s="50">
        <f t="shared" si="1"/>
        <v>631.16370808678494</v>
      </c>
      <c r="J17" s="44"/>
      <c r="K17" s="44"/>
      <c r="L17" s="50">
        <f t="shared" si="2"/>
        <v>4886.5877712031552</v>
      </c>
      <c r="M17" s="14"/>
    </row>
    <row r="18" spans="2:13" ht="24.95" customHeight="1">
      <c r="B18" s="27" t="s">
        <v>430</v>
      </c>
      <c r="C18" s="27" t="s">
        <v>425</v>
      </c>
      <c r="D18" s="49"/>
      <c r="E18" s="49" t="s">
        <v>162</v>
      </c>
      <c r="F18" s="122">
        <v>5595</v>
      </c>
      <c r="G18" s="123">
        <v>640</v>
      </c>
      <c r="H18" s="50">
        <f t="shared" si="0"/>
        <v>5517.7514792899401</v>
      </c>
      <c r="I18" s="50">
        <f t="shared" si="1"/>
        <v>631.16370808678494</v>
      </c>
      <c r="J18" s="44"/>
      <c r="K18" s="44"/>
      <c r="L18" s="50">
        <f t="shared" si="2"/>
        <v>4886.5877712031552</v>
      </c>
      <c r="M18" s="14"/>
    </row>
    <row r="19" spans="2:13" ht="21.95" customHeight="1">
      <c r="B19" s="27" t="s">
        <v>431</v>
      </c>
      <c r="C19" s="27" t="s">
        <v>426</v>
      </c>
      <c r="D19" s="49"/>
      <c r="E19" s="49" t="s">
        <v>162</v>
      </c>
      <c r="F19" s="122">
        <v>5595</v>
      </c>
      <c r="G19" s="123">
        <v>640</v>
      </c>
      <c r="H19" s="50">
        <f t="shared" si="0"/>
        <v>5517.7514792899401</v>
      </c>
      <c r="I19" s="50">
        <f t="shared" si="1"/>
        <v>631.16370808678494</v>
      </c>
      <c r="J19" s="44"/>
      <c r="K19" s="44"/>
      <c r="L19" s="50">
        <f t="shared" si="2"/>
        <v>4886.5877712031552</v>
      </c>
      <c r="M19" s="14"/>
    </row>
    <row r="20" spans="2:13" ht="21.95" customHeight="1">
      <c r="B20" s="27" t="s">
        <v>401</v>
      </c>
      <c r="C20" s="27" t="s">
        <v>398</v>
      </c>
      <c r="D20" s="49"/>
      <c r="E20" s="49" t="s">
        <v>162</v>
      </c>
      <c r="F20" s="122">
        <v>5595</v>
      </c>
      <c r="G20" s="123">
        <v>640</v>
      </c>
      <c r="H20" s="50">
        <f t="shared" si="0"/>
        <v>5517.7514792899401</v>
      </c>
      <c r="I20" s="50">
        <f t="shared" si="1"/>
        <v>631.16370808678494</v>
      </c>
      <c r="J20" s="44"/>
      <c r="K20" s="44"/>
      <c r="L20" s="50">
        <f t="shared" si="2"/>
        <v>4886.5877712031552</v>
      </c>
      <c r="M20" s="14"/>
    </row>
    <row r="21" spans="2:13" ht="21.95" customHeight="1">
      <c r="B21" s="27" t="s">
        <v>434</v>
      </c>
      <c r="C21" s="27" t="s">
        <v>435</v>
      </c>
      <c r="D21" s="49"/>
      <c r="E21" s="49" t="s">
        <v>162</v>
      </c>
      <c r="F21" s="122">
        <v>5595</v>
      </c>
      <c r="G21" s="123">
        <v>640</v>
      </c>
      <c r="H21" s="50">
        <f t="shared" si="0"/>
        <v>5517.7514792899401</v>
      </c>
      <c r="I21" s="50">
        <f t="shared" si="1"/>
        <v>631.16370808678494</v>
      </c>
      <c r="J21" s="44"/>
      <c r="K21" s="44"/>
      <c r="L21" s="50">
        <f t="shared" si="2"/>
        <v>4886.5877712031552</v>
      </c>
      <c r="M21" s="14"/>
    </row>
    <row r="22" spans="2:13" ht="25.5" customHeight="1">
      <c r="B22" s="27" t="s">
        <v>402</v>
      </c>
      <c r="C22" s="27" t="s">
        <v>399</v>
      </c>
      <c r="D22" s="49"/>
      <c r="E22" s="49" t="s">
        <v>162</v>
      </c>
      <c r="F22" s="122">
        <v>5595</v>
      </c>
      <c r="G22" s="123">
        <v>640</v>
      </c>
      <c r="H22" s="50">
        <f t="shared" si="0"/>
        <v>5517.7514792899401</v>
      </c>
      <c r="I22" s="50">
        <f t="shared" si="1"/>
        <v>631.16370808678494</v>
      </c>
      <c r="J22" s="44"/>
      <c r="K22" s="44"/>
      <c r="L22" s="50">
        <f t="shared" si="2"/>
        <v>4886.5877712031552</v>
      </c>
      <c r="M22" s="14"/>
    </row>
    <row r="23" spans="2:13" ht="24.75" customHeight="1">
      <c r="B23" s="26"/>
      <c r="C23" s="27"/>
      <c r="D23" s="49"/>
      <c r="E23" s="49" t="s">
        <v>162</v>
      </c>
      <c r="F23" s="122"/>
      <c r="G23" s="123"/>
      <c r="H23" s="50">
        <f t="shared" si="0"/>
        <v>0</v>
      </c>
      <c r="I23" s="50">
        <f t="shared" si="1"/>
        <v>0</v>
      </c>
      <c r="J23" s="44"/>
      <c r="K23" s="44"/>
      <c r="L23" s="50">
        <f t="shared" si="2"/>
        <v>0</v>
      </c>
      <c r="M23" s="14"/>
    </row>
    <row r="24" spans="2:13" ht="24.75" customHeight="1">
      <c r="B24" s="51" t="s">
        <v>403</v>
      </c>
      <c r="C24" s="27" t="s">
        <v>400</v>
      </c>
      <c r="D24" s="49"/>
      <c r="E24" s="49" t="s">
        <v>162</v>
      </c>
      <c r="F24" s="122">
        <v>5595</v>
      </c>
      <c r="G24" s="123">
        <v>640</v>
      </c>
      <c r="H24" s="50">
        <f t="shared" si="0"/>
        <v>5517.7514792899401</v>
      </c>
      <c r="I24" s="50">
        <f t="shared" si="1"/>
        <v>631.16370808678494</v>
      </c>
      <c r="J24" s="44"/>
      <c r="K24" s="44">
        <v>4</v>
      </c>
      <c r="L24" s="50">
        <f t="shared" si="2"/>
        <v>4882.5877712031552</v>
      </c>
      <c r="M24" s="14"/>
    </row>
    <row r="25" spans="2:13">
      <c r="B25" s="43"/>
      <c r="C25" s="43"/>
      <c r="D25" s="43"/>
      <c r="E25" s="43"/>
      <c r="F25" s="121"/>
      <c r="G25" s="121"/>
      <c r="H25" s="43"/>
      <c r="I25" s="43"/>
      <c r="J25" s="43"/>
      <c r="K25" s="43"/>
      <c r="L25" s="43"/>
      <c r="M25" s="43"/>
    </row>
    <row r="26" spans="2:13">
      <c r="B26" s="43"/>
      <c r="C26" s="43"/>
      <c r="D26" s="43"/>
      <c r="E26" s="69" t="s">
        <v>92</v>
      </c>
      <c r="F26" s="124">
        <f>SUM(F7:F25)</f>
        <v>83786</v>
      </c>
      <c r="G26" s="124">
        <f>SUM(G7:G25)</f>
        <v>9583</v>
      </c>
      <c r="H26" s="70">
        <f t="shared" ref="H26:I26" si="3">SUM(H7:H25)</f>
        <v>82629.191321499005</v>
      </c>
      <c r="I26" s="70">
        <f t="shared" si="3"/>
        <v>9450.6903353057169</v>
      </c>
      <c r="J26" s="70">
        <f t="shared" ref="J26" si="4">SUM(J7:J25)</f>
        <v>0</v>
      </c>
      <c r="K26" s="70">
        <f>SUM(K7:K25)</f>
        <v>24</v>
      </c>
      <c r="L26" s="70">
        <f>SUM(L7:L25)</f>
        <v>73154.500986193292</v>
      </c>
      <c r="M26" s="43"/>
    </row>
    <row r="27" spans="2:13">
      <c r="E27" s="21"/>
      <c r="F27" s="110"/>
      <c r="G27" s="110"/>
      <c r="H27" s="22"/>
      <c r="I27" s="22"/>
      <c r="J27" s="22">
        <f>SUM(J14:J26)</f>
        <v>0</v>
      </c>
      <c r="K27" s="22"/>
      <c r="L27" s="22"/>
    </row>
    <row r="28" spans="2:13">
      <c r="F28" s="111"/>
      <c r="G28" s="111"/>
    </row>
  </sheetData>
  <phoneticPr fontId="0" type="noConversion"/>
  <pageMargins left="0.11811023622047245" right="7.874015748031496E-2" top="0.39370078740157483" bottom="0.23622047244094491" header="0" footer="0"/>
  <pageSetup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>
    <pageSetUpPr fitToPage="1"/>
  </sheetPr>
  <dimension ref="A1:O31"/>
  <sheetViews>
    <sheetView tabSelected="1" workbookViewId="0">
      <selection activeCell="H7" sqref="H7:I27"/>
    </sheetView>
  </sheetViews>
  <sheetFormatPr baseColWidth="10" defaultRowHeight="12.75"/>
  <cols>
    <col min="1" max="1" width="1.7109375" customWidth="1"/>
    <col min="2" max="2" width="12.140625" bestFit="1" customWidth="1"/>
    <col min="3" max="3" width="30.42578125" customWidth="1"/>
    <col min="4" max="4" width="0.7109375" customWidth="1"/>
    <col min="5" max="5" width="15.140625" customWidth="1"/>
    <col min="6" max="6" width="1.85546875" customWidth="1"/>
    <col min="7" max="7" width="1.7109375" customWidth="1"/>
    <col min="8" max="9" width="11.140625" customWidth="1"/>
    <col min="10" max="10" width="10.85546875" bestFit="1" customWidth="1"/>
    <col min="11" max="11" width="6.7109375" bestFit="1" customWidth="1"/>
    <col min="12" max="12" width="10.28515625" bestFit="1" customWidth="1"/>
    <col min="13" max="13" width="28.5703125" customWidth="1"/>
  </cols>
  <sheetData>
    <row r="1" spans="1:15" ht="18">
      <c r="F1" s="1" t="s">
        <v>0</v>
      </c>
      <c r="G1" s="33"/>
      <c r="H1" s="33"/>
      <c r="I1" s="33"/>
      <c r="J1" s="33"/>
      <c r="K1" s="33"/>
      <c r="L1" s="33"/>
      <c r="M1" s="3" t="s">
        <v>1</v>
      </c>
    </row>
    <row r="2" spans="1:15" ht="15">
      <c r="F2" s="4" t="s">
        <v>97</v>
      </c>
      <c r="G2" s="33"/>
      <c r="H2" s="33"/>
      <c r="I2" s="33"/>
      <c r="J2" s="33"/>
      <c r="K2" s="33"/>
      <c r="L2" s="33"/>
      <c r="M2" s="23" t="str">
        <f>'GOB1'!M2</f>
        <v>30 DE SEPTIEMBRE DE 2014</v>
      </c>
    </row>
    <row r="3" spans="1:15">
      <c r="F3" s="23" t="str">
        <f>'GOB1'!F3</f>
        <v>SEGUNDA QUINCENA DE SEPTIEMBRE DE 2014</v>
      </c>
      <c r="G3" s="33"/>
      <c r="H3" s="33"/>
      <c r="I3" s="33"/>
      <c r="J3" s="33"/>
      <c r="K3" s="33"/>
      <c r="L3" s="33"/>
    </row>
    <row r="4" spans="1:15">
      <c r="F4" s="34"/>
      <c r="G4" s="33"/>
      <c r="H4" s="33"/>
      <c r="I4" s="33"/>
      <c r="J4" s="33"/>
      <c r="K4" s="33"/>
      <c r="L4" s="33"/>
    </row>
    <row r="5" spans="1:15">
      <c r="B5" s="6" t="s">
        <v>3</v>
      </c>
      <c r="C5" s="6" t="s">
        <v>4</v>
      </c>
      <c r="D5" s="6"/>
      <c r="E5" s="6" t="s">
        <v>120</v>
      </c>
      <c r="F5" s="125" t="s">
        <v>5</v>
      </c>
      <c r="G5" s="126" t="s">
        <v>238</v>
      </c>
      <c r="H5" s="42" t="s">
        <v>5</v>
      </c>
      <c r="I5" s="55" t="s">
        <v>238</v>
      </c>
      <c r="J5" s="35" t="s">
        <v>369</v>
      </c>
      <c r="K5" s="52" t="s">
        <v>225</v>
      </c>
      <c r="L5" s="35" t="s">
        <v>6</v>
      </c>
      <c r="M5" s="6" t="s">
        <v>7</v>
      </c>
    </row>
    <row r="6" spans="1:15" ht="3.75" customHeight="1">
      <c r="F6" s="111"/>
      <c r="G6" s="111"/>
      <c r="J6" s="43"/>
      <c r="K6" s="43"/>
    </row>
    <row r="7" spans="1:15" ht="24.95" customHeight="1">
      <c r="B7" s="12"/>
      <c r="C7" s="82"/>
      <c r="D7" s="36"/>
      <c r="E7" s="36" t="s">
        <v>162</v>
      </c>
      <c r="F7" s="127">
        <v>0</v>
      </c>
      <c r="G7" s="128">
        <v>0</v>
      </c>
      <c r="H7" s="15">
        <f>SUM(F7*2)/30.42*15</f>
        <v>0</v>
      </c>
      <c r="I7" s="15">
        <f>SUM(G7*2)/30.42*15</f>
        <v>0</v>
      </c>
      <c r="J7" s="85">
        <v>0</v>
      </c>
      <c r="K7" s="85"/>
      <c r="L7" s="15">
        <f>H7-I7+J7-K7</f>
        <v>0</v>
      </c>
      <c r="M7" s="14"/>
    </row>
    <row r="8" spans="1:15" s="60" customFormat="1" ht="24.95" customHeight="1">
      <c r="A8"/>
      <c r="B8" s="36"/>
      <c r="C8" s="12"/>
      <c r="D8" s="36"/>
      <c r="E8" s="36" t="s">
        <v>162</v>
      </c>
      <c r="F8" s="127"/>
      <c r="G8" s="128"/>
      <c r="H8" s="15">
        <f t="shared" ref="H8:H27" si="0">SUM(F8*2)/30.42*15</f>
        <v>0</v>
      </c>
      <c r="I8" s="15">
        <f t="shared" ref="I8:I27" si="1">SUM(G8*2)/30.42*15</f>
        <v>0</v>
      </c>
      <c r="J8" s="85"/>
      <c r="K8" s="85"/>
      <c r="L8" s="15">
        <f t="shared" ref="L8:L24" si="2">H8-I8+J8-K8</f>
        <v>0</v>
      </c>
      <c r="M8" s="59"/>
    </row>
    <row r="9" spans="1:15" ht="24.95" customHeight="1">
      <c r="B9" s="36" t="s">
        <v>197</v>
      </c>
      <c r="C9" s="12" t="s">
        <v>198</v>
      </c>
      <c r="D9" s="36"/>
      <c r="E9" s="36" t="s">
        <v>409</v>
      </c>
      <c r="F9" s="122">
        <v>5595</v>
      </c>
      <c r="G9" s="123">
        <v>640</v>
      </c>
      <c r="H9" s="15">
        <f t="shared" si="0"/>
        <v>5517.7514792899401</v>
      </c>
      <c r="I9" s="15">
        <f t="shared" si="1"/>
        <v>631.16370808678494</v>
      </c>
      <c r="J9" s="85"/>
      <c r="K9" s="85">
        <v>4</v>
      </c>
      <c r="L9" s="15">
        <f t="shared" si="2"/>
        <v>4882.5877712031552</v>
      </c>
      <c r="M9" s="14"/>
    </row>
    <row r="10" spans="1:15" ht="24.95" customHeight="1">
      <c r="B10" s="36"/>
      <c r="C10" s="12"/>
      <c r="D10" s="36"/>
      <c r="E10" s="36" t="s">
        <v>409</v>
      </c>
      <c r="F10" s="122"/>
      <c r="G10" s="123"/>
      <c r="H10" s="15">
        <f t="shared" si="0"/>
        <v>0</v>
      </c>
      <c r="I10" s="15">
        <f t="shared" si="1"/>
        <v>0</v>
      </c>
      <c r="J10" s="85"/>
      <c r="K10" s="85"/>
      <c r="L10" s="15">
        <f t="shared" si="2"/>
        <v>0</v>
      </c>
      <c r="M10" s="14"/>
    </row>
    <row r="11" spans="1:15" ht="24.95" customHeight="1">
      <c r="B11" s="36" t="s">
        <v>199</v>
      </c>
      <c r="C11" s="12" t="s">
        <v>200</v>
      </c>
      <c r="D11" s="36"/>
      <c r="E11" s="36" t="s">
        <v>162</v>
      </c>
      <c r="F11" s="122">
        <v>5595</v>
      </c>
      <c r="G11" s="123">
        <v>640</v>
      </c>
      <c r="H11" s="15">
        <f t="shared" si="0"/>
        <v>5517.7514792899401</v>
      </c>
      <c r="I11" s="15">
        <f t="shared" si="1"/>
        <v>631.16370808678494</v>
      </c>
      <c r="J11" s="85"/>
      <c r="K11" s="85">
        <v>4</v>
      </c>
      <c r="L11" s="15">
        <f t="shared" si="2"/>
        <v>4882.5877712031552</v>
      </c>
      <c r="M11" s="14"/>
    </row>
    <row r="12" spans="1:15" ht="24.95" customHeight="1">
      <c r="B12" s="36"/>
      <c r="C12" s="12"/>
      <c r="D12" s="36"/>
      <c r="E12" s="36" t="s">
        <v>162</v>
      </c>
      <c r="F12" s="122"/>
      <c r="G12" s="123"/>
      <c r="H12" s="15">
        <f t="shared" si="0"/>
        <v>0</v>
      </c>
      <c r="I12" s="15">
        <f t="shared" si="1"/>
        <v>0</v>
      </c>
      <c r="J12" s="84"/>
      <c r="K12" s="85"/>
      <c r="L12" s="15">
        <f t="shared" si="2"/>
        <v>0</v>
      </c>
      <c r="M12" s="14"/>
    </row>
    <row r="13" spans="1:15" ht="24.95" customHeight="1">
      <c r="B13" s="36"/>
      <c r="C13" s="12"/>
      <c r="D13" s="36"/>
      <c r="E13" s="36" t="s">
        <v>162</v>
      </c>
      <c r="F13" s="122"/>
      <c r="G13" s="123"/>
      <c r="H13" s="15">
        <f t="shared" si="0"/>
        <v>0</v>
      </c>
      <c r="I13" s="15">
        <f t="shared" si="1"/>
        <v>0</v>
      </c>
      <c r="J13" s="84"/>
      <c r="K13" s="85"/>
      <c r="L13" s="15">
        <f t="shared" si="2"/>
        <v>0</v>
      </c>
      <c r="M13" s="14"/>
    </row>
    <row r="14" spans="1:15" ht="24.95" customHeight="1">
      <c r="B14" s="36"/>
      <c r="C14" s="12"/>
      <c r="D14" s="36"/>
      <c r="E14" s="36" t="s">
        <v>162</v>
      </c>
      <c r="F14" s="122"/>
      <c r="G14" s="123"/>
      <c r="H14" s="15">
        <f t="shared" si="0"/>
        <v>0</v>
      </c>
      <c r="I14" s="15">
        <f t="shared" si="1"/>
        <v>0</v>
      </c>
      <c r="J14" s="84"/>
      <c r="K14" s="85"/>
      <c r="L14" s="15">
        <f t="shared" si="2"/>
        <v>0</v>
      </c>
      <c r="M14" s="14"/>
    </row>
    <row r="15" spans="1:15" ht="24.95" customHeight="1">
      <c r="B15" s="12"/>
      <c r="C15" s="12"/>
      <c r="D15" s="36"/>
      <c r="E15" s="36" t="s">
        <v>162</v>
      </c>
      <c r="F15" s="122"/>
      <c r="G15" s="123"/>
      <c r="H15" s="15">
        <f t="shared" si="0"/>
        <v>0</v>
      </c>
      <c r="I15" s="15">
        <f t="shared" si="1"/>
        <v>0</v>
      </c>
      <c r="J15" s="85"/>
      <c r="K15" s="85"/>
      <c r="L15" s="15">
        <f t="shared" si="2"/>
        <v>0</v>
      </c>
      <c r="M15" s="14"/>
      <c r="O15" s="24"/>
    </row>
    <row r="16" spans="1:15" ht="24.95" customHeight="1">
      <c r="B16" s="82" t="s">
        <v>201</v>
      </c>
      <c r="C16" s="82" t="s">
        <v>202</v>
      </c>
      <c r="D16" s="36"/>
      <c r="E16" s="36" t="s">
        <v>162</v>
      </c>
      <c r="F16" s="122">
        <v>5595</v>
      </c>
      <c r="G16" s="123">
        <v>640</v>
      </c>
      <c r="H16" s="15">
        <f t="shared" si="0"/>
        <v>5517.7514792899401</v>
      </c>
      <c r="I16" s="15">
        <f t="shared" si="1"/>
        <v>631.16370808678494</v>
      </c>
      <c r="J16" s="85"/>
      <c r="K16" s="85">
        <v>4</v>
      </c>
      <c r="L16" s="15">
        <f t="shared" si="2"/>
        <v>4882.5877712031552</v>
      </c>
      <c r="M16" s="14"/>
      <c r="O16" t="s">
        <v>237</v>
      </c>
    </row>
    <row r="17" spans="2:13" ht="24.95" customHeight="1">
      <c r="B17" s="82" t="s">
        <v>207</v>
      </c>
      <c r="C17" s="82" t="s">
        <v>205</v>
      </c>
      <c r="D17" s="36"/>
      <c r="E17" s="36" t="s">
        <v>162</v>
      </c>
      <c r="F17" s="122">
        <v>5595</v>
      </c>
      <c r="G17" s="123">
        <v>640</v>
      </c>
      <c r="H17" s="15">
        <f t="shared" si="0"/>
        <v>5517.7514792899401</v>
      </c>
      <c r="I17" s="15">
        <f t="shared" si="1"/>
        <v>631.16370808678494</v>
      </c>
      <c r="J17" s="85"/>
      <c r="K17" s="85">
        <v>4</v>
      </c>
      <c r="L17" s="15">
        <f t="shared" si="2"/>
        <v>4882.5877712031552</v>
      </c>
      <c r="M17" s="14"/>
    </row>
    <row r="18" spans="2:13" ht="24.95" customHeight="1">
      <c r="B18" s="86" t="s">
        <v>208</v>
      </c>
      <c r="C18" s="12" t="s">
        <v>206</v>
      </c>
      <c r="D18" s="36"/>
      <c r="E18" s="36" t="s">
        <v>162</v>
      </c>
      <c r="F18" s="122">
        <v>5595</v>
      </c>
      <c r="G18" s="123">
        <v>640</v>
      </c>
      <c r="H18" s="15">
        <f t="shared" si="0"/>
        <v>5517.7514792899401</v>
      </c>
      <c r="I18" s="15">
        <f t="shared" si="1"/>
        <v>631.16370808678494</v>
      </c>
      <c r="J18" s="85"/>
      <c r="K18" s="85">
        <v>4</v>
      </c>
      <c r="L18" s="15">
        <f t="shared" si="2"/>
        <v>4882.5877712031552</v>
      </c>
      <c r="M18" s="14"/>
    </row>
    <row r="19" spans="2:13" ht="24.95" customHeight="1">
      <c r="B19" s="86" t="s">
        <v>86</v>
      </c>
      <c r="C19" s="12" t="s">
        <v>87</v>
      </c>
      <c r="D19" s="36"/>
      <c r="E19" s="36" t="s">
        <v>162</v>
      </c>
      <c r="F19" s="122">
        <v>5595</v>
      </c>
      <c r="G19" s="123">
        <v>640</v>
      </c>
      <c r="H19" s="15">
        <f t="shared" si="0"/>
        <v>5517.7514792899401</v>
      </c>
      <c r="I19" s="15">
        <f t="shared" si="1"/>
        <v>631.16370808678494</v>
      </c>
      <c r="J19" s="85"/>
      <c r="K19" s="85"/>
      <c r="L19" s="15">
        <f t="shared" si="2"/>
        <v>4886.5877712031552</v>
      </c>
      <c r="M19" s="14"/>
    </row>
    <row r="20" spans="2:13" ht="24.95" customHeight="1">
      <c r="B20" s="86" t="s">
        <v>366</v>
      </c>
      <c r="C20" s="12" t="s">
        <v>298</v>
      </c>
      <c r="D20" s="36"/>
      <c r="E20" s="36" t="s">
        <v>306</v>
      </c>
      <c r="F20" s="122">
        <v>5595</v>
      </c>
      <c r="G20" s="123">
        <v>640</v>
      </c>
      <c r="H20" s="15">
        <f t="shared" si="0"/>
        <v>5517.7514792899401</v>
      </c>
      <c r="I20" s="15">
        <f t="shared" si="1"/>
        <v>631.16370808678494</v>
      </c>
      <c r="J20" s="85"/>
      <c r="K20" s="85"/>
      <c r="L20" s="15">
        <f t="shared" si="2"/>
        <v>4886.5877712031552</v>
      </c>
      <c r="M20" s="14"/>
    </row>
    <row r="21" spans="2:13" ht="24.95" customHeight="1">
      <c r="B21" s="86" t="s">
        <v>316</v>
      </c>
      <c r="C21" s="12" t="s">
        <v>299</v>
      </c>
      <c r="D21" s="36"/>
      <c r="E21" s="36" t="s">
        <v>306</v>
      </c>
      <c r="F21" s="122">
        <v>5595</v>
      </c>
      <c r="G21" s="123">
        <v>640</v>
      </c>
      <c r="H21" s="15">
        <f t="shared" si="0"/>
        <v>5517.7514792899401</v>
      </c>
      <c r="I21" s="15">
        <f t="shared" si="1"/>
        <v>631.16370808678494</v>
      </c>
      <c r="J21" s="85"/>
      <c r="K21" s="85"/>
      <c r="L21" s="15">
        <f t="shared" si="2"/>
        <v>4886.5877712031552</v>
      </c>
      <c r="M21" s="14"/>
    </row>
    <row r="22" spans="2:13" ht="21.95" customHeight="1">
      <c r="B22" s="86" t="s">
        <v>371</v>
      </c>
      <c r="C22" s="12" t="s">
        <v>373</v>
      </c>
      <c r="D22" s="36"/>
      <c r="E22" s="72" t="s">
        <v>306</v>
      </c>
      <c r="F22" s="122">
        <v>5595</v>
      </c>
      <c r="G22" s="123">
        <v>640</v>
      </c>
      <c r="H22" s="15">
        <f t="shared" si="0"/>
        <v>5517.7514792899401</v>
      </c>
      <c r="I22" s="15">
        <f t="shared" si="1"/>
        <v>631.16370808678494</v>
      </c>
      <c r="J22" s="85"/>
      <c r="K22" s="85"/>
      <c r="L22" s="15">
        <f t="shared" si="2"/>
        <v>4886.5877712031552</v>
      </c>
      <c r="M22" s="14"/>
    </row>
    <row r="23" spans="2:13" ht="21.95" customHeight="1">
      <c r="B23" s="86" t="s">
        <v>372</v>
      </c>
      <c r="C23" s="12" t="s">
        <v>374</v>
      </c>
      <c r="D23" s="36"/>
      <c r="E23" s="72" t="s">
        <v>306</v>
      </c>
      <c r="F23" s="122">
        <v>5595</v>
      </c>
      <c r="G23" s="123">
        <v>640</v>
      </c>
      <c r="H23" s="15">
        <f t="shared" si="0"/>
        <v>5517.7514792899401</v>
      </c>
      <c r="I23" s="15">
        <f t="shared" si="1"/>
        <v>631.16370808678494</v>
      </c>
      <c r="J23" s="85"/>
      <c r="K23" s="85"/>
      <c r="L23" s="15">
        <f>H23-I23+J23-K23</f>
        <v>4886.5877712031552</v>
      </c>
      <c r="M23" s="14"/>
    </row>
    <row r="24" spans="2:13" s="75" customFormat="1" ht="22.5" customHeight="1">
      <c r="B24" s="86"/>
      <c r="C24" s="73"/>
      <c r="D24" s="36"/>
      <c r="E24" s="72"/>
      <c r="F24" s="129"/>
      <c r="G24" s="130"/>
      <c r="H24" s="15">
        <f t="shared" si="0"/>
        <v>0</v>
      </c>
      <c r="I24" s="15">
        <f t="shared" si="1"/>
        <v>0</v>
      </c>
      <c r="J24" s="85"/>
      <c r="K24" s="85"/>
      <c r="L24" s="15">
        <f t="shared" si="2"/>
        <v>0</v>
      </c>
      <c r="M24" s="74"/>
    </row>
    <row r="25" spans="2:13" ht="20.25" customHeight="1">
      <c r="B25" s="39"/>
      <c r="C25" s="10"/>
      <c r="D25" s="11"/>
      <c r="E25" s="76"/>
      <c r="F25" s="131"/>
      <c r="G25" s="112"/>
      <c r="H25" s="15">
        <f t="shared" si="0"/>
        <v>0</v>
      </c>
      <c r="I25" s="15">
        <f t="shared" si="1"/>
        <v>0</v>
      </c>
      <c r="J25" s="44"/>
      <c r="K25" s="44"/>
      <c r="L25" s="13"/>
      <c r="M25" s="13"/>
    </row>
    <row r="26" spans="2:13" ht="21.75" customHeight="1">
      <c r="B26" s="39"/>
      <c r="C26" s="10"/>
      <c r="D26" s="11"/>
      <c r="E26" s="76"/>
      <c r="F26" s="131"/>
      <c r="G26" s="112"/>
      <c r="H26" s="15">
        <f t="shared" si="0"/>
        <v>0</v>
      </c>
      <c r="I26" s="15">
        <f t="shared" si="1"/>
        <v>0</v>
      </c>
      <c r="J26" s="44"/>
      <c r="K26" s="44"/>
      <c r="L26" s="13"/>
      <c r="M26" s="13"/>
    </row>
    <row r="27" spans="2:13" ht="21.75" customHeight="1">
      <c r="B27" s="39"/>
      <c r="C27" s="83"/>
      <c r="D27" s="11"/>
      <c r="E27" s="76"/>
      <c r="F27" s="131"/>
      <c r="G27" s="112"/>
      <c r="H27" s="15">
        <f t="shared" si="0"/>
        <v>0</v>
      </c>
      <c r="I27" s="15">
        <f t="shared" si="1"/>
        <v>0</v>
      </c>
      <c r="J27" s="44"/>
      <c r="K27" s="44"/>
      <c r="L27" s="13"/>
      <c r="M27" s="13"/>
    </row>
    <row r="28" spans="2:13">
      <c r="F28" s="111"/>
      <c r="G28" s="111"/>
      <c r="J28" s="43"/>
      <c r="K28" s="43"/>
    </row>
    <row r="29" spans="2:13">
      <c r="E29" s="21" t="s">
        <v>92</v>
      </c>
      <c r="F29" s="110">
        <f t="shared" ref="F29:K29" si="3">SUM(F7:F28)</f>
        <v>55950</v>
      </c>
      <c r="G29" s="110">
        <f t="shared" si="3"/>
        <v>6400</v>
      </c>
      <c r="H29" s="22">
        <f t="shared" si="3"/>
        <v>55177.51479289939</v>
      </c>
      <c r="I29" s="22">
        <f t="shared" si="3"/>
        <v>6311.6370808678494</v>
      </c>
      <c r="J29" s="22">
        <f t="shared" si="3"/>
        <v>0</v>
      </c>
      <c r="K29" s="22">
        <f t="shared" si="3"/>
        <v>20</v>
      </c>
      <c r="L29" s="22">
        <f>SUM(L7:L28)</f>
        <v>48845.877712031557</v>
      </c>
    </row>
    <row r="30" spans="2:13">
      <c r="F30" s="111"/>
      <c r="G30" s="111"/>
      <c r="J30" s="43"/>
      <c r="K30" s="53" t="s">
        <v>226</v>
      </c>
    </row>
    <row r="31" spans="2:13">
      <c r="F31" s="111"/>
      <c r="G31" s="111"/>
    </row>
  </sheetData>
  <phoneticPr fontId="0" type="noConversion"/>
  <pageMargins left="7.874015748031496E-2" right="0.11811023622047245" top="0.19685039370078741" bottom="0.19685039370078741" header="0" footer="0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O33"/>
  <sheetViews>
    <sheetView zoomScale="80" zoomScaleNormal="80" workbookViewId="0">
      <selection activeCell="I18" sqref="I18"/>
    </sheetView>
  </sheetViews>
  <sheetFormatPr baseColWidth="10" defaultRowHeight="12.75"/>
  <cols>
    <col min="1" max="1" width="1.7109375" customWidth="1"/>
    <col min="2" max="2" width="11.7109375" customWidth="1"/>
    <col min="3" max="3" width="33.5703125" customWidth="1"/>
    <col min="4" max="4" width="6.7109375" customWidth="1"/>
    <col min="5" max="5" width="15.85546875" customWidth="1"/>
    <col min="6" max="6" width="1.140625" customWidth="1"/>
    <col min="7" max="7" width="1.28515625" customWidth="1"/>
    <col min="8" max="9" width="12" customWidth="1"/>
    <col min="10" max="10" width="10.28515625" customWidth="1"/>
    <col min="11" max="11" width="7.5703125" customWidth="1"/>
    <col min="12" max="12" width="11.5703125" customWidth="1"/>
    <col min="13" max="13" width="24.85546875" customWidth="1"/>
  </cols>
  <sheetData>
    <row r="1" spans="1:15" ht="18">
      <c r="A1" t="s">
        <v>236</v>
      </c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1:15" ht="15">
      <c r="F2" s="4" t="s">
        <v>2</v>
      </c>
      <c r="G2" s="2"/>
      <c r="H2" s="2"/>
      <c r="I2" s="2"/>
      <c r="J2" s="4"/>
      <c r="K2" s="2"/>
      <c r="L2" s="2"/>
      <c r="M2" s="23" t="str">
        <f>'GOB1'!M2</f>
        <v>30 DE SEPTIEMBRE DE 2014</v>
      </c>
    </row>
    <row r="3" spans="1:15">
      <c r="F3" s="5" t="str">
        <f>'GOB1'!F3</f>
        <v>SEGUNDA QUINCENA DE SEPTIEMBRE DE 2014</v>
      </c>
      <c r="G3" s="2"/>
      <c r="H3" s="2"/>
      <c r="I3" s="2"/>
      <c r="J3" s="5"/>
      <c r="K3" s="2"/>
      <c r="L3" s="2"/>
    </row>
    <row r="4" spans="1:15">
      <c r="F4" s="5"/>
      <c r="G4" s="2"/>
      <c r="H4" s="2"/>
      <c r="I4" s="2"/>
      <c r="J4" s="5"/>
      <c r="K4" s="2"/>
      <c r="L4" s="2"/>
    </row>
    <row r="5" spans="1:15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1:15">
      <c r="B6" s="11"/>
      <c r="C6" s="10"/>
      <c r="F6" s="109"/>
      <c r="G6" s="109"/>
      <c r="H6" s="13"/>
      <c r="I6" s="13"/>
      <c r="J6" s="13"/>
      <c r="L6" s="13"/>
    </row>
    <row r="7" spans="1:15" ht="24.95" customHeight="1">
      <c r="B7" s="11" t="s">
        <v>189</v>
      </c>
      <c r="C7" s="10" t="s">
        <v>190</v>
      </c>
      <c r="D7" s="18"/>
      <c r="E7" s="11" t="s">
        <v>126</v>
      </c>
      <c r="F7" s="109">
        <v>5118</v>
      </c>
      <c r="G7" s="109">
        <v>540</v>
      </c>
      <c r="H7" s="13">
        <f>SUM(F7*2)/30.42*15</f>
        <v>5047.3372781065082</v>
      </c>
      <c r="I7" s="13">
        <f>SUM(G7*2)/30.42*15</f>
        <v>532.54437869822482</v>
      </c>
      <c r="J7" s="13"/>
      <c r="K7" s="13">
        <v>1</v>
      </c>
      <c r="L7" s="13">
        <f>H7-I7+J7-K7</f>
        <v>4513.7928994082831</v>
      </c>
      <c r="M7" s="14"/>
      <c r="O7" s="90"/>
    </row>
    <row r="8" spans="1:15" ht="24.95" customHeight="1">
      <c r="B8" s="11" t="s">
        <v>280</v>
      </c>
      <c r="C8" s="10" t="s">
        <v>279</v>
      </c>
      <c r="D8" s="18"/>
      <c r="E8" s="11" t="s">
        <v>239</v>
      </c>
      <c r="F8" s="109">
        <v>6002</v>
      </c>
      <c r="G8" s="109">
        <v>727</v>
      </c>
      <c r="H8" s="13">
        <f t="shared" ref="H8:H18" si="0">SUM(F8*2)/30.42*15</f>
        <v>5919.1321499013811</v>
      </c>
      <c r="I8" s="13">
        <f t="shared" ref="I8:I18" si="1">SUM(G8*2)/30.42*15</f>
        <v>716.96252465483235</v>
      </c>
      <c r="J8" s="13"/>
      <c r="K8" s="13">
        <v>0</v>
      </c>
      <c r="L8" s="13">
        <f t="shared" ref="L8:L18" si="2">H8-I8+J8-K8</f>
        <v>5202.169625246549</v>
      </c>
      <c r="M8" s="14"/>
      <c r="O8" s="90"/>
    </row>
    <row r="9" spans="1:15" ht="24.95" customHeight="1">
      <c r="B9" s="11" t="s">
        <v>10</v>
      </c>
      <c r="C9" s="10" t="s">
        <v>11</v>
      </c>
      <c r="D9" s="18"/>
      <c r="E9" s="11" t="s">
        <v>127</v>
      </c>
      <c r="F9" s="109">
        <v>5015</v>
      </c>
      <c r="G9" s="109">
        <v>521</v>
      </c>
      <c r="H9" s="13">
        <f t="shared" si="0"/>
        <v>4945.7593688362922</v>
      </c>
      <c r="I9" s="13">
        <f t="shared" si="1"/>
        <v>513.80670611439837</v>
      </c>
      <c r="J9" s="13"/>
      <c r="K9" s="13"/>
      <c r="L9" s="13">
        <f t="shared" si="2"/>
        <v>4431.9526627218938</v>
      </c>
      <c r="M9" s="14"/>
      <c r="O9" s="90"/>
    </row>
    <row r="10" spans="1:15" ht="24.95" customHeight="1">
      <c r="B10" s="11" t="s">
        <v>320</v>
      </c>
      <c r="C10" s="10" t="s">
        <v>276</v>
      </c>
      <c r="D10" s="18"/>
      <c r="E10" s="11" t="s">
        <v>128</v>
      </c>
      <c r="F10" s="109">
        <v>18289</v>
      </c>
      <c r="G10" s="109">
        <v>3647</v>
      </c>
      <c r="H10" s="13">
        <f t="shared" si="0"/>
        <v>18036.489151873768</v>
      </c>
      <c r="I10" s="13">
        <f t="shared" si="1"/>
        <v>3596.6469428007886</v>
      </c>
      <c r="J10" s="13"/>
      <c r="K10" s="13"/>
      <c r="L10" s="13">
        <f t="shared" si="2"/>
        <v>14439.84220907298</v>
      </c>
      <c r="M10" s="14"/>
      <c r="O10" s="90"/>
    </row>
    <row r="11" spans="1:15" ht="24.95" customHeight="1">
      <c r="B11" s="36" t="s">
        <v>377</v>
      </c>
      <c r="C11" s="12" t="s">
        <v>376</v>
      </c>
      <c r="D11" s="18"/>
      <c r="E11" s="11" t="s">
        <v>418</v>
      </c>
      <c r="F11" s="13">
        <v>7893</v>
      </c>
      <c r="G11" s="13">
        <v>1131</v>
      </c>
      <c r="H11" s="13">
        <f t="shared" si="0"/>
        <v>7784.0236686390535</v>
      </c>
      <c r="I11" s="13">
        <f t="shared" si="1"/>
        <v>1115.3846153846152</v>
      </c>
      <c r="J11" s="13"/>
      <c r="K11" s="13">
        <v>0</v>
      </c>
      <c r="L11" s="13">
        <f t="shared" si="2"/>
        <v>6668.6390532544383</v>
      </c>
      <c r="M11" s="14"/>
      <c r="N11" s="24"/>
      <c r="O11" s="90"/>
    </row>
    <row r="12" spans="1:15" ht="24.95" customHeight="1">
      <c r="B12" s="11" t="s">
        <v>278</v>
      </c>
      <c r="C12" s="10" t="s">
        <v>277</v>
      </c>
      <c r="D12" s="18"/>
      <c r="E12" s="11" t="s">
        <v>130</v>
      </c>
      <c r="F12" s="109">
        <v>11735</v>
      </c>
      <c r="G12" s="109">
        <v>1981</v>
      </c>
      <c r="H12" s="13">
        <f t="shared" si="0"/>
        <v>11572.978303747534</v>
      </c>
      <c r="I12" s="13">
        <f t="shared" si="1"/>
        <v>1953.6489151873768</v>
      </c>
      <c r="J12" s="13"/>
      <c r="K12" s="13"/>
      <c r="L12" s="13">
        <f t="shared" si="2"/>
        <v>9619.3293885601561</v>
      </c>
      <c r="M12" s="14"/>
      <c r="O12" s="90"/>
    </row>
    <row r="13" spans="1:15" ht="24.95" customHeight="1">
      <c r="B13" s="11" t="s">
        <v>355</v>
      </c>
      <c r="C13" s="10" t="s">
        <v>354</v>
      </c>
      <c r="D13" s="18"/>
      <c r="E13" s="11" t="s">
        <v>131</v>
      </c>
      <c r="F13" s="109">
        <v>6568</v>
      </c>
      <c r="G13" s="109">
        <v>848</v>
      </c>
      <c r="H13" s="13">
        <f t="shared" si="0"/>
        <v>6477.3175542406307</v>
      </c>
      <c r="I13" s="13">
        <f t="shared" si="1"/>
        <v>836.29191321499013</v>
      </c>
      <c r="J13" s="13"/>
      <c r="K13" s="13"/>
      <c r="L13" s="13">
        <f t="shared" si="2"/>
        <v>5641.0256410256407</v>
      </c>
      <c r="M13" s="14"/>
      <c r="O13" s="90"/>
    </row>
    <row r="14" spans="1:15" ht="24.95" customHeight="1">
      <c r="B14" s="11" t="s">
        <v>115</v>
      </c>
      <c r="C14" s="10" t="s">
        <v>116</v>
      </c>
      <c r="D14" s="18"/>
      <c r="E14" s="11" t="s">
        <v>124</v>
      </c>
      <c r="F14" s="109">
        <v>4234</v>
      </c>
      <c r="G14" s="109">
        <v>382</v>
      </c>
      <c r="H14" s="13">
        <f t="shared" si="0"/>
        <v>4175.5424063116361</v>
      </c>
      <c r="I14" s="13">
        <f t="shared" si="1"/>
        <v>376.72583826429974</v>
      </c>
      <c r="J14" s="13"/>
      <c r="K14" s="13"/>
      <c r="L14" s="13">
        <f>H14-I14+J14-K14</f>
        <v>3798.8165680473362</v>
      </c>
      <c r="M14" s="14"/>
      <c r="O14" s="90"/>
    </row>
    <row r="15" spans="1:15" ht="24.95" customHeight="1">
      <c r="B15" s="11" t="s">
        <v>242</v>
      </c>
      <c r="C15" s="10" t="s">
        <v>241</v>
      </c>
      <c r="D15" s="18"/>
      <c r="E15" s="11" t="s">
        <v>124</v>
      </c>
      <c r="F15" s="109">
        <v>4234</v>
      </c>
      <c r="G15" s="109">
        <v>382</v>
      </c>
      <c r="H15" s="13">
        <f t="shared" si="0"/>
        <v>4175.5424063116361</v>
      </c>
      <c r="I15" s="13">
        <f t="shared" si="1"/>
        <v>376.72583826429974</v>
      </c>
      <c r="J15" s="13"/>
      <c r="K15" s="13"/>
      <c r="L15" s="13">
        <f t="shared" si="2"/>
        <v>3798.8165680473362</v>
      </c>
      <c r="M15" s="14"/>
      <c r="O15" s="90"/>
    </row>
    <row r="16" spans="1:15" ht="24.95" customHeight="1">
      <c r="B16" s="11"/>
      <c r="C16" s="10"/>
      <c r="D16" s="18"/>
      <c r="E16" s="11" t="s">
        <v>132</v>
      </c>
      <c r="F16" s="109"/>
      <c r="G16" s="109"/>
      <c r="H16" s="13">
        <f t="shared" si="0"/>
        <v>0</v>
      </c>
      <c r="I16" s="13">
        <f t="shared" si="1"/>
        <v>0</v>
      </c>
      <c r="J16" s="13"/>
      <c r="K16" s="13">
        <v>0</v>
      </c>
      <c r="L16" s="13">
        <f t="shared" si="2"/>
        <v>0</v>
      </c>
      <c r="M16" s="14"/>
      <c r="O16" s="90"/>
    </row>
    <row r="17" spans="1:15" ht="24.95" customHeight="1">
      <c r="B17" s="11" t="s">
        <v>227</v>
      </c>
      <c r="C17" s="10" t="s">
        <v>228</v>
      </c>
      <c r="D17" s="18"/>
      <c r="E17" s="11" t="s">
        <v>133</v>
      </c>
      <c r="F17" s="109">
        <v>5102</v>
      </c>
      <c r="G17" s="109">
        <v>537</v>
      </c>
      <c r="H17" s="13">
        <f t="shared" si="0"/>
        <v>5031.5581854043394</v>
      </c>
      <c r="I17" s="13">
        <f t="shared" si="1"/>
        <v>529.58579881656794</v>
      </c>
      <c r="J17" s="13"/>
      <c r="K17" s="13"/>
      <c r="L17" s="13">
        <f t="shared" si="2"/>
        <v>4501.9723865877713</v>
      </c>
      <c r="M17" s="14"/>
      <c r="O17" s="90"/>
    </row>
    <row r="18" spans="1:15" ht="21.95" customHeight="1">
      <c r="B18" s="11" t="s">
        <v>284</v>
      </c>
      <c r="C18" s="10" t="s">
        <v>283</v>
      </c>
      <c r="D18" s="18"/>
      <c r="E18" s="11" t="s">
        <v>281</v>
      </c>
      <c r="F18" s="109">
        <v>13555</v>
      </c>
      <c r="G18" s="109">
        <v>2409</v>
      </c>
      <c r="H18" s="13">
        <f t="shared" si="0"/>
        <v>13367.850098619328</v>
      </c>
      <c r="I18" s="13">
        <f t="shared" si="1"/>
        <v>2375.7396449704138</v>
      </c>
      <c r="J18" s="13"/>
      <c r="L18" s="13">
        <f t="shared" si="2"/>
        <v>10992.110453648915</v>
      </c>
      <c r="M18" s="14"/>
      <c r="N18" s="24"/>
      <c r="O18" s="90"/>
    </row>
    <row r="19" spans="1:15" ht="21.95" customHeight="1">
      <c r="E19" s="21" t="s">
        <v>92</v>
      </c>
      <c r="F19" s="110">
        <f t="shared" ref="F19:K19" si="3">SUM(F7:F18)</f>
        <v>87745</v>
      </c>
      <c r="G19" s="110">
        <f t="shared" si="3"/>
        <v>13105</v>
      </c>
      <c r="H19" s="22">
        <f t="shared" si="3"/>
        <v>86533.530571992116</v>
      </c>
      <c r="I19" s="22">
        <f t="shared" si="3"/>
        <v>12924.063116370808</v>
      </c>
      <c r="J19" s="22">
        <f t="shared" si="3"/>
        <v>0</v>
      </c>
      <c r="K19" s="22">
        <f t="shared" si="3"/>
        <v>1</v>
      </c>
      <c r="L19" s="22">
        <f>SUM(L7:L18)</f>
        <v>73608.467455621314</v>
      </c>
    </row>
    <row r="20" spans="1:15" ht="21.95" customHeight="1">
      <c r="B20" s="11"/>
      <c r="C20" s="12"/>
      <c r="D20" s="12"/>
      <c r="E20" s="11"/>
      <c r="F20" s="13"/>
      <c r="J20" s="13"/>
    </row>
    <row r="21" spans="1:15">
      <c r="B21" s="11"/>
      <c r="C21" s="12"/>
      <c r="D21" s="12"/>
      <c r="E21" s="11"/>
      <c r="F21" s="13"/>
      <c r="J21" s="13"/>
    </row>
    <row r="22" spans="1:15">
      <c r="B22" s="11"/>
      <c r="C22" s="12"/>
      <c r="D22" s="12"/>
      <c r="E22" s="11"/>
      <c r="F22" s="13"/>
      <c r="J22" s="13"/>
    </row>
    <row r="23" spans="1:15">
      <c r="A23" s="11"/>
      <c r="B23" s="10"/>
      <c r="C23" s="12"/>
      <c r="D23" s="18"/>
      <c r="E23" s="13"/>
      <c r="F23" s="13"/>
      <c r="G23" s="13"/>
      <c r="H23" s="13"/>
      <c r="I23" s="13"/>
      <c r="J23" s="13"/>
      <c r="K23" s="13"/>
    </row>
    <row r="24" spans="1:15">
      <c r="A24" s="11"/>
      <c r="B24" s="10"/>
      <c r="C24" s="12"/>
      <c r="D24" s="18"/>
      <c r="E24" s="13"/>
      <c r="F24" s="13"/>
      <c r="G24" s="13"/>
      <c r="H24" s="13"/>
      <c r="I24" s="13"/>
      <c r="J24" s="13"/>
      <c r="K24" s="13"/>
    </row>
    <row r="25" spans="1:15">
      <c r="B25" s="11"/>
      <c r="C25" s="12"/>
      <c r="D25" s="12"/>
      <c r="E25" s="11"/>
      <c r="F25" s="13"/>
      <c r="J25" s="13"/>
    </row>
    <row r="26" spans="1:15">
      <c r="B26" s="11"/>
      <c r="C26" s="12"/>
      <c r="D26" s="12"/>
      <c r="E26" s="11"/>
      <c r="F26" s="13"/>
      <c r="J26" s="13"/>
    </row>
    <row r="27" spans="1:15">
      <c r="B27" s="11"/>
      <c r="C27" s="12"/>
      <c r="D27" s="12"/>
      <c r="E27" s="11"/>
      <c r="F27" s="13"/>
      <c r="J27" s="13"/>
    </row>
    <row r="28" spans="1:15">
      <c r="B28" s="11"/>
      <c r="C28" s="12"/>
      <c r="D28" s="12"/>
      <c r="E28" s="11"/>
      <c r="F28" s="13"/>
      <c r="J28" s="13"/>
    </row>
    <row r="29" spans="1:15">
      <c r="B29" s="11"/>
      <c r="C29" s="12"/>
      <c r="D29" s="12"/>
      <c r="E29" s="11"/>
      <c r="F29" s="13"/>
      <c r="J29" s="13"/>
    </row>
    <row r="30" spans="1:15">
      <c r="B30" s="11"/>
      <c r="C30" s="12"/>
      <c r="D30" s="12"/>
      <c r="E30" s="11"/>
      <c r="F30" s="13"/>
      <c r="J30" s="13"/>
    </row>
    <row r="31" spans="1:15">
      <c r="B31" s="11"/>
      <c r="C31" s="12"/>
      <c r="D31" s="12"/>
      <c r="E31" s="11"/>
      <c r="F31" s="13"/>
      <c r="J31" s="13"/>
    </row>
    <row r="33" spans="3:3" ht="18">
      <c r="C33" s="17"/>
    </row>
  </sheetData>
  <phoneticPr fontId="0" type="noConversion"/>
  <pageMargins left="0.11811023622047245" right="0.23622047244094491" top="0.9055118110236221" bottom="0.98425196850393704" header="0" footer="0"/>
  <pageSetup scale="8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B1:N25"/>
  <sheetViews>
    <sheetView zoomScale="80" zoomScaleNormal="80" workbookViewId="0">
      <selection activeCell="I7" sqref="I7:K21"/>
    </sheetView>
  </sheetViews>
  <sheetFormatPr baseColWidth="10" defaultRowHeight="12.75"/>
  <cols>
    <col min="1" max="1" width="1.7109375" customWidth="1"/>
    <col min="2" max="2" width="12" bestFit="1" customWidth="1"/>
    <col min="3" max="3" width="34.28515625" customWidth="1"/>
    <col min="4" max="4" width="6.1406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1" customWidth="1"/>
    <col min="10" max="12" width="9.85546875" customWidth="1"/>
    <col min="13" max="13" width="11.85546875" customWidth="1"/>
    <col min="14" max="14" width="23.85546875" customWidth="1"/>
  </cols>
  <sheetData>
    <row r="1" spans="2:14" ht="18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>
      <c r="F2" s="4" t="s">
        <v>93</v>
      </c>
      <c r="G2" s="2"/>
      <c r="H2" s="2"/>
      <c r="I2" s="2"/>
      <c r="J2" s="2"/>
      <c r="K2" s="2"/>
      <c r="L2" s="2"/>
      <c r="M2" s="2"/>
      <c r="N2" s="23" t="str">
        <f>'GOB1'!M2</f>
        <v>30 DE SEPTIEMBRE DE 2014</v>
      </c>
    </row>
    <row r="3" spans="2:14">
      <c r="F3" s="23" t="str">
        <f>'GOB1'!F3</f>
        <v>SEGUNDA QUINCENA DE SEPTIEMBRE DE 2014</v>
      </c>
      <c r="G3" s="2"/>
      <c r="H3" s="2"/>
      <c r="I3" s="2"/>
      <c r="J3" s="2"/>
      <c r="K3" s="2"/>
      <c r="L3" s="2"/>
      <c r="M3" s="2"/>
    </row>
    <row r="4" spans="2:14">
      <c r="F4" s="5"/>
      <c r="G4" s="2"/>
      <c r="H4" s="2"/>
      <c r="I4" s="2"/>
      <c r="J4" s="2"/>
      <c r="K4" s="2"/>
      <c r="L4" s="2"/>
      <c r="M4" s="2"/>
    </row>
    <row r="5" spans="2:14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108" t="s">
        <v>369</v>
      </c>
      <c r="I5" s="7" t="s">
        <v>5</v>
      </c>
      <c r="J5" s="7" t="s">
        <v>238</v>
      </c>
      <c r="K5" s="79" t="s">
        <v>369</v>
      </c>
      <c r="L5" s="52" t="s">
        <v>225</v>
      </c>
      <c r="M5" s="7" t="s">
        <v>6</v>
      </c>
      <c r="N5" s="6" t="s">
        <v>7</v>
      </c>
    </row>
    <row r="6" spans="2:14" ht="2.25" customHeight="1">
      <c r="F6" s="111"/>
      <c r="G6" s="111"/>
      <c r="H6" s="111"/>
    </row>
    <row r="7" spans="2:14" ht="24.95" customHeight="1">
      <c r="B7" s="11" t="s">
        <v>411</v>
      </c>
      <c r="C7" s="10" t="s">
        <v>410</v>
      </c>
      <c r="D7" s="18"/>
      <c r="E7" s="11" t="s">
        <v>337</v>
      </c>
      <c r="F7" s="109">
        <v>2250</v>
      </c>
      <c r="G7" s="109"/>
      <c r="H7" s="109">
        <v>118</v>
      </c>
      <c r="I7" s="13">
        <f>SUM(F7*2)/30.42*15</f>
        <v>2218.9349112426034</v>
      </c>
      <c r="J7" s="13">
        <f>SUM(G7*2)/30.42*15</f>
        <v>0</v>
      </c>
      <c r="K7" s="13">
        <f>SUM(H7*2)/30.42*15</f>
        <v>116.37080867850098</v>
      </c>
      <c r="L7" s="13"/>
      <c r="M7" s="13">
        <f>I7-J7+K7-L7</f>
        <v>2335.3057199211044</v>
      </c>
      <c r="N7" s="14"/>
    </row>
    <row r="8" spans="2:14" ht="24.95" customHeight="1">
      <c r="B8" s="11" t="s">
        <v>340</v>
      </c>
      <c r="C8" s="12" t="s">
        <v>335</v>
      </c>
      <c r="D8" s="18"/>
      <c r="E8" s="11" t="s">
        <v>338</v>
      </c>
      <c r="F8" s="109">
        <v>2250</v>
      </c>
      <c r="G8" s="109"/>
      <c r="H8" s="109">
        <v>118</v>
      </c>
      <c r="I8" s="13">
        <f t="shared" ref="I8:I21" si="0">SUM(F8*2)/30.42*15</f>
        <v>2218.9349112426034</v>
      </c>
      <c r="J8" s="13">
        <f t="shared" ref="J8:J21" si="1">SUM(G8*2)/30.42*15</f>
        <v>0</v>
      </c>
      <c r="K8" s="13">
        <f t="shared" ref="K8:K21" si="2">SUM(H8*2)/30.42*15</f>
        <v>116.37080867850098</v>
      </c>
      <c r="L8" s="13"/>
      <c r="M8" s="13">
        <f t="shared" ref="M8:M21" si="3">I8-J8+K8-L8</f>
        <v>2335.3057199211044</v>
      </c>
      <c r="N8" s="14"/>
    </row>
    <row r="9" spans="2:14" ht="24.95" customHeight="1">
      <c r="B9" s="11" t="s">
        <v>341</v>
      </c>
      <c r="C9" s="10" t="s">
        <v>336</v>
      </c>
      <c r="D9" s="18"/>
      <c r="E9" s="11" t="s">
        <v>339</v>
      </c>
      <c r="F9" s="109">
        <v>2250</v>
      </c>
      <c r="G9" s="109"/>
      <c r="H9" s="109">
        <v>118</v>
      </c>
      <c r="I9" s="13">
        <f t="shared" si="0"/>
        <v>2218.9349112426034</v>
      </c>
      <c r="J9" s="13">
        <f t="shared" si="1"/>
        <v>0</v>
      </c>
      <c r="K9" s="13">
        <f t="shared" si="2"/>
        <v>116.37080867850098</v>
      </c>
      <c r="L9" s="13"/>
      <c r="M9" s="13">
        <f t="shared" si="3"/>
        <v>2335.3057199211044</v>
      </c>
      <c r="N9" s="14"/>
    </row>
    <row r="10" spans="2:14" ht="24.95" customHeight="1">
      <c r="B10" s="32" t="s">
        <v>204</v>
      </c>
      <c r="C10" s="38" t="s">
        <v>191</v>
      </c>
      <c r="D10" s="18"/>
      <c r="E10" s="11" t="s">
        <v>203</v>
      </c>
      <c r="F10" s="109">
        <v>2753</v>
      </c>
      <c r="G10" s="109">
        <v>46</v>
      </c>
      <c r="H10" s="109"/>
      <c r="I10" s="13">
        <f t="shared" si="0"/>
        <v>2714.9901380670608</v>
      </c>
      <c r="J10" s="13">
        <f t="shared" si="1"/>
        <v>45.364891518737672</v>
      </c>
      <c r="K10" s="13">
        <f t="shared" si="2"/>
        <v>0</v>
      </c>
      <c r="L10" s="13"/>
      <c r="M10" s="13">
        <f t="shared" si="3"/>
        <v>2669.625246548323</v>
      </c>
      <c r="N10" s="14"/>
    </row>
    <row r="11" spans="2:14" ht="24.95" customHeight="1">
      <c r="B11" s="11" t="s">
        <v>357</v>
      </c>
      <c r="C11" s="10" t="s">
        <v>323</v>
      </c>
      <c r="D11" s="18"/>
      <c r="E11" s="11" t="s">
        <v>203</v>
      </c>
      <c r="F11" s="109">
        <v>2753</v>
      </c>
      <c r="G11" s="109">
        <v>46</v>
      </c>
      <c r="H11" s="109"/>
      <c r="I11" s="13">
        <f t="shared" si="0"/>
        <v>2714.9901380670608</v>
      </c>
      <c r="J11" s="13">
        <f t="shared" si="1"/>
        <v>45.364891518737672</v>
      </c>
      <c r="K11" s="13">
        <f t="shared" si="2"/>
        <v>0</v>
      </c>
      <c r="L11" s="13"/>
      <c r="M11" s="13">
        <f t="shared" si="3"/>
        <v>2669.625246548323</v>
      </c>
      <c r="N11" s="14"/>
    </row>
    <row r="12" spans="2:14" ht="24.95" customHeight="1">
      <c r="B12" s="11" t="s">
        <v>358</v>
      </c>
      <c r="C12" s="10" t="s">
        <v>324</v>
      </c>
      <c r="D12" s="18"/>
      <c r="E12" s="11" t="s">
        <v>203</v>
      </c>
      <c r="F12" s="109">
        <v>2753</v>
      </c>
      <c r="G12" s="109">
        <v>46</v>
      </c>
      <c r="H12" s="109"/>
      <c r="I12" s="13">
        <f t="shared" si="0"/>
        <v>2714.9901380670608</v>
      </c>
      <c r="J12" s="13">
        <f t="shared" si="1"/>
        <v>45.364891518737672</v>
      </c>
      <c r="K12" s="13">
        <f t="shared" si="2"/>
        <v>0</v>
      </c>
      <c r="L12" s="13"/>
      <c r="M12" s="13">
        <f t="shared" si="3"/>
        <v>2669.625246548323</v>
      </c>
      <c r="N12" s="14"/>
    </row>
    <row r="13" spans="2:14" ht="24.95" customHeight="1">
      <c r="B13" s="11" t="s">
        <v>12</v>
      </c>
      <c r="C13" s="10" t="s">
        <v>13</v>
      </c>
      <c r="D13" s="18"/>
      <c r="E13" s="11" t="s">
        <v>134</v>
      </c>
      <c r="F13" s="109">
        <v>2316</v>
      </c>
      <c r="G13" s="109"/>
      <c r="H13" s="109">
        <v>30</v>
      </c>
      <c r="I13" s="13">
        <f t="shared" si="0"/>
        <v>2284.0236686390531</v>
      </c>
      <c r="J13" s="13">
        <f t="shared" si="1"/>
        <v>0</v>
      </c>
      <c r="K13" s="13">
        <f t="shared" si="2"/>
        <v>29.585798816568044</v>
      </c>
      <c r="L13" s="13"/>
      <c r="M13" s="13">
        <f t="shared" si="3"/>
        <v>2313.6094674556211</v>
      </c>
      <c r="N13" s="14"/>
    </row>
    <row r="14" spans="2:14" ht="24.95" customHeight="1">
      <c r="B14" s="11" t="s">
        <v>14</v>
      </c>
      <c r="C14" s="10" t="s">
        <v>15</v>
      </c>
      <c r="D14" s="18"/>
      <c r="E14" s="11" t="s">
        <v>134</v>
      </c>
      <c r="F14" s="109">
        <v>1150</v>
      </c>
      <c r="G14" s="109"/>
      <c r="H14" s="109">
        <v>141</v>
      </c>
      <c r="I14" s="13">
        <f t="shared" si="0"/>
        <v>1134.1222879684417</v>
      </c>
      <c r="J14" s="13">
        <f t="shared" si="1"/>
        <v>0</v>
      </c>
      <c r="K14" s="13">
        <f t="shared" si="2"/>
        <v>139.05325443786984</v>
      </c>
      <c r="L14" s="13"/>
      <c r="M14" s="13">
        <f t="shared" si="3"/>
        <v>1273.1755424063115</v>
      </c>
      <c r="N14" s="14"/>
    </row>
    <row r="15" spans="2:14" ht="24.95" customHeight="1">
      <c r="B15" s="11" t="s">
        <v>16</v>
      </c>
      <c r="C15" s="10" t="s">
        <v>17</v>
      </c>
      <c r="D15" s="18"/>
      <c r="E15" s="11" t="s">
        <v>134</v>
      </c>
      <c r="F15" s="109">
        <v>1150</v>
      </c>
      <c r="G15" s="109"/>
      <c r="H15" s="109">
        <v>141</v>
      </c>
      <c r="I15" s="13">
        <f t="shared" si="0"/>
        <v>1134.1222879684417</v>
      </c>
      <c r="J15" s="13">
        <f t="shared" si="1"/>
        <v>0</v>
      </c>
      <c r="K15" s="13">
        <f t="shared" si="2"/>
        <v>139.05325443786984</v>
      </c>
      <c r="L15" s="13"/>
      <c r="M15" s="13">
        <f t="shared" si="3"/>
        <v>1273.1755424063115</v>
      </c>
      <c r="N15" s="14"/>
    </row>
    <row r="16" spans="2:14" ht="24.95" customHeight="1">
      <c r="B16" s="36" t="s">
        <v>18</v>
      </c>
      <c r="C16" s="12" t="s">
        <v>19</v>
      </c>
      <c r="D16" s="18"/>
      <c r="E16" s="11" t="s">
        <v>135</v>
      </c>
      <c r="F16" s="109">
        <v>3365</v>
      </c>
      <c r="G16" s="109">
        <v>134</v>
      </c>
      <c r="H16" s="109"/>
      <c r="I16" s="13">
        <f t="shared" si="0"/>
        <v>3318.540433925049</v>
      </c>
      <c r="J16" s="13">
        <f t="shared" si="1"/>
        <v>132.1499013806706</v>
      </c>
      <c r="K16" s="13">
        <f t="shared" si="2"/>
        <v>0</v>
      </c>
      <c r="L16" s="13"/>
      <c r="M16" s="13">
        <f t="shared" si="3"/>
        <v>3186.3905325443784</v>
      </c>
      <c r="N16" s="14"/>
    </row>
    <row r="17" spans="2:14" ht="24.95" customHeight="1">
      <c r="B17" s="11" t="s">
        <v>20</v>
      </c>
      <c r="C17" s="10" t="s">
        <v>21</v>
      </c>
      <c r="D17" s="18"/>
      <c r="E17" s="11" t="s">
        <v>136</v>
      </c>
      <c r="F17" s="109">
        <v>2802</v>
      </c>
      <c r="G17" s="109">
        <v>52</v>
      </c>
      <c r="H17" s="109"/>
      <c r="I17" s="13">
        <f t="shared" si="0"/>
        <v>2763.3136094674555</v>
      </c>
      <c r="J17" s="13">
        <f t="shared" si="1"/>
        <v>51.282051282051277</v>
      </c>
      <c r="K17" s="13">
        <f t="shared" si="2"/>
        <v>0</v>
      </c>
      <c r="L17" s="13"/>
      <c r="M17" s="13">
        <f t="shared" si="3"/>
        <v>2712.0315581854043</v>
      </c>
      <c r="N17" s="14"/>
    </row>
    <row r="18" spans="2:14" ht="24.95" customHeight="1">
      <c r="B18" s="11" t="s">
        <v>22</v>
      </c>
      <c r="C18" s="10" t="s">
        <v>23</v>
      </c>
      <c r="D18" s="18"/>
      <c r="E18" s="11" t="s">
        <v>135</v>
      </c>
      <c r="F18" s="109">
        <v>3365</v>
      </c>
      <c r="G18" s="109">
        <v>134</v>
      </c>
      <c r="H18" s="109"/>
      <c r="I18" s="13">
        <f t="shared" si="0"/>
        <v>3318.540433925049</v>
      </c>
      <c r="J18" s="13">
        <f t="shared" si="1"/>
        <v>132.1499013806706</v>
      </c>
      <c r="K18" s="13">
        <f t="shared" si="2"/>
        <v>0</v>
      </c>
      <c r="L18" s="13"/>
      <c r="M18" s="13">
        <f t="shared" si="3"/>
        <v>3186.3905325443784</v>
      </c>
      <c r="N18" s="14"/>
    </row>
    <row r="19" spans="2:14" ht="24.95" customHeight="1">
      <c r="B19" s="11" t="s">
        <v>24</v>
      </c>
      <c r="C19" s="10" t="s">
        <v>25</v>
      </c>
      <c r="D19" s="18"/>
      <c r="E19" s="11" t="s">
        <v>136</v>
      </c>
      <c r="F19" s="109">
        <v>2802</v>
      </c>
      <c r="G19" s="109">
        <v>52</v>
      </c>
      <c r="H19" s="109"/>
      <c r="I19" s="13">
        <f t="shared" si="0"/>
        <v>2763.3136094674555</v>
      </c>
      <c r="J19" s="13">
        <f t="shared" si="1"/>
        <v>51.282051282051277</v>
      </c>
      <c r="K19" s="13">
        <f t="shared" si="2"/>
        <v>0</v>
      </c>
      <c r="L19" s="13"/>
      <c r="M19" s="13">
        <f t="shared" si="3"/>
        <v>2712.0315581854043</v>
      </c>
      <c r="N19" s="14"/>
    </row>
    <row r="20" spans="2:14" ht="24.95" customHeight="1">
      <c r="B20" s="11" t="s">
        <v>363</v>
      </c>
      <c r="C20" s="10" t="s">
        <v>362</v>
      </c>
      <c r="D20" s="18"/>
      <c r="E20" s="11" t="s">
        <v>342</v>
      </c>
      <c r="F20" s="109">
        <v>1395</v>
      </c>
      <c r="G20" s="109"/>
      <c r="H20" s="109">
        <v>125</v>
      </c>
      <c r="I20" s="13">
        <f t="shared" si="0"/>
        <v>1375.739644970414</v>
      </c>
      <c r="J20" s="13">
        <f t="shared" si="1"/>
        <v>0</v>
      </c>
      <c r="K20" s="13">
        <f t="shared" si="2"/>
        <v>123.27416173570019</v>
      </c>
      <c r="L20" s="13"/>
      <c r="M20" s="13">
        <f t="shared" si="3"/>
        <v>1499.0138067061141</v>
      </c>
      <c r="N20" s="14"/>
    </row>
    <row r="21" spans="2:14" ht="24.95" customHeight="1">
      <c r="B21" s="11" t="s">
        <v>28</v>
      </c>
      <c r="C21" s="10" t="s">
        <v>29</v>
      </c>
      <c r="D21" s="18"/>
      <c r="E21" s="11" t="s">
        <v>138</v>
      </c>
      <c r="F21" s="109">
        <v>1012</v>
      </c>
      <c r="G21" s="109"/>
      <c r="H21" s="109">
        <v>150</v>
      </c>
      <c r="I21" s="13">
        <f t="shared" si="0"/>
        <v>998.02761341222879</v>
      </c>
      <c r="J21" s="13">
        <f t="shared" si="1"/>
        <v>0</v>
      </c>
      <c r="K21" s="13">
        <f t="shared" si="2"/>
        <v>147.92899408284023</v>
      </c>
      <c r="L21" s="13"/>
      <c r="M21" s="13">
        <f t="shared" si="3"/>
        <v>1145.956607495069</v>
      </c>
      <c r="N21" s="14"/>
    </row>
    <row r="22" spans="2:14" ht="24.95" customHeight="1">
      <c r="B22" s="11"/>
      <c r="C22" s="10"/>
      <c r="D22" s="18"/>
      <c r="E22" s="11"/>
      <c r="F22" s="109"/>
      <c r="G22" s="109"/>
      <c r="H22" s="109"/>
      <c r="I22" s="13"/>
      <c r="J22" s="13"/>
      <c r="K22" s="13"/>
      <c r="L22" s="13"/>
      <c r="M22" s="13"/>
    </row>
    <row r="23" spans="2:14" ht="21.95" customHeight="1">
      <c r="E23" s="21" t="s">
        <v>92</v>
      </c>
      <c r="F23" s="110">
        <f t="shared" ref="F23:L23" si="4">SUM(F6:F22)</f>
        <v>34366</v>
      </c>
      <c r="G23" s="110">
        <f t="shared" si="4"/>
        <v>510</v>
      </c>
      <c r="H23" s="110">
        <f t="shared" si="4"/>
        <v>941</v>
      </c>
      <c r="I23" s="22">
        <f t="shared" si="4"/>
        <v>33891.518737672588</v>
      </c>
      <c r="J23" s="22">
        <f t="shared" si="4"/>
        <v>502.95857988165676</v>
      </c>
      <c r="K23" s="22">
        <f t="shared" si="4"/>
        <v>928.00788954635095</v>
      </c>
      <c r="L23" s="22">
        <f t="shared" si="4"/>
        <v>0</v>
      </c>
      <c r="M23" s="22">
        <f>SUM(M6:M22)</f>
        <v>34316.568047337278</v>
      </c>
    </row>
    <row r="24" spans="2:14" ht="21.95" customHeight="1">
      <c r="E24" s="21"/>
      <c r="F24" s="22"/>
      <c r="G24" s="22"/>
      <c r="H24" s="22"/>
      <c r="I24" s="22"/>
      <c r="J24" s="22"/>
      <c r="K24" s="22"/>
      <c r="L24" s="22"/>
      <c r="M24" s="22"/>
    </row>
    <row r="25" spans="2:14" ht="21.95" customHeight="1"/>
  </sheetData>
  <phoneticPr fontId="0" type="noConversion"/>
  <pageMargins left="0.15748031496062992" right="0.11811023622047245" top="0.74803149606299213" bottom="0.98425196850393704" header="0" footer="0"/>
  <pageSetup scale="8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P22"/>
  <sheetViews>
    <sheetView zoomScale="80" zoomScaleNormal="80" workbookViewId="0">
      <selection activeCell="I10" sqref="I10"/>
    </sheetView>
  </sheetViews>
  <sheetFormatPr baseColWidth="10" defaultRowHeight="12.75"/>
  <cols>
    <col min="1" max="1" width="1.7109375" customWidth="1"/>
    <col min="2" max="2" width="12.140625" bestFit="1" customWidth="1"/>
    <col min="3" max="3" width="34.5703125" customWidth="1"/>
    <col min="4" max="4" width="5.85546875" customWidth="1"/>
    <col min="5" max="5" width="16.42578125" customWidth="1"/>
    <col min="6" max="6" width="2.140625" customWidth="1"/>
    <col min="7" max="7" width="1.7109375" customWidth="1"/>
    <col min="8" max="8" width="15.140625" customWidth="1"/>
    <col min="9" max="10" width="10.85546875" customWidth="1"/>
    <col min="11" max="11" width="7.5703125" customWidth="1"/>
    <col min="13" max="13" width="26" customWidth="1"/>
  </cols>
  <sheetData>
    <row r="1" spans="2:16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6" ht="15">
      <c r="F2" s="4" t="s">
        <v>94</v>
      </c>
      <c r="G2" s="2"/>
      <c r="H2" s="2"/>
      <c r="I2" s="2"/>
      <c r="J2" s="2"/>
      <c r="K2" s="2"/>
      <c r="L2" s="2"/>
      <c r="M2" s="23" t="str">
        <f>'GOB1'!M2</f>
        <v>30 DE SEPTIEMBRE DE 2014</v>
      </c>
    </row>
    <row r="3" spans="2:16">
      <c r="F3" s="23" t="str">
        <f>'GOB1'!F3</f>
        <v>SEGUNDA QUINCENA DE SEPTIEMBRE DE 2014</v>
      </c>
      <c r="G3" s="2"/>
      <c r="H3" s="2"/>
      <c r="I3" s="2"/>
      <c r="J3" s="2"/>
      <c r="K3" s="2"/>
      <c r="L3" s="2"/>
    </row>
    <row r="4" spans="2:16">
      <c r="F4" s="5"/>
      <c r="G4" s="2"/>
      <c r="H4" s="2"/>
      <c r="I4" s="2"/>
      <c r="J4" s="2"/>
      <c r="K4" s="2"/>
      <c r="L4" s="2"/>
    </row>
    <row r="5" spans="2:16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6">
      <c r="F6" s="111"/>
      <c r="G6" s="111"/>
    </row>
    <row r="7" spans="2:16" ht="24.95" customHeight="1">
      <c r="B7" s="11" t="s">
        <v>370</v>
      </c>
      <c r="C7" s="10" t="s">
        <v>285</v>
      </c>
      <c r="D7" s="18"/>
      <c r="E7" s="77" t="s">
        <v>139</v>
      </c>
      <c r="F7" s="109">
        <v>17779</v>
      </c>
      <c r="G7" s="109">
        <v>3494</v>
      </c>
      <c r="H7" s="13">
        <f>SUM(F7*2)/30.42*15</f>
        <v>17533.530571992109</v>
      </c>
      <c r="I7" s="13">
        <f>SUM(G7*2)/30.42*15</f>
        <v>3445.7593688362917</v>
      </c>
      <c r="J7" s="13"/>
      <c r="K7" s="13">
        <v>0</v>
      </c>
      <c r="L7" s="13">
        <f>H7-I7+J7-K7</f>
        <v>14087.771203155817</v>
      </c>
      <c r="M7" s="14"/>
      <c r="N7" s="90"/>
      <c r="O7" s="90"/>
    </row>
    <row r="8" spans="2:16" ht="24.95" customHeight="1">
      <c r="B8" s="11" t="s">
        <v>421</v>
      </c>
      <c r="C8" s="10" t="s">
        <v>419</v>
      </c>
      <c r="D8" s="18"/>
      <c r="E8" s="77" t="s">
        <v>420</v>
      </c>
      <c r="F8" s="13">
        <v>5483</v>
      </c>
      <c r="G8" s="13">
        <v>616</v>
      </c>
      <c r="H8" s="13">
        <f t="shared" ref="H8:H18" si="0">SUM(F8*2)/30.42*15</f>
        <v>5407.2978303747532</v>
      </c>
      <c r="I8" s="13">
        <f t="shared" ref="I8:I18" si="1">SUM(G8*2)/30.42*15</f>
        <v>607.49506903353051</v>
      </c>
      <c r="J8" s="13"/>
      <c r="K8" s="13"/>
      <c r="L8" s="13">
        <f t="shared" ref="L8:L18" si="2">H8-I8+J8-K8</f>
        <v>4799.8027613412223</v>
      </c>
      <c r="M8" s="14"/>
      <c r="N8" s="90"/>
      <c r="O8" s="90"/>
    </row>
    <row r="9" spans="2:16" ht="24.95" customHeight="1">
      <c r="B9" s="11" t="s">
        <v>30</v>
      </c>
      <c r="C9" s="10" t="s">
        <v>31</v>
      </c>
      <c r="D9" s="18"/>
      <c r="E9" s="77" t="s">
        <v>124</v>
      </c>
      <c r="F9" s="109">
        <v>4234</v>
      </c>
      <c r="G9" s="109">
        <v>382</v>
      </c>
      <c r="H9" s="13">
        <f t="shared" si="0"/>
        <v>4175.5424063116361</v>
      </c>
      <c r="I9" s="13">
        <f t="shared" si="1"/>
        <v>376.72583826429974</v>
      </c>
      <c r="J9" s="13"/>
      <c r="K9" s="13"/>
      <c r="L9" s="13">
        <f t="shared" si="2"/>
        <v>3798.8165680473362</v>
      </c>
      <c r="M9" s="14"/>
      <c r="N9" s="90"/>
      <c r="O9" s="90"/>
    </row>
    <row r="10" spans="2:16" ht="24.95" customHeight="1">
      <c r="B10" s="11" t="s">
        <v>38</v>
      </c>
      <c r="C10" s="10" t="s">
        <v>39</v>
      </c>
      <c r="D10" s="18"/>
      <c r="E10" s="77" t="s">
        <v>124</v>
      </c>
      <c r="F10" s="109">
        <v>4234</v>
      </c>
      <c r="G10" s="109">
        <v>382</v>
      </c>
      <c r="H10" s="13">
        <f t="shared" si="0"/>
        <v>4175.5424063116361</v>
      </c>
      <c r="I10" s="13">
        <f t="shared" si="1"/>
        <v>376.72583826429974</v>
      </c>
      <c r="J10" s="13"/>
      <c r="K10" s="13"/>
      <c r="L10" s="13">
        <f t="shared" si="2"/>
        <v>3798.8165680473362</v>
      </c>
      <c r="M10" s="14"/>
      <c r="N10" s="90"/>
      <c r="O10" s="90"/>
    </row>
    <row r="11" spans="2:16" ht="24.95" customHeight="1">
      <c r="B11" s="11" t="s">
        <v>188</v>
      </c>
      <c r="C11" s="10" t="s">
        <v>184</v>
      </c>
      <c r="D11" s="18"/>
      <c r="E11" s="77" t="s">
        <v>141</v>
      </c>
      <c r="F11" s="109">
        <v>4234</v>
      </c>
      <c r="G11" s="109">
        <v>382</v>
      </c>
      <c r="H11" s="13">
        <f t="shared" si="0"/>
        <v>4175.5424063116361</v>
      </c>
      <c r="I11" s="13">
        <f t="shared" si="1"/>
        <v>376.72583826429974</v>
      </c>
      <c r="J11" s="13"/>
      <c r="K11" s="13">
        <v>0</v>
      </c>
      <c r="L11" s="13">
        <f t="shared" si="2"/>
        <v>3798.8165680473362</v>
      </c>
      <c r="M11" s="14"/>
      <c r="N11" s="90"/>
      <c r="O11" s="90"/>
    </row>
    <row r="12" spans="2:16" ht="24.95" customHeight="1">
      <c r="B12" s="11" t="s">
        <v>32</v>
      </c>
      <c r="C12" s="10" t="s">
        <v>33</v>
      </c>
      <c r="D12" s="18"/>
      <c r="E12" s="77" t="s">
        <v>140</v>
      </c>
      <c r="F12" s="109">
        <v>11295</v>
      </c>
      <c r="G12" s="109">
        <v>1877</v>
      </c>
      <c r="H12" s="13">
        <f t="shared" si="0"/>
        <v>11139.053254437869</v>
      </c>
      <c r="I12" s="13">
        <f t="shared" si="1"/>
        <v>1851.084812623274</v>
      </c>
      <c r="J12" s="13"/>
      <c r="K12" s="13">
        <v>4</v>
      </c>
      <c r="L12" s="13">
        <f t="shared" si="2"/>
        <v>9283.9684418145953</v>
      </c>
      <c r="M12" s="14"/>
      <c r="N12" s="90"/>
      <c r="O12" s="90"/>
    </row>
    <row r="13" spans="2:16" ht="24.95" customHeight="1">
      <c r="B13" s="11" t="s">
        <v>34</v>
      </c>
      <c r="C13" s="10" t="s">
        <v>35</v>
      </c>
      <c r="D13" s="18"/>
      <c r="E13" s="77" t="s">
        <v>169</v>
      </c>
      <c r="F13" s="109">
        <v>7315</v>
      </c>
      <c r="G13" s="109">
        <v>1008</v>
      </c>
      <c r="H13" s="13">
        <f t="shared" si="0"/>
        <v>7214.0039447731751</v>
      </c>
      <c r="I13" s="13">
        <f t="shared" si="1"/>
        <v>994.08284023668637</v>
      </c>
      <c r="J13" s="13"/>
      <c r="K13" s="13">
        <v>3</v>
      </c>
      <c r="L13" s="13">
        <f t="shared" si="2"/>
        <v>6216.9211045364891</v>
      </c>
      <c r="M13" s="14"/>
      <c r="N13" s="90"/>
      <c r="O13" s="90"/>
    </row>
    <row r="14" spans="2:16" ht="24.95" customHeight="1">
      <c r="B14" s="11" t="s">
        <v>36</v>
      </c>
      <c r="C14" s="10" t="s">
        <v>37</v>
      </c>
      <c r="D14" s="18"/>
      <c r="E14" s="77" t="s">
        <v>142</v>
      </c>
      <c r="F14" s="109">
        <v>4656</v>
      </c>
      <c r="G14" s="109">
        <v>457</v>
      </c>
      <c r="H14" s="13">
        <f t="shared" si="0"/>
        <v>4591.7159763313603</v>
      </c>
      <c r="I14" s="13">
        <f t="shared" si="1"/>
        <v>450.69033530571988</v>
      </c>
      <c r="J14" s="13"/>
      <c r="K14" s="13">
        <v>0</v>
      </c>
      <c r="L14" s="13">
        <f t="shared" si="2"/>
        <v>4141.0256410256407</v>
      </c>
      <c r="M14" s="14"/>
      <c r="N14" s="90"/>
      <c r="O14" s="90"/>
    </row>
    <row r="15" spans="2:16" ht="24.95" customHeight="1">
      <c r="B15" s="11" t="s">
        <v>183</v>
      </c>
      <c r="C15" s="10" t="s">
        <v>182</v>
      </c>
      <c r="D15" s="18"/>
      <c r="E15" s="77" t="s">
        <v>181</v>
      </c>
      <c r="F15" s="109">
        <v>4234</v>
      </c>
      <c r="G15" s="109">
        <v>382</v>
      </c>
      <c r="H15" s="13">
        <f t="shared" si="0"/>
        <v>4175.5424063116361</v>
      </c>
      <c r="I15" s="13">
        <f t="shared" si="1"/>
        <v>376.72583826429974</v>
      </c>
      <c r="J15" s="13"/>
      <c r="K15" s="13">
        <v>0</v>
      </c>
      <c r="L15" s="13">
        <f t="shared" si="2"/>
        <v>3798.8165680473362</v>
      </c>
      <c r="M15" s="14"/>
      <c r="N15" s="90"/>
      <c r="O15" s="90"/>
      <c r="P15" s="13"/>
    </row>
    <row r="16" spans="2:16" ht="19.5" customHeight="1">
      <c r="B16" s="11" t="s">
        <v>364</v>
      </c>
      <c r="C16" s="10" t="s">
        <v>368</v>
      </c>
      <c r="D16" s="18"/>
      <c r="E16" s="77" t="s">
        <v>143</v>
      </c>
      <c r="F16" s="109">
        <v>3667</v>
      </c>
      <c r="G16" s="109">
        <v>184</v>
      </c>
      <c r="H16" s="13">
        <f t="shared" si="0"/>
        <v>3616.3708086785009</v>
      </c>
      <c r="I16" s="13">
        <f t="shared" si="1"/>
        <v>181.45956607495069</v>
      </c>
      <c r="J16" s="13"/>
      <c r="K16" s="13"/>
      <c r="L16" s="13">
        <f t="shared" si="2"/>
        <v>3434.9112426035504</v>
      </c>
      <c r="M16" s="14"/>
      <c r="N16" s="90"/>
      <c r="O16" s="90"/>
    </row>
    <row r="17" spans="1:15" ht="36.75" customHeight="1">
      <c r="B17" s="11" t="s">
        <v>378</v>
      </c>
      <c r="C17" s="10" t="s">
        <v>379</v>
      </c>
      <c r="D17" s="18"/>
      <c r="E17" s="78" t="s">
        <v>367</v>
      </c>
      <c r="F17" s="109">
        <v>4234</v>
      </c>
      <c r="G17" s="109">
        <v>382</v>
      </c>
      <c r="H17" s="13">
        <f t="shared" si="0"/>
        <v>4175.5424063116361</v>
      </c>
      <c r="I17" s="13">
        <f t="shared" si="1"/>
        <v>376.72583826429974</v>
      </c>
      <c r="J17" s="13"/>
      <c r="K17" s="13">
        <v>0</v>
      </c>
      <c r="L17" s="13">
        <f t="shared" si="2"/>
        <v>3798.8165680473362</v>
      </c>
      <c r="M17" s="14"/>
      <c r="N17" s="90"/>
      <c r="O17" s="90"/>
    </row>
    <row r="18" spans="1:15" ht="24.95" customHeight="1">
      <c r="B18" s="11" t="s">
        <v>321</v>
      </c>
      <c r="C18" s="10" t="s">
        <v>286</v>
      </c>
      <c r="D18" s="18"/>
      <c r="E18" s="77" t="s">
        <v>287</v>
      </c>
      <c r="F18" s="109">
        <v>4819</v>
      </c>
      <c r="G18" s="109">
        <v>486</v>
      </c>
      <c r="H18" s="13">
        <f t="shared" si="0"/>
        <v>4752.4654832347142</v>
      </c>
      <c r="I18" s="13">
        <f t="shared" si="1"/>
        <v>479.28994082840234</v>
      </c>
      <c r="J18" s="13"/>
      <c r="K18" s="13"/>
      <c r="L18" s="13">
        <f t="shared" si="2"/>
        <v>4273.1755424063122</v>
      </c>
      <c r="M18" s="14"/>
      <c r="N18" s="90"/>
      <c r="O18" s="90"/>
    </row>
    <row r="19" spans="1:15" ht="21.95" customHeight="1">
      <c r="F19" s="111"/>
      <c r="G19" s="111"/>
    </row>
    <row r="20" spans="1:15" ht="21.95" customHeight="1">
      <c r="E20" s="21" t="s">
        <v>92</v>
      </c>
      <c r="F20" s="110">
        <f>SUM(F7:F18)</f>
        <v>76184</v>
      </c>
      <c r="G20" s="110">
        <f t="shared" ref="G20:L20" si="3">SUM(G7:G18)</f>
        <v>10032</v>
      </c>
      <c r="H20" s="22">
        <f t="shared" si="3"/>
        <v>75132.149901380675</v>
      </c>
      <c r="I20" s="22">
        <f t="shared" si="3"/>
        <v>9893.4911242603539</v>
      </c>
      <c r="J20" s="22">
        <f t="shared" si="3"/>
        <v>0</v>
      </c>
      <c r="K20" s="22">
        <f t="shared" si="3"/>
        <v>7</v>
      </c>
      <c r="L20" s="22">
        <f t="shared" si="3"/>
        <v>65231.658777120305</v>
      </c>
    </row>
    <row r="21" spans="1:15" ht="21.95" customHeight="1"/>
    <row r="22" spans="1:15">
      <c r="A22" s="25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B1:O26"/>
  <sheetViews>
    <sheetView zoomScale="80" zoomScaleNormal="80" workbookViewId="0">
      <selection activeCell="I14" sqref="I14"/>
    </sheetView>
  </sheetViews>
  <sheetFormatPr baseColWidth="10" defaultRowHeight="12.75"/>
  <cols>
    <col min="1" max="1" width="1.7109375" customWidth="1"/>
    <col min="2" max="2" width="12.140625" bestFit="1" customWidth="1"/>
    <col min="3" max="3" width="33.140625" bestFit="1" customWidth="1"/>
    <col min="4" max="4" width="5" customWidth="1"/>
    <col min="5" max="5" width="15.42578125" customWidth="1"/>
    <col min="6" max="7" width="1.28515625" customWidth="1"/>
    <col min="8" max="8" width="12.42578125" customWidth="1"/>
    <col min="9" max="9" width="10.42578125" customWidth="1"/>
    <col min="10" max="10" width="11.28515625" customWidth="1"/>
    <col min="11" max="11" width="8.85546875" customWidth="1"/>
    <col min="12" max="12" width="11.28515625" bestFit="1" customWidth="1"/>
    <col min="13" max="13" width="24.140625" customWidth="1"/>
  </cols>
  <sheetData>
    <row r="1" spans="2:15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5" ht="15">
      <c r="F2" s="4" t="s">
        <v>95</v>
      </c>
      <c r="G2" s="2"/>
      <c r="H2" s="2"/>
      <c r="I2" s="2"/>
      <c r="J2" s="4"/>
      <c r="K2" s="2"/>
      <c r="L2" s="2"/>
      <c r="M2" s="23" t="str">
        <f>'GOB1'!M2</f>
        <v>30 DE SEPTIEMBRE DE 2014</v>
      </c>
    </row>
    <row r="3" spans="2:15">
      <c r="F3" s="23" t="str">
        <f>'GOB1'!F3</f>
        <v>SEGUNDA QUINCENA DE SEPTIEMBRE DE 2014</v>
      </c>
      <c r="G3" s="2"/>
      <c r="H3" s="2"/>
      <c r="I3" s="2"/>
      <c r="J3" s="23"/>
      <c r="K3" s="2"/>
      <c r="L3" s="2"/>
    </row>
    <row r="4" spans="2:15" ht="1.5" customHeight="1">
      <c r="F4" s="5"/>
      <c r="G4" s="2"/>
      <c r="H4" s="2"/>
      <c r="I4" s="2"/>
      <c r="J4" s="5"/>
      <c r="K4" s="2"/>
      <c r="L4" s="2"/>
    </row>
    <row r="5" spans="2:15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5" ht="1.5" customHeight="1">
      <c r="F6" s="111"/>
      <c r="G6" s="111"/>
    </row>
    <row r="7" spans="2:15" ht="45">
      <c r="B7" s="11" t="s">
        <v>42</v>
      </c>
      <c r="C7" s="10" t="s">
        <v>43</v>
      </c>
      <c r="D7" s="19"/>
      <c r="E7" s="89" t="s">
        <v>407</v>
      </c>
      <c r="F7" s="109">
        <v>10504</v>
      </c>
      <c r="G7" s="109">
        <v>1691</v>
      </c>
      <c r="H7" s="13">
        <f>SUM(F7*2)/30.42*15</f>
        <v>10358.974358974358</v>
      </c>
      <c r="I7" s="13">
        <f>SUM(G7*2)/30.42*15</f>
        <v>1667.6528599605522</v>
      </c>
      <c r="J7" s="13"/>
      <c r="K7" s="13">
        <v>0</v>
      </c>
      <c r="L7" s="13">
        <f>H7-I7+J7-K7</f>
        <v>8691.3214990138058</v>
      </c>
      <c r="M7" s="14"/>
      <c r="O7" s="90"/>
    </row>
    <row r="8" spans="2:15" ht="24.95" customHeight="1">
      <c r="B8" s="11" t="s">
        <v>186</v>
      </c>
      <c r="C8" s="10" t="s">
        <v>185</v>
      </c>
      <c r="D8" s="19"/>
      <c r="E8" s="31" t="s">
        <v>288</v>
      </c>
      <c r="F8" s="109">
        <v>9642</v>
      </c>
      <c r="G8" s="109">
        <v>1505</v>
      </c>
      <c r="H8" s="13">
        <f t="shared" ref="H8:H21" si="0">SUM(F8*2)/30.42*15</f>
        <v>9508.875739644971</v>
      </c>
      <c r="I8" s="13">
        <f t="shared" ref="I8:I21" si="1">SUM(G8*2)/30.42*15</f>
        <v>1484.2209072978303</v>
      </c>
      <c r="J8" s="13"/>
      <c r="K8" s="13"/>
      <c r="L8" s="13">
        <f>H8-I8+J8-K8</f>
        <v>8024.6548323471407</v>
      </c>
      <c r="M8" s="14"/>
      <c r="O8" s="90"/>
    </row>
    <row r="9" spans="2:15" ht="24.95" customHeight="1">
      <c r="B9" s="11"/>
      <c r="C9" s="10"/>
      <c r="D9" s="19"/>
      <c r="E9" s="31" t="s">
        <v>145</v>
      </c>
      <c r="F9" s="109"/>
      <c r="G9" s="109"/>
      <c r="H9" s="13">
        <f t="shared" si="0"/>
        <v>0</v>
      </c>
      <c r="I9" s="13">
        <f t="shared" si="1"/>
        <v>0</v>
      </c>
      <c r="J9" s="13"/>
      <c r="K9" s="13"/>
      <c r="L9" s="13">
        <f t="shared" ref="L9:L21" si="2">H9-I9+J9-K9</f>
        <v>0</v>
      </c>
      <c r="M9" s="14"/>
      <c r="O9" s="90"/>
    </row>
    <row r="10" spans="2:15" ht="24.95" customHeight="1">
      <c r="B10" s="11" t="s">
        <v>40</v>
      </c>
      <c r="C10" s="10" t="s">
        <v>41</v>
      </c>
      <c r="D10" s="19"/>
      <c r="E10" s="31" t="s">
        <v>145</v>
      </c>
      <c r="F10" s="109">
        <v>9346</v>
      </c>
      <c r="G10" s="109">
        <v>1441</v>
      </c>
      <c r="H10" s="13">
        <f t="shared" si="0"/>
        <v>9216.9625246548312</v>
      </c>
      <c r="I10" s="13">
        <f t="shared" si="1"/>
        <v>1421.1045364891518</v>
      </c>
      <c r="J10" s="13"/>
      <c r="K10" s="13">
        <v>9</v>
      </c>
      <c r="L10" s="13">
        <f t="shared" si="2"/>
        <v>7786.8579881656797</v>
      </c>
      <c r="M10" s="14"/>
      <c r="O10" s="90"/>
    </row>
    <row r="11" spans="2:15" ht="24.95" customHeight="1">
      <c r="B11" s="11"/>
      <c r="C11" s="10"/>
      <c r="D11" s="19"/>
      <c r="E11" s="31" t="s">
        <v>177</v>
      </c>
      <c r="F11" s="109"/>
      <c r="G11" s="109"/>
      <c r="H11" s="13">
        <f t="shared" si="0"/>
        <v>0</v>
      </c>
      <c r="I11" s="13">
        <f t="shared" si="1"/>
        <v>0</v>
      </c>
      <c r="J11" s="13"/>
      <c r="K11" s="13"/>
      <c r="L11" s="13">
        <f t="shared" si="2"/>
        <v>0</v>
      </c>
      <c r="M11" s="14"/>
      <c r="O11" s="90"/>
    </row>
    <row r="12" spans="2:15" ht="24.95" customHeight="1">
      <c r="B12" s="11" t="s">
        <v>179</v>
      </c>
      <c r="C12" s="10" t="s">
        <v>178</v>
      </c>
      <c r="D12" s="19"/>
      <c r="E12" s="31" t="s">
        <v>240</v>
      </c>
      <c r="F12" s="109">
        <v>5811</v>
      </c>
      <c r="G12" s="109">
        <v>686</v>
      </c>
      <c r="H12" s="13">
        <f t="shared" si="0"/>
        <v>5730.7692307692305</v>
      </c>
      <c r="I12" s="13">
        <f t="shared" si="1"/>
        <v>676.52859960552269</v>
      </c>
      <c r="J12" s="13"/>
      <c r="K12" s="13">
        <v>0</v>
      </c>
      <c r="L12" s="13">
        <f t="shared" si="2"/>
        <v>5054.2406311637078</v>
      </c>
      <c r="M12" s="14"/>
      <c r="O12" s="90"/>
    </row>
    <row r="13" spans="2:15" ht="24.95" customHeight="1">
      <c r="B13" s="75" t="s">
        <v>406</v>
      </c>
      <c r="C13" s="10" t="s">
        <v>405</v>
      </c>
      <c r="D13" s="19"/>
      <c r="E13" s="31" t="s">
        <v>124</v>
      </c>
      <c r="F13" s="109">
        <v>4234</v>
      </c>
      <c r="G13" s="109">
        <v>382</v>
      </c>
      <c r="H13" s="13">
        <f t="shared" si="0"/>
        <v>4175.5424063116361</v>
      </c>
      <c r="I13" s="13">
        <f t="shared" si="1"/>
        <v>376.72583826429974</v>
      </c>
      <c r="J13" s="13"/>
      <c r="K13" s="13">
        <v>0</v>
      </c>
      <c r="L13" s="13">
        <f t="shared" si="2"/>
        <v>3798.8165680473362</v>
      </c>
      <c r="M13" s="14"/>
      <c r="O13" s="90"/>
    </row>
    <row r="14" spans="2:15" ht="24.95" customHeight="1">
      <c r="B14" s="11" t="s">
        <v>44</v>
      </c>
      <c r="C14" s="10" t="s">
        <v>45</v>
      </c>
      <c r="D14" s="19"/>
      <c r="E14" s="31" t="s">
        <v>146</v>
      </c>
      <c r="F14" s="109">
        <v>6108</v>
      </c>
      <c r="G14" s="109">
        <v>750</v>
      </c>
      <c r="H14" s="13">
        <f t="shared" si="0"/>
        <v>6023.6686390532541</v>
      </c>
      <c r="I14" s="13">
        <f t="shared" si="1"/>
        <v>739.64497041420111</v>
      </c>
      <c r="J14" s="13"/>
      <c r="K14" s="13">
        <v>2</v>
      </c>
      <c r="L14" s="13">
        <f t="shared" si="2"/>
        <v>5282.0236686390526</v>
      </c>
      <c r="M14" s="14"/>
      <c r="O14" s="90"/>
    </row>
    <row r="15" spans="2:15" ht="24.95" customHeight="1">
      <c r="B15" s="11" t="s">
        <v>46</v>
      </c>
      <c r="C15" s="10" t="s">
        <v>117</v>
      </c>
      <c r="D15" s="19"/>
      <c r="E15" s="31" t="s">
        <v>146</v>
      </c>
      <c r="F15" s="109">
        <v>6108</v>
      </c>
      <c r="G15" s="109">
        <v>750</v>
      </c>
      <c r="H15" s="13">
        <f t="shared" si="0"/>
        <v>6023.6686390532541</v>
      </c>
      <c r="I15" s="13">
        <f t="shared" si="1"/>
        <v>739.64497041420111</v>
      </c>
      <c r="J15" s="13"/>
      <c r="K15" s="13">
        <v>2</v>
      </c>
      <c r="L15" s="13">
        <f t="shared" si="2"/>
        <v>5282.0236686390526</v>
      </c>
      <c r="M15" s="14"/>
      <c r="O15" s="90"/>
    </row>
    <row r="16" spans="2:15" ht="24.95" customHeight="1">
      <c r="B16" s="10" t="s">
        <v>174</v>
      </c>
      <c r="C16" s="10" t="s">
        <v>173</v>
      </c>
      <c r="D16" s="19"/>
      <c r="E16" s="31" t="s">
        <v>146</v>
      </c>
      <c r="F16" s="109">
        <v>4676</v>
      </c>
      <c r="G16" s="112">
        <v>460</v>
      </c>
      <c r="H16" s="13">
        <f t="shared" si="0"/>
        <v>4611.4398422090726</v>
      </c>
      <c r="I16" s="13">
        <f t="shared" si="1"/>
        <v>453.6489151873767</v>
      </c>
      <c r="J16" s="13"/>
      <c r="K16" s="13">
        <v>0</v>
      </c>
      <c r="L16" s="13">
        <f t="shared" si="2"/>
        <v>4157.790927021696</v>
      </c>
      <c r="M16" s="14"/>
      <c r="O16" s="90"/>
    </row>
    <row r="17" spans="2:15" ht="24.95" customHeight="1">
      <c r="B17" s="10" t="s">
        <v>176</v>
      </c>
      <c r="C17" s="10" t="s">
        <v>175</v>
      </c>
      <c r="D17" s="19"/>
      <c r="E17" s="31" t="s">
        <v>146</v>
      </c>
      <c r="F17" s="109">
        <v>4676</v>
      </c>
      <c r="G17" s="112">
        <v>460</v>
      </c>
      <c r="H17" s="13">
        <f t="shared" si="0"/>
        <v>4611.4398422090726</v>
      </c>
      <c r="I17" s="13">
        <f t="shared" si="1"/>
        <v>453.6489151873767</v>
      </c>
      <c r="J17" s="13"/>
      <c r="K17" s="13">
        <v>0</v>
      </c>
      <c r="L17" s="13">
        <f t="shared" si="2"/>
        <v>4157.790927021696</v>
      </c>
      <c r="M17" s="14"/>
      <c r="O17" s="90"/>
    </row>
    <row r="18" spans="2:15" ht="24.95" customHeight="1">
      <c r="B18" s="11" t="s">
        <v>47</v>
      </c>
      <c r="C18" s="10" t="s">
        <v>48</v>
      </c>
      <c r="D18" s="19"/>
      <c r="E18" s="31" t="s">
        <v>126</v>
      </c>
      <c r="F18" s="109">
        <v>3722</v>
      </c>
      <c r="G18" s="112">
        <v>300</v>
      </c>
      <c r="H18" s="13">
        <f t="shared" si="0"/>
        <v>3670.6114398422092</v>
      </c>
      <c r="I18" s="13">
        <f t="shared" si="1"/>
        <v>295.85798816568047</v>
      </c>
      <c r="J18" s="13"/>
      <c r="K18" s="13">
        <v>0</v>
      </c>
      <c r="L18" s="13">
        <f t="shared" si="2"/>
        <v>3374.7534516765286</v>
      </c>
      <c r="M18" s="14"/>
      <c r="O18" s="90"/>
    </row>
    <row r="19" spans="2:15" s="60" customFormat="1" ht="24.95" customHeight="1">
      <c r="B19" s="56" t="s">
        <v>49</v>
      </c>
      <c r="C19" s="57" t="s">
        <v>50</v>
      </c>
      <c r="D19" s="61"/>
      <c r="E19" s="62" t="s">
        <v>126</v>
      </c>
      <c r="F19" s="109">
        <v>4093</v>
      </c>
      <c r="G19" s="112">
        <v>360</v>
      </c>
      <c r="H19" s="13">
        <f t="shared" si="0"/>
        <v>4036.4891518737672</v>
      </c>
      <c r="I19" s="13">
        <f t="shared" si="1"/>
        <v>355.02958579881658</v>
      </c>
      <c r="J19" s="58"/>
      <c r="K19" s="58">
        <v>0</v>
      </c>
      <c r="L19" s="13">
        <f t="shared" si="2"/>
        <v>3681.4595660749505</v>
      </c>
      <c r="M19" s="59"/>
      <c r="O19" s="90"/>
    </row>
    <row r="20" spans="2:15" ht="24.95" customHeight="1">
      <c r="B20" s="11" t="s">
        <v>51</v>
      </c>
      <c r="C20" s="10" t="s">
        <v>52</v>
      </c>
      <c r="D20" s="19"/>
      <c r="E20" s="31" t="s">
        <v>126</v>
      </c>
      <c r="F20" s="109">
        <v>3446</v>
      </c>
      <c r="G20" s="109">
        <v>142</v>
      </c>
      <c r="H20" s="13">
        <f t="shared" si="0"/>
        <v>3398.4220907297827</v>
      </c>
      <c r="I20" s="13">
        <f t="shared" si="1"/>
        <v>140.03944773175542</v>
      </c>
      <c r="J20" s="13"/>
      <c r="K20" s="13">
        <v>0</v>
      </c>
      <c r="L20" s="13">
        <f t="shared" si="2"/>
        <v>3258.3826429980272</v>
      </c>
      <c r="M20" s="14"/>
      <c r="O20" s="90"/>
    </row>
    <row r="21" spans="2:15" ht="21.95" customHeight="1">
      <c r="B21" s="11" t="s">
        <v>233</v>
      </c>
      <c r="C21" s="10" t="s">
        <v>234</v>
      </c>
      <c r="D21" s="19"/>
      <c r="E21" s="31" t="s">
        <v>147</v>
      </c>
      <c r="F21" s="109">
        <v>4564</v>
      </c>
      <c r="G21" s="109">
        <v>440</v>
      </c>
      <c r="H21" s="13">
        <f t="shared" si="0"/>
        <v>4500.9861932938857</v>
      </c>
      <c r="I21" s="13">
        <f t="shared" si="1"/>
        <v>433.9250493096647</v>
      </c>
      <c r="J21" s="13"/>
      <c r="K21" s="13">
        <v>0</v>
      </c>
      <c r="L21" s="13">
        <f t="shared" si="2"/>
        <v>4067.061143984221</v>
      </c>
      <c r="M21" s="29"/>
      <c r="O21" s="90"/>
    </row>
    <row r="22" spans="2:15" ht="21.95" customHeight="1">
      <c r="E22" s="21" t="s">
        <v>92</v>
      </c>
      <c r="F22" s="110">
        <f>SUM(F7:F21)</f>
        <v>76930</v>
      </c>
      <c r="G22" s="110">
        <f>SUM(G7:G21)</f>
        <v>9367</v>
      </c>
      <c r="H22" s="22">
        <f t="shared" ref="H22:I22" si="3">SUM(H7:H21)</f>
        <v>75867.850098619325</v>
      </c>
      <c r="I22" s="22">
        <f t="shared" si="3"/>
        <v>9237.6725838264283</v>
      </c>
      <c r="J22" s="22">
        <f>SUM(J7:J21)</f>
        <v>0</v>
      </c>
      <c r="K22" s="22">
        <f>SUM(K7:K21)</f>
        <v>13</v>
      </c>
      <c r="L22" s="22">
        <f>SUM(L7:L21)</f>
        <v>66617.1775147929</v>
      </c>
    </row>
    <row r="23" spans="2:15">
      <c r="B23" s="11"/>
      <c r="C23" s="10"/>
      <c r="D23" s="10"/>
      <c r="E23" s="18"/>
      <c r="F23" s="13"/>
      <c r="G23" s="13"/>
      <c r="H23" s="13"/>
      <c r="I23" s="13"/>
      <c r="J23" s="13"/>
      <c r="K23" s="13"/>
      <c r="L23" s="13"/>
    </row>
    <row r="24" spans="2:15">
      <c r="B24" s="11"/>
      <c r="C24" s="10"/>
      <c r="D24" s="10"/>
      <c r="E24" s="18"/>
      <c r="F24" s="13"/>
      <c r="G24" s="13"/>
      <c r="H24" s="13"/>
      <c r="I24" s="13"/>
      <c r="J24" s="13"/>
      <c r="K24" s="13"/>
      <c r="L24" s="13"/>
    </row>
    <row r="25" spans="2:15">
      <c r="B25" s="11"/>
      <c r="C25" s="10"/>
      <c r="D25" s="10"/>
      <c r="E25" s="18"/>
      <c r="F25" s="13"/>
      <c r="G25" s="13"/>
      <c r="H25" s="13"/>
      <c r="I25" s="13"/>
      <c r="J25" s="13"/>
      <c r="K25" s="13"/>
      <c r="L25" s="13"/>
    </row>
    <row r="26" spans="2:15">
      <c r="B26" s="11"/>
      <c r="C26" s="10"/>
      <c r="D26" s="10"/>
      <c r="E26" s="18"/>
      <c r="F26" s="13"/>
      <c r="G26" s="13"/>
      <c r="H26" s="13"/>
      <c r="I26" s="13"/>
      <c r="J26" s="13"/>
      <c r="K26" s="13"/>
      <c r="L26" s="13"/>
    </row>
  </sheetData>
  <phoneticPr fontId="0" type="noConversion"/>
  <pageMargins left="0.15748031496062992" right="0.27559055118110237" top="0.19685039370078741" bottom="0.51181102362204722" header="0.11811023622047245" footer="0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B1:O25"/>
  <sheetViews>
    <sheetView zoomScale="80" zoomScaleNormal="80" workbookViewId="0">
      <selection activeCell="I8" sqref="I8"/>
    </sheetView>
  </sheetViews>
  <sheetFormatPr baseColWidth="10" defaultRowHeight="12.75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>
      <c r="F2" s="4" t="s">
        <v>95</v>
      </c>
      <c r="G2" s="2"/>
      <c r="H2" s="2"/>
      <c r="I2" s="2"/>
      <c r="J2" s="4"/>
      <c r="K2" s="2"/>
      <c r="L2" s="2"/>
      <c r="M2" s="23" t="str">
        <f>+O.PUB!M2</f>
        <v>30 DE SEPTIEMBRE DE 2014</v>
      </c>
    </row>
    <row r="3" spans="2:13">
      <c r="F3" s="23" t="str">
        <f>+O.PUB!F3</f>
        <v>SEGUNDA QUINCENA DE SEPTIEMBRE DE 2014</v>
      </c>
      <c r="G3" s="2"/>
      <c r="H3" s="2"/>
      <c r="I3" s="2"/>
      <c r="J3" s="23"/>
      <c r="K3" s="2"/>
      <c r="L3" s="2"/>
    </row>
    <row r="4" spans="2:13">
      <c r="F4" s="5"/>
      <c r="G4" s="2"/>
      <c r="H4" s="2"/>
      <c r="I4" s="2"/>
      <c r="J4" s="5"/>
      <c r="K4" s="2"/>
      <c r="L4" s="2"/>
    </row>
    <row r="5" spans="2:13">
      <c r="B5" s="6" t="s">
        <v>3</v>
      </c>
      <c r="C5" s="6" t="s">
        <v>4</v>
      </c>
      <c r="D5" s="6"/>
      <c r="E5" s="6" t="s">
        <v>120</v>
      </c>
      <c r="F5" s="108" t="s">
        <v>5</v>
      </c>
      <c r="G5" s="108" t="s">
        <v>238</v>
      </c>
      <c r="H5" s="7" t="s">
        <v>5</v>
      </c>
      <c r="I5" s="7" t="s">
        <v>238</v>
      </c>
      <c r="J5" s="79" t="s">
        <v>369</v>
      </c>
      <c r="K5" s="7" t="s">
        <v>225</v>
      </c>
      <c r="L5" s="7" t="s">
        <v>6</v>
      </c>
      <c r="M5" s="6" t="s">
        <v>7</v>
      </c>
    </row>
    <row r="6" spans="2:13">
      <c r="F6" s="111"/>
      <c r="G6" s="111"/>
    </row>
    <row r="7" spans="2:13" ht="24.95" customHeight="1">
      <c r="B7" s="11" t="s">
        <v>365</v>
      </c>
      <c r="C7" s="10" t="s">
        <v>360</v>
      </c>
      <c r="D7" s="18"/>
      <c r="E7" s="11" t="s">
        <v>147</v>
      </c>
      <c r="F7" s="109">
        <v>3365</v>
      </c>
      <c r="G7" s="109">
        <v>134</v>
      </c>
      <c r="H7" s="13">
        <f>SUM(F7*2)/30.42*15</f>
        <v>3318.540433925049</v>
      </c>
      <c r="I7" s="13">
        <f>SUM(G7*2)/30.42*15</f>
        <v>132.1499013806706</v>
      </c>
      <c r="J7" s="13"/>
      <c r="K7" s="13"/>
      <c r="L7" s="13">
        <f>H7-I7+J7-K7</f>
        <v>3186.3905325443784</v>
      </c>
      <c r="M7" s="14"/>
    </row>
    <row r="8" spans="2:13" ht="24.95" customHeight="1">
      <c r="B8" s="11" t="s">
        <v>229</v>
      </c>
      <c r="C8" s="10" t="s">
        <v>230</v>
      </c>
      <c r="D8" s="18"/>
      <c r="E8" s="11" t="s">
        <v>148</v>
      </c>
      <c r="F8" s="109">
        <v>5756</v>
      </c>
      <c r="G8" s="109">
        <v>675</v>
      </c>
      <c r="H8" s="13">
        <f t="shared" ref="H8:H22" si="0">SUM(F8*2)/30.42*15</f>
        <v>5676.5285996055218</v>
      </c>
      <c r="I8" s="13">
        <f t="shared" ref="I8:I22" si="1">SUM(G8*2)/30.42*15</f>
        <v>665.68047337278097</v>
      </c>
      <c r="J8" s="13"/>
      <c r="K8" s="13">
        <v>1</v>
      </c>
      <c r="L8" s="13">
        <f t="shared" ref="L8:L22" si="2">H8-I8+J8-K8</f>
        <v>5009.8481262327405</v>
      </c>
      <c r="M8" s="14"/>
    </row>
    <row r="9" spans="2:13" ht="24.95" customHeight="1">
      <c r="B9" s="11" t="s">
        <v>343</v>
      </c>
      <c r="C9" s="10" t="s">
        <v>328</v>
      </c>
      <c r="D9" s="18"/>
      <c r="E9" s="11" t="s">
        <v>148</v>
      </c>
      <c r="F9" s="109">
        <v>4166</v>
      </c>
      <c r="G9" s="109">
        <v>371</v>
      </c>
      <c r="H9" s="13">
        <f t="shared" si="0"/>
        <v>4108.4812623274156</v>
      </c>
      <c r="I9" s="13">
        <f t="shared" si="1"/>
        <v>365.87771203155813</v>
      </c>
      <c r="J9" s="13"/>
      <c r="K9" s="13"/>
      <c r="L9" s="13">
        <f t="shared" si="2"/>
        <v>3742.6035502958575</v>
      </c>
      <c r="M9" s="14"/>
    </row>
    <row r="10" spans="2:13" ht="24.95" customHeight="1">
      <c r="B10" s="10" t="s">
        <v>57</v>
      </c>
      <c r="C10" s="10" t="s">
        <v>58</v>
      </c>
      <c r="D10" s="18"/>
      <c r="E10" s="11" t="s">
        <v>148</v>
      </c>
      <c r="F10" s="109">
        <v>5756</v>
      </c>
      <c r="G10" s="109">
        <v>675</v>
      </c>
      <c r="H10" s="13">
        <f t="shared" si="0"/>
        <v>5676.5285996055218</v>
      </c>
      <c r="I10" s="13">
        <f t="shared" si="1"/>
        <v>665.68047337278097</v>
      </c>
      <c r="J10" s="13"/>
      <c r="K10" s="13">
        <v>0</v>
      </c>
      <c r="L10" s="13">
        <f t="shared" si="2"/>
        <v>5010.8481262327405</v>
      </c>
      <c r="M10" s="14"/>
    </row>
    <row r="11" spans="2:13" ht="24.95" customHeight="1">
      <c r="B11" s="11" t="s">
        <v>114</v>
      </c>
      <c r="C11" s="10" t="s">
        <v>113</v>
      </c>
      <c r="D11" s="18"/>
      <c r="E11" s="11" t="s">
        <v>148</v>
      </c>
      <c r="F11" s="109">
        <v>4166</v>
      </c>
      <c r="G11" s="109">
        <v>371</v>
      </c>
      <c r="H11" s="13">
        <f t="shared" si="0"/>
        <v>4108.4812623274156</v>
      </c>
      <c r="I11" s="13">
        <f t="shared" si="1"/>
        <v>365.87771203155813</v>
      </c>
      <c r="J11" s="13"/>
      <c r="K11" s="13"/>
      <c r="L11" s="13">
        <f t="shared" si="2"/>
        <v>3742.6035502958575</v>
      </c>
      <c r="M11" s="14"/>
    </row>
    <row r="12" spans="2:13" ht="24.95" customHeight="1">
      <c r="B12" s="11" t="s">
        <v>59</v>
      </c>
      <c r="C12" s="10" t="s">
        <v>60</v>
      </c>
      <c r="D12" s="18"/>
      <c r="E12" s="11" t="s">
        <v>148</v>
      </c>
      <c r="F12" s="109">
        <v>5756</v>
      </c>
      <c r="G12" s="109">
        <v>675</v>
      </c>
      <c r="H12" s="13">
        <f t="shared" si="0"/>
        <v>5676.5285996055218</v>
      </c>
      <c r="I12" s="13">
        <f t="shared" si="1"/>
        <v>665.68047337278097</v>
      </c>
      <c r="J12" s="13"/>
      <c r="K12" s="13">
        <v>1</v>
      </c>
      <c r="L12" s="13">
        <f t="shared" si="2"/>
        <v>5009.8481262327405</v>
      </c>
      <c r="M12" s="14"/>
    </row>
    <row r="13" spans="2:13" ht="24.95" customHeight="1">
      <c r="B13" s="54" t="s">
        <v>231</v>
      </c>
      <c r="C13" s="10" t="s">
        <v>232</v>
      </c>
      <c r="D13" s="18"/>
      <c r="E13" s="11" t="s">
        <v>148</v>
      </c>
      <c r="F13" s="109">
        <v>5756</v>
      </c>
      <c r="G13" s="109">
        <v>675</v>
      </c>
      <c r="H13" s="13">
        <f t="shared" si="0"/>
        <v>5676.5285996055218</v>
      </c>
      <c r="I13" s="13">
        <f t="shared" si="1"/>
        <v>665.68047337278097</v>
      </c>
      <c r="J13" s="13"/>
      <c r="K13" s="13">
        <v>2</v>
      </c>
      <c r="L13" s="13">
        <f t="shared" si="2"/>
        <v>5008.8481262327405</v>
      </c>
      <c r="M13" s="14"/>
    </row>
    <row r="14" spans="2:13" ht="24.95" customHeight="1">
      <c r="B14" s="54" t="s">
        <v>243</v>
      </c>
      <c r="C14" s="10" t="s">
        <v>213</v>
      </c>
      <c r="D14" s="18"/>
      <c r="E14" s="11" t="s">
        <v>148</v>
      </c>
      <c r="F14" s="109">
        <v>3218</v>
      </c>
      <c r="G14" s="109">
        <v>118</v>
      </c>
      <c r="H14" s="13">
        <f t="shared" si="0"/>
        <v>3173.5700197238657</v>
      </c>
      <c r="I14" s="13">
        <f t="shared" si="1"/>
        <v>116.37080867850098</v>
      </c>
      <c r="J14" s="13"/>
      <c r="K14" s="13"/>
      <c r="L14" s="13">
        <f t="shared" si="2"/>
        <v>3057.1992110453648</v>
      </c>
      <c r="M14" s="14"/>
    </row>
    <row r="15" spans="2:13" ht="24.95" customHeight="1">
      <c r="B15" s="54" t="s">
        <v>381</v>
      </c>
      <c r="C15" s="10" t="s">
        <v>380</v>
      </c>
      <c r="D15" s="18"/>
      <c r="E15" s="11" t="s">
        <v>148</v>
      </c>
      <c r="F15" s="109">
        <v>4112</v>
      </c>
      <c r="G15" s="109">
        <v>363</v>
      </c>
      <c r="H15" s="13">
        <f t="shared" si="0"/>
        <v>4055.2268244575935</v>
      </c>
      <c r="I15" s="13">
        <f t="shared" si="1"/>
        <v>357.9881656804734</v>
      </c>
      <c r="J15" s="13"/>
      <c r="K15" s="13"/>
      <c r="L15" s="13">
        <f t="shared" si="2"/>
        <v>3697.2386587771202</v>
      </c>
      <c r="M15" s="14"/>
    </row>
    <row r="16" spans="2:13" ht="24.95" customHeight="1">
      <c r="B16" s="54" t="s">
        <v>383</v>
      </c>
      <c r="C16" s="10" t="s">
        <v>382</v>
      </c>
      <c r="D16" s="18"/>
      <c r="E16" s="11" t="s">
        <v>148</v>
      </c>
      <c r="F16" s="109">
        <v>4112</v>
      </c>
      <c r="G16" s="109">
        <v>363</v>
      </c>
      <c r="H16" s="13">
        <f t="shared" si="0"/>
        <v>4055.2268244575935</v>
      </c>
      <c r="I16" s="13">
        <f t="shared" si="1"/>
        <v>357.9881656804734</v>
      </c>
      <c r="J16" s="13"/>
      <c r="K16" s="13"/>
      <c r="L16" s="13">
        <f t="shared" si="2"/>
        <v>3697.2386587771202</v>
      </c>
      <c r="M16" s="14"/>
    </row>
    <row r="17" spans="2:15" ht="24.95" customHeight="1">
      <c r="B17" s="54" t="s">
        <v>384</v>
      </c>
      <c r="C17" s="10" t="s">
        <v>385</v>
      </c>
      <c r="D17" s="18"/>
      <c r="E17" s="11" t="s">
        <v>148</v>
      </c>
      <c r="F17" s="109">
        <v>4112</v>
      </c>
      <c r="G17" s="109">
        <v>363</v>
      </c>
      <c r="H17" s="13">
        <f t="shared" si="0"/>
        <v>4055.2268244575935</v>
      </c>
      <c r="I17" s="13">
        <f t="shared" si="1"/>
        <v>357.9881656804734</v>
      </c>
      <c r="J17" s="13"/>
      <c r="K17" s="13"/>
      <c r="L17" s="13">
        <f t="shared" si="2"/>
        <v>3697.2386587771202</v>
      </c>
      <c r="M17" s="14"/>
    </row>
    <row r="18" spans="2:15" ht="24.95" customHeight="1">
      <c r="B18" s="54" t="s">
        <v>219</v>
      </c>
      <c r="C18" s="10" t="s">
        <v>220</v>
      </c>
      <c r="D18" s="18"/>
      <c r="E18" s="11" t="s">
        <v>244</v>
      </c>
      <c r="F18" s="109">
        <v>4818</v>
      </c>
      <c r="G18" s="109">
        <v>486</v>
      </c>
      <c r="H18" s="13">
        <f t="shared" si="0"/>
        <v>4751.4792899408276</v>
      </c>
      <c r="I18" s="13">
        <f t="shared" si="1"/>
        <v>479.28994082840234</v>
      </c>
      <c r="J18" s="13"/>
      <c r="K18" s="13"/>
      <c r="L18" s="13">
        <f t="shared" si="2"/>
        <v>4272.1893491124256</v>
      </c>
      <c r="M18" s="14"/>
    </row>
    <row r="19" spans="2:15" ht="24.95" customHeight="1">
      <c r="B19" s="11" t="s">
        <v>263</v>
      </c>
      <c r="C19" s="10" t="s">
        <v>264</v>
      </c>
      <c r="D19" s="18"/>
      <c r="E19" s="11" t="s">
        <v>146</v>
      </c>
      <c r="F19" s="109">
        <v>4676</v>
      </c>
      <c r="G19" s="109">
        <v>460</v>
      </c>
      <c r="H19" s="13">
        <f t="shared" si="0"/>
        <v>4611.4398422090726</v>
      </c>
      <c r="I19" s="13">
        <f t="shared" si="1"/>
        <v>453.6489151873767</v>
      </c>
      <c r="J19" s="13"/>
      <c r="K19" s="13"/>
      <c r="L19" s="13">
        <f t="shared" si="2"/>
        <v>4157.790927021696</v>
      </c>
      <c r="M19" s="14"/>
    </row>
    <row r="20" spans="2:15" ht="24.95" customHeight="1">
      <c r="B20" s="11" t="s">
        <v>350</v>
      </c>
      <c r="C20" s="10" t="s">
        <v>290</v>
      </c>
      <c r="D20" s="18"/>
      <c r="E20" s="11" t="s">
        <v>129</v>
      </c>
      <c r="F20" s="109">
        <v>3355</v>
      </c>
      <c r="G20" s="109">
        <v>133</v>
      </c>
      <c r="H20" s="13">
        <f t="shared" si="0"/>
        <v>3308.6785009861928</v>
      </c>
      <c r="I20" s="13">
        <f t="shared" si="1"/>
        <v>131.16370808678502</v>
      </c>
      <c r="J20" s="13"/>
      <c r="K20" s="13"/>
      <c r="L20" s="13">
        <f t="shared" si="2"/>
        <v>3177.5147928994079</v>
      </c>
      <c r="M20" s="14"/>
    </row>
    <row r="21" spans="2:15" ht="24.95" customHeight="1">
      <c r="B21" s="11" t="s">
        <v>353</v>
      </c>
      <c r="C21" s="37" t="s">
        <v>291</v>
      </c>
      <c r="D21" s="18"/>
      <c r="E21" s="36" t="s">
        <v>224</v>
      </c>
      <c r="F21" s="109">
        <v>6865</v>
      </c>
      <c r="G21" s="109">
        <v>912</v>
      </c>
      <c r="H21" s="13">
        <f t="shared" si="0"/>
        <v>6770.2169625246543</v>
      </c>
      <c r="I21" s="13">
        <f t="shared" si="1"/>
        <v>899.40828402366856</v>
      </c>
      <c r="J21" s="13"/>
      <c r="K21" s="13"/>
      <c r="L21" s="13">
        <f t="shared" si="2"/>
        <v>5870.8086785009855</v>
      </c>
      <c r="M21" s="14"/>
      <c r="N21" s="24"/>
      <c r="O21" s="24"/>
    </row>
    <row r="22" spans="2:15" ht="24.95" customHeight="1">
      <c r="B22" s="11" t="s">
        <v>386</v>
      </c>
      <c r="C22" s="37" t="s">
        <v>387</v>
      </c>
      <c r="D22" s="18"/>
      <c r="E22" s="36" t="s">
        <v>124</v>
      </c>
      <c r="F22" s="109">
        <v>4234</v>
      </c>
      <c r="G22" s="109">
        <v>382</v>
      </c>
      <c r="H22" s="13">
        <f t="shared" si="0"/>
        <v>4175.5424063116361</v>
      </c>
      <c r="I22" s="13">
        <f t="shared" si="1"/>
        <v>376.72583826429974</v>
      </c>
      <c r="J22" s="13"/>
      <c r="K22" s="13"/>
      <c r="L22" s="13">
        <f t="shared" si="2"/>
        <v>3798.8165680473362</v>
      </c>
      <c r="M22" s="14"/>
    </row>
    <row r="23" spans="2:15" ht="21.95" customHeight="1">
      <c r="B23" s="11"/>
      <c r="C23" s="10"/>
      <c r="E23" s="18"/>
      <c r="F23" s="111"/>
      <c r="G23" s="111"/>
    </row>
    <row r="24" spans="2:15" ht="21.95" customHeight="1">
      <c r="E24" s="21" t="s">
        <v>92</v>
      </c>
      <c r="F24" s="110">
        <f>SUM(F7:F23)</f>
        <v>74223</v>
      </c>
      <c r="G24" s="110">
        <f t="shared" ref="G24:L24" si="3">SUM(G7:G23)</f>
        <v>7156</v>
      </c>
      <c r="H24" s="22">
        <f t="shared" si="3"/>
        <v>73198.224852071013</v>
      </c>
      <c r="I24" s="22">
        <f t="shared" si="3"/>
        <v>7057.1992110453639</v>
      </c>
      <c r="J24" s="22">
        <f t="shared" si="3"/>
        <v>0</v>
      </c>
      <c r="K24" s="22">
        <f t="shared" si="3"/>
        <v>4</v>
      </c>
      <c r="L24" s="22">
        <f t="shared" si="3"/>
        <v>66137.025641025626</v>
      </c>
    </row>
    <row r="25" spans="2:15" ht="21.95" customHeight="1"/>
  </sheetData>
  <phoneticPr fontId="0" type="noConversion"/>
  <pageMargins left="0.11811023622047245" right="7.874015748031496E-2" top="0.59055118110236227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B1:P24"/>
  <sheetViews>
    <sheetView topLeftCell="A4" zoomScale="80" zoomScaleNormal="80" workbookViewId="0">
      <selection activeCell="J6" sqref="J6"/>
    </sheetView>
  </sheetViews>
  <sheetFormatPr baseColWidth="10" defaultRowHeight="12.75"/>
  <cols>
    <col min="1" max="1" width="1.7109375" style="75" customWidth="1"/>
    <col min="2" max="2" width="11.85546875" style="75" bestFit="1" customWidth="1"/>
    <col min="3" max="3" width="30.85546875" style="75" customWidth="1"/>
    <col min="4" max="4" width="5.140625" style="75" customWidth="1"/>
    <col min="5" max="5" width="16.42578125" style="75" customWidth="1"/>
    <col min="6" max="6" width="1.28515625" style="75" customWidth="1"/>
    <col min="7" max="7" width="1" style="75" customWidth="1"/>
    <col min="8" max="8" width="1.140625" style="75" customWidth="1"/>
    <col min="9" max="9" width="11.42578125" style="75" customWidth="1"/>
    <col min="10" max="10" width="10.85546875" style="75" customWidth="1"/>
    <col min="11" max="11" width="8.85546875" style="75" customWidth="1"/>
    <col min="12" max="12" width="9.85546875" style="75" customWidth="1"/>
    <col min="13" max="13" width="11.42578125" style="75" customWidth="1"/>
    <col min="14" max="14" width="29.28515625" style="75" customWidth="1"/>
    <col min="15" max="16384" width="11.42578125" style="75"/>
  </cols>
  <sheetData>
    <row r="1" spans="2:16" ht="18">
      <c r="F1" s="91" t="s">
        <v>0</v>
      </c>
      <c r="G1" s="92"/>
      <c r="H1" s="92"/>
      <c r="I1" s="92"/>
      <c r="J1" s="92"/>
      <c r="K1" s="92"/>
      <c r="L1" s="92"/>
      <c r="M1" s="92"/>
      <c r="N1" s="93" t="s">
        <v>1</v>
      </c>
    </row>
    <row r="2" spans="2:16" ht="15">
      <c r="F2" s="94" t="s">
        <v>96</v>
      </c>
      <c r="G2" s="92"/>
      <c r="H2" s="92"/>
      <c r="I2" s="92"/>
      <c r="J2" s="92"/>
      <c r="K2" s="92"/>
      <c r="L2" s="92"/>
      <c r="M2" s="92"/>
      <c r="N2" s="95" t="str">
        <f>+O.PUB2!M2</f>
        <v>30 DE SEPTIEMBRE DE 2014</v>
      </c>
    </row>
    <row r="3" spans="2:16">
      <c r="F3" s="95" t="str">
        <f>'GOB1'!F3</f>
        <v>SEGUNDA QUINCENA DE SEPTIEMBRE DE 2014</v>
      </c>
      <c r="G3" s="92"/>
      <c r="H3" s="92"/>
      <c r="I3" s="92"/>
      <c r="J3" s="92"/>
      <c r="K3" s="92"/>
      <c r="L3" s="92"/>
      <c r="M3" s="92"/>
    </row>
    <row r="4" spans="2:16">
      <c r="B4" s="96" t="s">
        <v>3</v>
      </c>
      <c r="C4" s="96" t="s">
        <v>4</v>
      </c>
      <c r="D4" s="96"/>
      <c r="E4" s="96" t="s">
        <v>120</v>
      </c>
      <c r="F4" s="114" t="s">
        <v>5</v>
      </c>
      <c r="G4" s="114" t="s">
        <v>238</v>
      </c>
      <c r="H4" s="115" t="s">
        <v>369</v>
      </c>
      <c r="I4" s="97" t="s">
        <v>5</v>
      </c>
      <c r="J4" s="97" t="s">
        <v>238</v>
      </c>
      <c r="K4" s="98" t="s">
        <v>369</v>
      </c>
      <c r="L4" s="99" t="s">
        <v>225</v>
      </c>
      <c r="M4" s="97" t="s">
        <v>6</v>
      </c>
      <c r="N4" s="96" t="s">
        <v>7</v>
      </c>
    </row>
    <row r="5" spans="2:16" ht="24.95" customHeight="1">
      <c r="B5" s="76" t="s">
        <v>311</v>
      </c>
      <c r="C5" s="83" t="s">
        <v>292</v>
      </c>
      <c r="D5" s="100"/>
      <c r="E5" s="76" t="s">
        <v>144</v>
      </c>
      <c r="F5" s="116">
        <v>6865</v>
      </c>
      <c r="G5" s="116">
        <v>912</v>
      </c>
      <c r="H5" s="116"/>
      <c r="I5" s="30">
        <f>SUM(F5*2)/30.42*15</f>
        <v>6770.2169625246543</v>
      </c>
      <c r="J5" s="30">
        <f>SUM(G5*2)/30.42*15</f>
        <v>899.40828402366856</v>
      </c>
      <c r="K5" s="30">
        <f>SUM(H5*2)/30.42*15</f>
        <v>0</v>
      </c>
      <c r="L5" s="101"/>
      <c r="M5" s="30">
        <f>I5-J5+K5-L5</f>
        <v>5870.8086785009855</v>
      </c>
      <c r="N5" s="74"/>
      <c r="P5" s="102"/>
    </row>
    <row r="6" spans="2:16" ht="24.95" customHeight="1">
      <c r="B6" s="76" t="s">
        <v>61</v>
      </c>
      <c r="C6" s="83" t="s">
        <v>62</v>
      </c>
      <c r="D6" s="100"/>
      <c r="E6" s="76" t="s">
        <v>126</v>
      </c>
      <c r="F6" s="116">
        <v>6000</v>
      </c>
      <c r="G6" s="116">
        <v>727</v>
      </c>
      <c r="H6" s="116"/>
      <c r="I6" s="30">
        <f t="shared" ref="I6:I23" si="0">SUM(F6*2)/30.42*15</f>
        <v>5917.1597633136089</v>
      </c>
      <c r="J6" s="30">
        <f t="shared" ref="J6:J23" si="1">SUM(G6*2)/30.42*15</f>
        <v>716.96252465483235</v>
      </c>
      <c r="K6" s="30">
        <f t="shared" ref="K6:K23" si="2">SUM(H6*2)/30.42*15</f>
        <v>0</v>
      </c>
      <c r="L6" s="101">
        <v>1</v>
      </c>
      <c r="M6" s="30">
        <f t="shared" ref="M6:M23" si="3">I6-J6+K6-L6</f>
        <v>5199.1972386587768</v>
      </c>
      <c r="N6" s="74"/>
      <c r="P6" s="102"/>
    </row>
    <row r="7" spans="2:16" ht="24.95" customHeight="1">
      <c r="B7" s="76" t="s">
        <v>9</v>
      </c>
      <c r="C7" s="103" t="s">
        <v>100</v>
      </c>
      <c r="D7" s="100"/>
      <c r="E7" s="76" t="s">
        <v>168</v>
      </c>
      <c r="F7" s="116">
        <v>4234</v>
      </c>
      <c r="G7" s="116">
        <v>382</v>
      </c>
      <c r="H7" s="116"/>
      <c r="I7" s="30">
        <f t="shared" si="0"/>
        <v>4175.5424063116361</v>
      </c>
      <c r="J7" s="30">
        <f t="shared" si="1"/>
        <v>376.72583826429974</v>
      </c>
      <c r="K7" s="30">
        <f t="shared" si="2"/>
        <v>0</v>
      </c>
      <c r="L7" s="30">
        <v>0</v>
      </c>
      <c r="M7" s="30">
        <f t="shared" si="3"/>
        <v>3798.8165680473362</v>
      </c>
      <c r="N7" s="74"/>
      <c r="P7" s="102"/>
    </row>
    <row r="8" spans="2:16" ht="24.95" customHeight="1">
      <c r="B8" s="104" t="s">
        <v>166</v>
      </c>
      <c r="C8" s="73" t="s">
        <v>167</v>
      </c>
      <c r="D8" s="100"/>
      <c r="E8" s="76" t="s">
        <v>126</v>
      </c>
      <c r="F8" s="116">
        <v>4287</v>
      </c>
      <c r="G8" s="116">
        <v>391</v>
      </c>
      <c r="H8" s="116"/>
      <c r="I8" s="30">
        <f t="shared" si="0"/>
        <v>4227.8106508875744</v>
      </c>
      <c r="J8" s="30">
        <f t="shared" si="1"/>
        <v>385.60157790927019</v>
      </c>
      <c r="K8" s="30">
        <f t="shared" si="2"/>
        <v>0</v>
      </c>
      <c r="L8" s="30">
        <v>0</v>
      </c>
      <c r="M8" s="30">
        <f t="shared" si="3"/>
        <v>3842.209072978304</v>
      </c>
      <c r="N8" s="74"/>
      <c r="P8" s="102"/>
    </row>
    <row r="9" spans="2:16" ht="24.95" customHeight="1">
      <c r="B9" s="76" t="s">
        <v>99</v>
      </c>
      <c r="C9" s="83" t="s">
        <v>187</v>
      </c>
      <c r="D9" s="100"/>
      <c r="E9" s="76" t="s">
        <v>149</v>
      </c>
      <c r="F9" s="116">
        <v>4819</v>
      </c>
      <c r="G9" s="116">
        <v>486</v>
      </c>
      <c r="H9" s="116"/>
      <c r="I9" s="30">
        <f t="shared" si="0"/>
        <v>4752.4654832347142</v>
      </c>
      <c r="J9" s="30">
        <f t="shared" si="1"/>
        <v>479.28994082840234</v>
      </c>
      <c r="K9" s="30">
        <f t="shared" si="2"/>
        <v>0</v>
      </c>
      <c r="L9" s="30">
        <v>0</v>
      </c>
      <c r="M9" s="30">
        <f t="shared" si="3"/>
        <v>4273.1755424063122</v>
      </c>
      <c r="N9" s="74"/>
      <c r="P9" s="102"/>
    </row>
    <row r="10" spans="2:16" ht="24.95" customHeight="1">
      <c r="B10" s="76" t="s">
        <v>312</v>
      </c>
      <c r="C10" s="83" t="s">
        <v>300</v>
      </c>
      <c r="D10" s="100"/>
      <c r="E10" s="76" t="s">
        <v>293</v>
      </c>
      <c r="F10" s="116">
        <v>3205</v>
      </c>
      <c r="G10" s="116">
        <v>116</v>
      </c>
      <c r="H10" s="116"/>
      <c r="I10" s="30">
        <f t="shared" si="0"/>
        <v>3160.749506903353</v>
      </c>
      <c r="J10" s="30">
        <f t="shared" si="1"/>
        <v>114.39842209072977</v>
      </c>
      <c r="K10" s="30">
        <f t="shared" si="2"/>
        <v>0</v>
      </c>
      <c r="L10" s="30"/>
      <c r="M10" s="30">
        <f t="shared" si="3"/>
        <v>3046.3510848126234</v>
      </c>
      <c r="N10" s="74"/>
      <c r="P10" s="102"/>
    </row>
    <row r="11" spans="2:16" ht="24.95" customHeight="1">
      <c r="B11" s="76" t="s">
        <v>64</v>
      </c>
      <c r="C11" s="83" t="s">
        <v>65</v>
      </c>
      <c r="D11" s="100"/>
      <c r="E11" s="76" t="s">
        <v>138</v>
      </c>
      <c r="F11" s="116">
        <v>4283</v>
      </c>
      <c r="G11" s="116">
        <v>390</v>
      </c>
      <c r="H11" s="116"/>
      <c r="I11" s="30">
        <f t="shared" si="0"/>
        <v>4223.8658777120309</v>
      </c>
      <c r="J11" s="30">
        <f t="shared" si="1"/>
        <v>384.61538461538458</v>
      </c>
      <c r="K11" s="30">
        <f t="shared" si="2"/>
        <v>0</v>
      </c>
      <c r="L11" s="30">
        <v>0</v>
      </c>
      <c r="M11" s="30">
        <f t="shared" si="3"/>
        <v>3839.2504930966461</v>
      </c>
      <c r="N11" s="74"/>
      <c r="P11" s="102"/>
    </row>
    <row r="12" spans="2:16" ht="24.95" customHeight="1">
      <c r="B12" s="76" t="s">
        <v>66</v>
      </c>
      <c r="C12" s="83" t="s">
        <v>67</v>
      </c>
      <c r="D12" s="100"/>
      <c r="E12" s="76" t="s">
        <v>126</v>
      </c>
      <c r="F12" s="116">
        <v>4215</v>
      </c>
      <c r="G12" s="116">
        <v>379</v>
      </c>
      <c r="H12" s="116"/>
      <c r="I12" s="30">
        <f t="shared" si="0"/>
        <v>4156.8047337278103</v>
      </c>
      <c r="J12" s="30">
        <f t="shared" si="1"/>
        <v>373.76725838264298</v>
      </c>
      <c r="K12" s="30">
        <f t="shared" si="2"/>
        <v>0</v>
      </c>
      <c r="L12" s="30">
        <v>0</v>
      </c>
      <c r="M12" s="30">
        <f t="shared" si="3"/>
        <v>3783.0374753451674</v>
      </c>
      <c r="N12" s="74"/>
      <c r="P12" s="102"/>
    </row>
    <row r="13" spans="2:16" ht="24.95" customHeight="1">
      <c r="B13" s="76"/>
      <c r="C13" s="83"/>
      <c r="D13" s="100"/>
      <c r="E13" s="76"/>
      <c r="F13" s="116"/>
      <c r="G13" s="116"/>
      <c r="H13" s="116"/>
      <c r="I13" s="30">
        <f t="shared" si="0"/>
        <v>0</v>
      </c>
      <c r="J13" s="30">
        <f t="shared" si="1"/>
        <v>0</v>
      </c>
      <c r="K13" s="30">
        <f t="shared" si="2"/>
        <v>0</v>
      </c>
      <c r="L13" s="30">
        <v>0</v>
      </c>
      <c r="M13" s="30">
        <f t="shared" si="3"/>
        <v>0</v>
      </c>
      <c r="N13" s="74"/>
      <c r="P13" s="102"/>
    </row>
    <row r="14" spans="2:16" ht="24.95" customHeight="1">
      <c r="B14" s="76" t="s">
        <v>414</v>
      </c>
      <c r="C14" s="83" t="s">
        <v>413</v>
      </c>
      <c r="D14" s="100"/>
      <c r="E14" s="76" t="s">
        <v>151</v>
      </c>
      <c r="F14" s="116">
        <v>2617</v>
      </c>
      <c r="G14" s="116">
        <v>17</v>
      </c>
      <c r="H14" s="116"/>
      <c r="I14" s="30">
        <f t="shared" si="0"/>
        <v>2580.8678500986193</v>
      </c>
      <c r="J14" s="30">
        <f t="shared" si="1"/>
        <v>16.765285996055226</v>
      </c>
      <c r="K14" s="30">
        <f t="shared" si="2"/>
        <v>0</v>
      </c>
      <c r="L14" s="30">
        <v>0</v>
      </c>
      <c r="M14" s="30">
        <f t="shared" si="3"/>
        <v>2564.102564102564</v>
      </c>
      <c r="N14" s="74"/>
      <c r="O14" s="105"/>
      <c r="P14" s="102"/>
    </row>
    <row r="15" spans="2:16" ht="24.95" customHeight="1">
      <c r="B15" s="76"/>
      <c r="C15" s="83"/>
      <c r="D15" s="100"/>
      <c r="E15" s="76"/>
      <c r="F15" s="116"/>
      <c r="G15" s="116"/>
      <c r="H15" s="116"/>
      <c r="I15" s="30">
        <f t="shared" si="0"/>
        <v>0</v>
      </c>
      <c r="J15" s="30">
        <f t="shared" si="1"/>
        <v>0</v>
      </c>
      <c r="K15" s="30">
        <f t="shared" si="2"/>
        <v>0</v>
      </c>
      <c r="L15" s="30">
        <v>0</v>
      </c>
      <c r="M15" s="30">
        <f t="shared" si="3"/>
        <v>0</v>
      </c>
      <c r="N15" s="74"/>
      <c r="P15" s="102"/>
    </row>
    <row r="16" spans="2:16" ht="24.95" customHeight="1">
      <c r="B16" s="76" t="s">
        <v>63</v>
      </c>
      <c r="C16" s="83" t="s">
        <v>101</v>
      </c>
      <c r="D16" s="100"/>
      <c r="E16" s="76" t="s">
        <v>152</v>
      </c>
      <c r="F16" s="116">
        <v>5238</v>
      </c>
      <c r="G16" s="116">
        <v>564</v>
      </c>
      <c r="H16" s="116"/>
      <c r="I16" s="30">
        <f t="shared" si="0"/>
        <v>5165.6804733727804</v>
      </c>
      <c r="J16" s="30">
        <f t="shared" si="1"/>
        <v>556.21301775147936</v>
      </c>
      <c r="K16" s="30">
        <f t="shared" si="2"/>
        <v>0</v>
      </c>
      <c r="L16" s="30">
        <v>0</v>
      </c>
      <c r="M16" s="30">
        <f t="shared" si="3"/>
        <v>4609.4674556213013</v>
      </c>
      <c r="N16" s="74"/>
      <c r="P16" s="102"/>
    </row>
    <row r="17" spans="2:16" ht="24.95" customHeight="1">
      <c r="B17" s="76" t="s">
        <v>118</v>
      </c>
      <c r="C17" s="83" t="s">
        <v>102</v>
      </c>
      <c r="D17" s="100"/>
      <c r="E17" s="76" t="s">
        <v>154</v>
      </c>
      <c r="F17" s="116">
        <v>3907</v>
      </c>
      <c r="G17" s="116">
        <v>330</v>
      </c>
      <c r="H17" s="116"/>
      <c r="I17" s="30">
        <f t="shared" si="0"/>
        <v>3853.0571992110449</v>
      </c>
      <c r="J17" s="30">
        <f t="shared" si="1"/>
        <v>325.44378698224853</v>
      </c>
      <c r="K17" s="30">
        <f t="shared" si="2"/>
        <v>0</v>
      </c>
      <c r="L17" s="30">
        <v>0</v>
      </c>
      <c r="M17" s="30">
        <f t="shared" si="3"/>
        <v>3527.6134122287963</v>
      </c>
      <c r="N17" s="74"/>
      <c r="P17" s="102"/>
    </row>
    <row r="18" spans="2:16" ht="21.95" customHeight="1">
      <c r="B18" s="104" t="s">
        <v>164</v>
      </c>
      <c r="C18" s="83" t="s">
        <v>163</v>
      </c>
      <c r="D18" s="100"/>
      <c r="E18" s="76" t="s">
        <v>165</v>
      </c>
      <c r="F18" s="116">
        <v>3907</v>
      </c>
      <c r="G18" s="116">
        <v>330</v>
      </c>
      <c r="H18" s="116"/>
      <c r="I18" s="30">
        <f t="shared" si="0"/>
        <v>3853.0571992110449</v>
      </c>
      <c r="J18" s="30">
        <f t="shared" si="1"/>
        <v>325.44378698224853</v>
      </c>
      <c r="K18" s="30">
        <f t="shared" si="2"/>
        <v>0</v>
      </c>
      <c r="L18" s="30">
        <v>0</v>
      </c>
      <c r="M18" s="30">
        <f t="shared" si="3"/>
        <v>3527.6134122287963</v>
      </c>
      <c r="N18" s="74"/>
      <c r="P18" s="102"/>
    </row>
    <row r="19" spans="2:16" ht="21.95" customHeight="1">
      <c r="B19" s="83" t="s">
        <v>314</v>
      </c>
      <c r="C19" s="83" t="s">
        <v>313</v>
      </c>
      <c r="D19" s="100"/>
      <c r="E19" s="76" t="s">
        <v>153</v>
      </c>
      <c r="F19" s="116">
        <v>3356</v>
      </c>
      <c r="G19" s="116">
        <v>133</v>
      </c>
      <c r="H19" s="116"/>
      <c r="I19" s="30">
        <f t="shared" si="0"/>
        <v>3309.6646942800785</v>
      </c>
      <c r="J19" s="30">
        <f t="shared" si="1"/>
        <v>131.16370808678502</v>
      </c>
      <c r="K19" s="30">
        <f t="shared" si="2"/>
        <v>0</v>
      </c>
      <c r="L19" s="30"/>
      <c r="M19" s="30">
        <f t="shared" si="3"/>
        <v>3178.5009861932936</v>
      </c>
      <c r="N19" s="74"/>
      <c r="P19" s="102"/>
    </row>
    <row r="20" spans="2:16" ht="21.95" customHeight="1">
      <c r="B20" s="104" t="s">
        <v>74</v>
      </c>
      <c r="C20" s="83" t="s">
        <v>75</v>
      </c>
      <c r="D20" s="100"/>
      <c r="E20" s="76" t="s">
        <v>155</v>
      </c>
      <c r="F20" s="116">
        <v>2118</v>
      </c>
      <c r="G20" s="116"/>
      <c r="H20" s="116">
        <v>66</v>
      </c>
      <c r="I20" s="30">
        <f t="shared" si="0"/>
        <v>2088.7573964497042</v>
      </c>
      <c r="J20" s="30">
        <f t="shared" si="1"/>
        <v>0</v>
      </c>
      <c r="K20" s="30">
        <f t="shared" si="2"/>
        <v>65.088757396449708</v>
      </c>
      <c r="L20" s="30">
        <v>0</v>
      </c>
      <c r="M20" s="30">
        <f t="shared" si="3"/>
        <v>2153.8461538461538</v>
      </c>
      <c r="N20" s="74"/>
      <c r="P20" s="102"/>
    </row>
    <row r="21" spans="2:16" ht="21.95" customHeight="1">
      <c r="B21" s="76" t="s">
        <v>310</v>
      </c>
      <c r="C21" s="83" t="s">
        <v>301</v>
      </c>
      <c r="D21" s="100"/>
      <c r="E21" s="76" t="s">
        <v>155</v>
      </c>
      <c r="F21" s="116">
        <v>2118</v>
      </c>
      <c r="G21" s="116"/>
      <c r="H21" s="116">
        <v>66</v>
      </c>
      <c r="I21" s="30">
        <f t="shared" si="0"/>
        <v>2088.7573964497042</v>
      </c>
      <c r="J21" s="30">
        <f t="shared" si="1"/>
        <v>0</v>
      </c>
      <c r="K21" s="30">
        <f t="shared" si="2"/>
        <v>65.088757396449708</v>
      </c>
      <c r="L21" s="30">
        <v>0</v>
      </c>
      <c r="M21" s="30">
        <f t="shared" si="3"/>
        <v>2153.8461538461538</v>
      </c>
      <c r="N21" s="74"/>
      <c r="P21" s="102"/>
    </row>
    <row r="22" spans="2:16" ht="24" customHeight="1">
      <c r="B22" s="76" t="s">
        <v>55</v>
      </c>
      <c r="C22" s="83" t="s">
        <v>56</v>
      </c>
      <c r="D22" s="100"/>
      <c r="E22" s="76" t="s">
        <v>156</v>
      </c>
      <c r="F22" s="116">
        <v>4564</v>
      </c>
      <c r="G22" s="116">
        <v>440</v>
      </c>
      <c r="H22" s="116">
        <v>0</v>
      </c>
      <c r="I22" s="30">
        <f t="shared" si="0"/>
        <v>4500.9861932938857</v>
      </c>
      <c r="J22" s="30">
        <f t="shared" si="1"/>
        <v>433.9250493096647</v>
      </c>
      <c r="K22" s="30">
        <f t="shared" si="2"/>
        <v>0</v>
      </c>
      <c r="L22" s="30"/>
      <c r="M22" s="30">
        <f t="shared" si="3"/>
        <v>4067.061143984221</v>
      </c>
      <c r="N22" s="74"/>
      <c r="P22" s="102"/>
    </row>
    <row r="23" spans="2:16" ht="15.75" customHeight="1">
      <c r="B23" s="76" t="s">
        <v>104</v>
      </c>
      <c r="C23" s="83" t="s">
        <v>103</v>
      </c>
      <c r="D23" s="100"/>
      <c r="E23" s="76" t="s">
        <v>129</v>
      </c>
      <c r="F23" s="116">
        <f>3465</f>
        <v>3465</v>
      </c>
      <c r="G23" s="116">
        <f>145</f>
        <v>145</v>
      </c>
      <c r="H23" s="116"/>
      <c r="I23" s="30">
        <f t="shared" si="0"/>
        <v>3417.1597633136093</v>
      </c>
      <c r="J23" s="30">
        <f t="shared" si="1"/>
        <v>142.99802761341221</v>
      </c>
      <c r="K23" s="30">
        <f t="shared" si="2"/>
        <v>0</v>
      </c>
      <c r="L23" s="30">
        <v>0</v>
      </c>
      <c r="M23" s="30">
        <f t="shared" si="3"/>
        <v>3274.1617357001969</v>
      </c>
      <c r="N23" s="74"/>
      <c r="P23" s="102"/>
    </row>
    <row r="24" spans="2:16">
      <c r="E24" s="106" t="s">
        <v>92</v>
      </c>
      <c r="F24" s="117">
        <f t="shared" ref="F24:L24" si="4">SUM(F5:F23)</f>
        <v>69198</v>
      </c>
      <c r="G24" s="117">
        <f t="shared" si="4"/>
        <v>5742</v>
      </c>
      <c r="H24" s="117">
        <f>SUM(H5:H23)</f>
        <v>132</v>
      </c>
      <c r="I24" s="107">
        <f t="shared" si="4"/>
        <v>68242.603550295855</v>
      </c>
      <c r="J24" s="107">
        <f t="shared" si="4"/>
        <v>5662.7218934911234</v>
      </c>
      <c r="K24" s="107">
        <f t="shared" si="4"/>
        <v>130.17751479289942</v>
      </c>
      <c r="L24" s="107">
        <f t="shared" si="4"/>
        <v>1</v>
      </c>
      <c r="M24" s="107">
        <f>SUM(M5:M23)</f>
        <v>62709.059171597626</v>
      </c>
    </row>
  </sheetData>
  <phoneticPr fontId="0" type="noConversion"/>
  <pageMargins left="0.11811023622047245" right="7.874015748031496E-2" top="0.15748031496062992" bottom="0.19685039370078741" header="0" footer="0"/>
  <pageSetup scale="91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9"/>
  <sheetViews>
    <sheetView zoomScale="80" zoomScaleNormal="80" workbookViewId="0">
      <selection activeCell="I7" sqref="I7"/>
    </sheetView>
  </sheetViews>
  <sheetFormatPr baseColWidth="10" defaultRowHeight="12.75"/>
  <cols>
    <col min="1" max="1" width="1.7109375" customWidth="1"/>
    <col min="2" max="2" width="11.85546875" bestFit="1" customWidth="1"/>
    <col min="3" max="3" width="30.85546875" customWidth="1"/>
    <col min="4" max="4" width="5.140625" customWidth="1"/>
    <col min="5" max="5" width="15.140625" customWidth="1"/>
    <col min="6" max="6" width="2.140625" customWidth="1"/>
    <col min="7" max="7" width="1.7109375" customWidth="1"/>
    <col min="8" max="8" width="11.85546875" customWidth="1"/>
    <col min="9" max="9" width="10" customWidth="1"/>
    <col min="10" max="10" width="8.85546875" customWidth="1"/>
    <col min="11" max="11" width="9.85546875" customWidth="1"/>
    <col min="12" max="12" width="11.42578125" customWidth="1"/>
    <col min="13" max="13" width="29.28515625" customWidth="1"/>
  </cols>
  <sheetData>
    <row r="1" spans="2:15" ht="18">
      <c r="F1" s="1" t="s">
        <v>0</v>
      </c>
      <c r="G1" s="2"/>
      <c r="H1" s="2"/>
      <c r="I1" s="2"/>
      <c r="J1" s="2"/>
      <c r="K1" s="2"/>
      <c r="L1" s="2"/>
      <c r="M1" s="3" t="s">
        <v>1</v>
      </c>
    </row>
    <row r="2" spans="2:15" ht="15">
      <c r="F2" s="4" t="s">
        <v>96</v>
      </c>
      <c r="G2" s="2"/>
      <c r="H2" s="2"/>
      <c r="I2" s="2"/>
      <c r="J2" s="2"/>
      <c r="K2" s="2"/>
      <c r="L2" s="2"/>
      <c r="M2" s="23" t="str">
        <f>+O.PUB2!M2</f>
        <v>30 DE SEPTIEMBRE DE 2014</v>
      </c>
    </row>
    <row r="3" spans="2:15">
      <c r="F3" s="23" t="str">
        <f>'GOB1'!F3</f>
        <v>SEGUNDA QUINCENA DE SEPTIEMBRE DE 2014</v>
      </c>
      <c r="G3" s="2"/>
      <c r="H3" s="2"/>
      <c r="I3" s="2"/>
      <c r="J3" s="2"/>
      <c r="K3" s="2"/>
      <c r="L3" s="2"/>
    </row>
    <row r="4" spans="2:15">
      <c r="B4" s="6" t="s">
        <v>3</v>
      </c>
      <c r="C4" s="6" t="s">
        <v>4</v>
      </c>
      <c r="D4" s="6"/>
      <c r="E4" s="6" t="s">
        <v>120</v>
      </c>
      <c r="F4" s="108" t="s">
        <v>5</v>
      </c>
      <c r="G4" s="108" t="s">
        <v>238</v>
      </c>
      <c r="H4" s="7" t="s">
        <v>5</v>
      </c>
      <c r="I4" s="7" t="s">
        <v>238</v>
      </c>
      <c r="J4" s="80" t="s">
        <v>369</v>
      </c>
      <c r="K4" s="52" t="s">
        <v>225</v>
      </c>
      <c r="L4" s="7" t="s">
        <v>6</v>
      </c>
      <c r="M4" s="6" t="s">
        <v>7</v>
      </c>
    </row>
    <row r="5" spans="2:15" ht="24.95" customHeight="1">
      <c r="B5" s="11"/>
      <c r="C5" s="32"/>
      <c r="D5" s="18"/>
      <c r="E5" s="11"/>
      <c r="F5" s="109"/>
      <c r="G5" s="109"/>
      <c r="H5" s="13"/>
      <c r="I5" s="13"/>
      <c r="J5" s="13"/>
      <c r="K5" s="13">
        <v>0</v>
      </c>
      <c r="L5" s="13">
        <f t="shared" ref="L5" si="0">F5-G5+J5-K5</f>
        <v>0</v>
      </c>
      <c r="M5" s="14"/>
    </row>
    <row r="6" spans="2:15" ht="24.95" customHeight="1">
      <c r="B6" s="11" t="s">
        <v>359</v>
      </c>
      <c r="C6" s="10" t="s">
        <v>294</v>
      </c>
      <c r="D6" s="18"/>
      <c r="E6" s="11" t="s">
        <v>150</v>
      </c>
      <c r="F6" s="109">
        <v>8140</v>
      </c>
      <c r="G6" s="109">
        <v>1184</v>
      </c>
      <c r="H6" s="13">
        <f>SUM(F6*2)/30.42*15</f>
        <v>8027.6134122287958</v>
      </c>
      <c r="I6" s="13">
        <f>SUM(G6*2)/30.42*15</f>
        <v>1167.6528599605522</v>
      </c>
      <c r="J6" s="13"/>
      <c r="K6" s="13"/>
      <c r="L6" s="13">
        <f>H6-I6+J6-K6</f>
        <v>6859.9605522682432</v>
      </c>
      <c r="M6" s="14"/>
    </row>
    <row r="7" spans="2:15" ht="24.95" customHeight="1">
      <c r="B7" s="11" t="s">
        <v>210</v>
      </c>
      <c r="C7" s="10" t="s">
        <v>209</v>
      </c>
      <c r="D7" s="18"/>
      <c r="E7" s="11" t="s">
        <v>126</v>
      </c>
      <c r="F7" s="109">
        <v>4040</v>
      </c>
      <c r="G7" s="109">
        <v>351</v>
      </c>
      <c r="H7" s="13">
        <f t="shared" ref="H7:H8" si="1">SUM(F7*2)/30.42*15</f>
        <v>3984.2209072978299</v>
      </c>
      <c r="I7" s="13">
        <f t="shared" ref="I7:I8" si="2">SUM(G7*2)/30.42*15</f>
        <v>346.15384615384613</v>
      </c>
      <c r="J7" s="13"/>
      <c r="K7" s="13">
        <v>0</v>
      </c>
      <c r="L7" s="13">
        <f t="shared" ref="L7" si="3">H7-I7+J7-K7</f>
        <v>3638.0670611439837</v>
      </c>
      <c r="M7" s="14"/>
      <c r="N7" s="24"/>
      <c r="O7" s="24"/>
    </row>
    <row r="8" spans="2:15" ht="24.95" customHeight="1">
      <c r="B8" s="11" t="s">
        <v>223</v>
      </c>
      <c r="C8" s="10" t="s">
        <v>222</v>
      </c>
      <c r="D8" s="18"/>
      <c r="E8" s="41" t="s">
        <v>221</v>
      </c>
      <c r="F8" s="109">
        <v>3324</v>
      </c>
      <c r="G8" s="109">
        <v>129</v>
      </c>
      <c r="H8" s="13">
        <f t="shared" si="1"/>
        <v>3278.1065088757391</v>
      </c>
      <c r="I8" s="13">
        <f t="shared" si="2"/>
        <v>127.2189349112426</v>
      </c>
      <c r="J8" s="13"/>
      <c r="K8" s="13">
        <v>0</v>
      </c>
      <c r="L8" s="13">
        <f>H8-I8+J8-K8</f>
        <v>3150.8875739644964</v>
      </c>
      <c r="M8" s="14"/>
    </row>
    <row r="9" spans="2:15" ht="24.95" customHeight="1">
      <c r="E9" s="21" t="s">
        <v>92</v>
      </c>
      <c r="F9" s="110">
        <f>SUM(F5:F8)</f>
        <v>15504</v>
      </c>
      <c r="G9" s="110">
        <f>SUM(G5:G8)</f>
        <v>1664</v>
      </c>
      <c r="H9" s="22">
        <f t="shared" ref="H9:I9" si="4">SUM(H5:H8)</f>
        <v>15289.940828402365</v>
      </c>
      <c r="I9" s="22">
        <f t="shared" si="4"/>
        <v>1641.0256410256409</v>
      </c>
      <c r="J9" s="22">
        <f>SUM(J5:J8)</f>
        <v>0</v>
      </c>
      <c r="K9" s="22">
        <f>SUM(K5:K8)</f>
        <v>0</v>
      </c>
      <c r="L9" s="22">
        <f>SUM(L5:L8)</f>
        <v>13648.915187376722</v>
      </c>
    </row>
  </sheetData>
  <pageMargins left="0.11811023622047245" right="7.874015748031496E-2" top="0.15748031496062992" bottom="0.19685039370078741" header="0" footer="0"/>
  <pageSetup scale="92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>
    <pageSetUpPr fitToPage="1"/>
  </sheetPr>
  <dimension ref="A1:W33"/>
  <sheetViews>
    <sheetView zoomScale="80" zoomScaleNormal="80" workbookViewId="0">
      <selection activeCell="K28" sqref="K28"/>
    </sheetView>
  </sheetViews>
  <sheetFormatPr baseColWidth="10" defaultRowHeight="12.75"/>
  <cols>
    <col min="1" max="1" width="1" customWidth="1"/>
    <col min="2" max="2" width="12.7109375" customWidth="1"/>
    <col min="3" max="3" width="27.85546875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>
      <c r="A1" t="s">
        <v>237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>
      <c r="F2" s="4" t="s">
        <v>96</v>
      </c>
      <c r="G2" s="2"/>
      <c r="H2" s="2"/>
      <c r="I2" s="2"/>
      <c r="J2" s="2"/>
      <c r="K2" s="2"/>
      <c r="L2" s="2"/>
      <c r="M2" s="2"/>
      <c r="N2" s="23" t="str">
        <f>'GOB1'!M2</f>
        <v>30 DE SEPTIEMBRE DE 2014</v>
      </c>
    </row>
    <row r="3" spans="1:18">
      <c r="B3" s="11"/>
      <c r="C3" s="10"/>
      <c r="F3" s="23" t="str">
        <f>'GOB1'!F3</f>
        <v>SEGUNDA QUINCENA DE SEPTIEMBRE DE 2014</v>
      </c>
      <c r="G3" s="2"/>
      <c r="H3" s="2"/>
      <c r="I3" s="2"/>
      <c r="J3" s="2"/>
      <c r="K3" s="2"/>
      <c r="L3" s="2"/>
      <c r="M3" s="2"/>
    </row>
    <row r="4" spans="1:18">
      <c r="B4" s="6" t="s">
        <v>3</v>
      </c>
      <c r="C4" s="6" t="s">
        <v>4</v>
      </c>
      <c r="D4" s="6"/>
      <c r="E4" s="6" t="s">
        <v>120</v>
      </c>
      <c r="F4" s="108" t="s">
        <v>5</v>
      </c>
      <c r="G4" s="108" t="s">
        <v>238</v>
      </c>
      <c r="H4" s="118" t="s">
        <v>369</v>
      </c>
      <c r="I4" s="7" t="s">
        <v>5</v>
      </c>
      <c r="J4" s="7" t="s">
        <v>238</v>
      </c>
      <c r="K4" s="81" t="s">
        <v>369</v>
      </c>
      <c r="L4" s="52" t="s">
        <v>225</v>
      </c>
      <c r="M4" s="7" t="s">
        <v>6</v>
      </c>
      <c r="N4" s="6" t="s">
        <v>7</v>
      </c>
    </row>
    <row r="5" spans="1:18" ht="21.95" customHeight="1">
      <c r="B5" s="36" t="s">
        <v>322</v>
      </c>
      <c r="C5" s="12" t="s">
        <v>345</v>
      </c>
      <c r="D5" s="71"/>
      <c r="E5" s="36" t="s">
        <v>192</v>
      </c>
      <c r="F5" s="109">
        <v>6865</v>
      </c>
      <c r="G5" s="109">
        <v>912</v>
      </c>
      <c r="H5" s="109"/>
      <c r="I5" s="13">
        <f>SUM(F5*2)/30.42*15</f>
        <v>6770.2169625246543</v>
      </c>
      <c r="J5" s="13">
        <f>SUM(G5*2)/30.42*15</f>
        <v>899.40828402366856</v>
      </c>
      <c r="K5" s="13">
        <f>SUM(H5*2)/30.42*15</f>
        <v>0</v>
      </c>
      <c r="L5" s="13"/>
      <c r="M5" s="13">
        <f>I5-J5+K5-L5</f>
        <v>5870.8086785009855</v>
      </c>
      <c r="N5" s="14"/>
      <c r="P5" s="90"/>
    </row>
    <row r="6" spans="1:18" ht="21.95" customHeight="1">
      <c r="B6" s="36" t="s">
        <v>105</v>
      </c>
      <c r="C6" s="12" t="s">
        <v>180</v>
      </c>
      <c r="D6" s="71"/>
      <c r="E6" s="36" t="s">
        <v>157</v>
      </c>
      <c r="F6" s="109">
        <v>6767</v>
      </c>
      <c r="G6" s="109">
        <v>891</v>
      </c>
      <c r="H6" s="109"/>
      <c r="I6" s="13">
        <f t="shared" ref="I6:I27" si="0">SUM(F6*2)/30.42*15</f>
        <v>6673.5700197238657</v>
      </c>
      <c r="J6" s="13">
        <f t="shared" ref="J6:J27" si="1">SUM(G6*2)/30.42*15</f>
        <v>878.69822485207101</v>
      </c>
      <c r="K6" s="13">
        <f t="shared" ref="K6:K27" si="2">SUM(H6*2)/30.42*15</f>
        <v>0</v>
      </c>
      <c r="L6" s="13">
        <v>0</v>
      </c>
      <c r="M6" s="13">
        <f t="shared" ref="M6:M27" si="3">I6-J6+K6-L6</f>
        <v>5794.8717948717949</v>
      </c>
      <c r="N6" s="14"/>
      <c r="P6" s="90"/>
    </row>
    <row r="7" spans="1:18" ht="21.95" customHeight="1">
      <c r="B7" s="36" t="s">
        <v>109</v>
      </c>
      <c r="C7" s="12" t="s">
        <v>108</v>
      </c>
      <c r="D7" s="71"/>
      <c r="E7" s="36" t="s">
        <v>157</v>
      </c>
      <c r="F7" s="109">
        <v>6767</v>
      </c>
      <c r="G7" s="109">
        <v>891</v>
      </c>
      <c r="H7" s="109"/>
      <c r="I7" s="13">
        <f t="shared" si="0"/>
        <v>6673.5700197238657</v>
      </c>
      <c r="J7" s="13">
        <f t="shared" si="1"/>
        <v>878.69822485207101</v>
      </c>
      <c r="K7" s="13">
        <f t="shared" si="2"/>
        <v>0</v>
      </c>
      <c r="L7" s="13">
        <v>1</v>
      </c>
      <c r="M7" s="13">
        <f t="shared" si="3"/>
        <v>5793.8717948717949</v>
      </c>
      <c r="N7" s="14"/>
      <c r="P7" s="90"/>
      <c r="Q7" s="13"/>
      <c r="R7" s="13"/>
    </row>
    <row r="8" spans="1:18" ht="21.95" customHeight="1">
      <c r="B8" s="36" t="s">
        <v>390</v>
      </c>
      <c r="C8" s="12" t="s">
        <v>391</v>
      </c>
      <c r="D8" s="71"/>
      <c r="E8" s="36" t="s">
        <v>392</v>
      </c>
      <c r="F8" s="109">
        <v>6551</v>
      </c>
      <c r="G8" s="109">
        <v>844</v>
      </c>
      <c r="H8" s="109"/>
      <c r="I8" s="13">
        <f t="shared" si="0"/>
        <v>6460.5522682445753</v>
      </c>
      <c r="J8" s="13">
        <f t="shared" si="1"/>
        <v>832.34714003944771</v>
      </c>
      <c r="K8" s="13">
        <f t="shared" si="2"/>
        <v>0</v>
      </c>
      <c r="L8" s="13"/>
      <c r="M8" s="13">
        <f t="shared" si="3"/>
        <v>5628.2051282051279</v>
      </c>
      <c r="N8" s="14"/>
      <c r="P8" s="90"/>
      <c r="Q8" s="10"/>
    </row>
    <row r="9" spans="1:18" ht="21.95" customHeight="1">
      <c r="B9" s="36" t="s">
        <v>76</v>
      </c>
      <c r="C9" s="12" t="s">
        <v>77</v>
      </c>
      <c r="D9" s="71"/>
      <c r="E9" s="36" t="s">
        <v>137</v>
      </c>
      <c r="F9" s="109">
        <v>4272</v>
      </c>
      <c r="G9" s="109">
        <v>388</v>
      </c>
      <c r="H9" s="109"/>
      <c r="I9" s="13">
        <f t="shared" si="0"/>
        <v>4213.0177514792904</v>
      </c>
      <c r="J9" s="13">
        <f t="shared" si="1"/>
        <v>382.64299802761337</v>
      </c>
      <c r="K9" s="13">
        <f t="shared" si="2"/>
        <v>0</v>
      </c>
      <c r="L9" s="13">
        <v>0</v>
      </c>
      <c r="M9" s="13">
        <f t="shared" si="3"/>
        <v>3830.374753451677</v>
      </c>
      <c r="N9" s="14"/>
      <c r="P9" s="90"/>
    </row>
    <row r="10" spans="1:18" ht="21.95" customHeight="1">
      <c r="B10" s="36" t="s">
        <v>78</v>
      </c>
      <c r="C10" s="12" t="s">
        <v>79</v>
      </c>
      <c r="D10" s="71"/>
      <c r="E10" s="36" t="s">
        <v>158</v>
      </c>
      <c r="F10" s="116">
        <v>4272</v>
      </c>
      <c r="G10" s="116">
        <v>388</v>
      </c>
      <c r="H10" s="109"/>
      <c r="I10" s="13">
        <f t="shared" si="0"/>
        <v>4213.0177514792904</v>
      </c>
      <c r="J10" s="13">
        <f t="shared" si="1"/>
        <v>382.64299802761337</v>
      </c>
      <c r="K10" s="13">
        <f t="shared" si="2"/>
        <v>0</v>
      </c>
      <c r="L10" s="13">
        <v>0</v>
      </c>
      <c r="M10" s="13">
        <f t="shared" si="3"/>
        <v>3830.374753451677</v>
      </c>
      <c r="N10" s="14"/>
      <c r="P10" s="90"/>
    </row>
    <row r="11" spans="1:18" ht="21.95" customHeight="1">
      <c r="B11" s="36" t="s">
        <v>82</v>
      </c>
      <c r="C11" s="12" t="s">
        <v>83</v>
      </c>
      <c r="D11" s="71"/>
      <c r="E11" s="36" t="s">
        <v>158</v>
      </c>
      <c r="F11" s="109">
        <v>4272</v>
      </c>
      <c r="G11" s="109">
        <v>388</v>
      </c>
      <c r="H11" s="109"/>
      <c r="I11" s="13">
        <f t="shared" si="0"/>
        <v>4213.0177514792904</v>
      </c>
      <c r="J11" s="13">
        <f t="shared" si="1"/>
        <v>382.64299802761337</v>
      </c>
      <c r="K11" s="13">
        <f t="shared" si="2"/>
        <v>0</v>
      </c>
      <c r="L11" s="13">
        <v>0</v>
      </c>
      <c r="M11" s="13">
        <f t="shared" si="3"/>
        <v>3830.374753451677</v>
      </c>
      <c r="N11" s="14"/>
      <c r="P11" s="90"/>
    </row>
    <row r="12" spans="1:18" ht="21.95" customHeight="1">
      <c r="B12" s="36" t="s">
        <v>26</v>
      </c>
      <c r="C12" s="12" t="s">
        <v>27</v>
      </c>
      <c r="D12" s="71"/>
      <c r="E12" s="36" t="s">
        <v>137</v>
      </c>
      <c r="F12" s="109">
        <v>3569</v>
      </c>
      <c r="G12" s="109">
        <v>174</v>
      </c>
      <c r="H12" s="109"/>
      <c r="I12" s="13">
        <f t="shared" si="0"/>
        <v>3519.7238658777119</v>
      </c>
      <c r="J12" s="13">
        <f t="shared" si="1"/>
        <v>171.59763313609466</v>
      </c>
      <c r="K12" s="13">
        <f t="shared" si="2"/>
        <v>0</v>
      </c>
      <c r="L12" s="13">
        <v>0</v>
      </c>
      <c r="M12" s="13">
        <f t="shared" si="3"/>
        <v>3348.1262327416171</v>
      </c>
      <c r="N12" s="14"/>
      <c r="P12" s="90"/>
    </row>
    <row r="13" spans="1:18" ht="21.95" customHeight="1">
      <c r="B13" s="36" t="s">
        <v>80</v>
      </c>
      <c r="C13" s="12" t="s">
        <v>81</v>
      </c>
      <c r="D13" s="71"/>
      <c r="E13" s="36" t="s">
        <v>158</v>
      </c>
      <c r="F13" s="109">
        <v>2434</v>
      </c>
      <c r="G13" s="109"/>
      <c r="H13" s="109">
        <v>3</v>
      </c>
      <c r="I13" s="13">
        <f t="shared" si="0"/>
        <v>2400.3944773175544</v>
      </c>
      <c r="J13" s="13">
        <f t="shared" si="1"/>
        <v>0</v>
      </c>
      <c r="K13" s="13">
        <f t="shared" si="2"/>
        <v>2.9585798816568043</v>
      </c>
      <c r="L13" s="13">
        <v>0</v>
      </c>
      <c r="M13" s="13">
        <f t="shared" si="3"/>
        <v>2403.3530571992114</v>
      </c>
      <c r="N13" s="14"/>
      <c r="P13" s="90"/>
    </row>
    <row r="14" spans="1:18" ht="21.95" customHeight="1">
      <c r="B14" s="36" t="s">
        <v>107</v>
      </c>
      <c r="C14" s="12" t="s">
        <v>106</v>
      </c>
      <c r="D14" s="71"/>
      <c r="E14" s="36" t="s">
        <v>129</v>
      </c>
      <c r="F14" s="109">
        <v>3465</v>
      </c>
      <c r="G14" s="109">
        <v>145</v>
      </c>
      <c r="H14" s="109"/>
      <c r="I14" s="13">
        <f t="shared" si="0"/>
        <v>3417.1597633136093</v>
      </c>
      <c r="J14" s="13">
        <f t="shared" si="1"/>
        <v>142.99802761341221</v>
      </c>
      <c r="K14" s="13">
        <f t="shared" si="2"/>
        <v>0</v>
      </c>
      <c r="L14" s="13">
        <v>0</v>
      </c>
      <c r="M14" s="13">
        <f t="shared" si="3"/>
        <v>3274.1617357001969</v>
      </c>
      <c r="N14" s="14"/>
      <c r="P14" s="90"/>
    </row>
    <row r="15" spans="1:18" ht="21.95" customHeight="1">
      <c r="B15" s="12" t="s">
        <v>211</v>
      </c>
      <c r="C15" s="12" t="s">
        <v>170</v>
      </c>
      <c r="D15" s="71"/>
      <c r="E15" s="36" t="s">
        <v>172</v>
      </c>
      <c r="F15" s="109">
        <v>4272</v>
      </c>
      <c r="G15" s="109">
        <v>388</v>
      </c>
      <c r="H15" s="109"/>
      <c r="I15" s="13">
        <f t="shared" si="0"/>
        <v>4213.0177514792904</v>
      </c>
      <c r="J15" s="13">
        <f t="shared" si="1"/>
        <v>382.64299802761337</v>
      </c>
      <c r="K15" s="13">
        <f t="shared" si="2"/>
        <v>0</v>
      </c>
      <c r="L15" s="13">
        <v>0</v>
      </c>
      <c r="M15" s="13">
        <f t="shared" si="3"/>
        <v>3830.374753451677</v>
      </c>
      <c r="N15" s="14"/>
      <c r="P15" s="90"/>
    </row>
    <row r="16" spans="1:18" ht="21.95" customHeight="1">
      <c r="B16" s="36" t="s">
        <v>212</v>
      </c>
      <c r="C16" s="12" t="s">
        <v>171</v>
      </c>
      <c r="D16" s="71"/>
      <c r="E16" s="36" t="s">
        <v>172</v>
      </c>
      <c r="F16" s="109">
        <v>4272</v>
      </c>
      <c r="G16" s="109">
        <v>388</v>
      </c>
      <c r="H16" s="109"/>
      <c r="I16" s="13">
        <f t="shared" si="0"/>
        <v>4213.0177514792904</v>
      </c>
      <c r="J16" s="13">
        <f t="shared" si="1"/>
        <v>382.64299802761337</v>
      </c>
      <c r="K16" s="13">
        <f t="shared" si="2"/>
        <v>0</v>
      </c>
      <c r="L16" s="13">
        <v>0</v>
      </c>
      <c r="M16" s="13">
        <f>I16-J16+K16-L16</f>
        <v>3830.374753451677</v>
      </c>
      <c r="N16" s="14"/>
      <c r="P16" s="90"/>
    </row>
    <row r="17" spans="2:23" ht="21.95" customHeight="1">
      <c r="B17" s="36" t="s">
        <v>84</v>
      </c>
      <c r="C17" s="12" t="s">
        <v>85</v>
      </c>
      <c r="D17" s="71"/>
      <c r="E17" s="36" t="s">
        <v>159</v>
      </c>
      <c r="F17" s="109">
        <v>2996</v>
      </c>
      <c r="G17" s="109">
        <v>73</v>
      </c>
      <c r="H17" s="109"/>
      <c r="I17" s="13">
        <f t="shared" si="0"/>
        <v>2954.6351084812623</v>
      </c>
      <c r="J17" s="13">
        <f t="shared" si="1"/>
        <v>71.992110453648905</v>
      </c>
      <c r="K17" s="13">
        <f t="shared" si="2"/>
        <v>0</v>
      </c>
      <c r="L17" s="13">
        <v>0</v>
      </c>
      <c r="M17" s="13">
        <f t="shared" si="3"/>
        <v>2882.6429980276134</v>
      </c>
      <c r="N17" s="14"/>
      <c r="P17" s="90"/>
    </row>
    <row r="18" spans="2:23" ht="21.95" customHeight="1">
      <c r="B18" s="36" t="s">
        <v>344</v>
      </c>
      <c r="C18" s="12" t="s">
        <v>302</v>
      </c>
      <c r="D18" s="71"/>
      <c r="E18" s="36" t="s">
        <v>235</v>
      </c>
      <c r="F18" s="109">
        <f>11476/2</f>
        <v>5738</v>
      </c>
      <c r="G18" s="109">
        <f>1342/2</f>
        <v>671</v>
      </c>
      <c r="H18" s="109"/>
      <c r="I18" s="13">
        <f t="shared" si="0"/>
        <v>5658.7771203155817</v>
      </c>
      <c r="J18" s="13">
        <f t="shared" si="1"/>
        <v>661.73570019723854</v>
      </c>
      <c r="K18" s="13">
        <f t="shared" si="2"/>
        <v>0</v>
      </c>
      <c r="L18" s="13"/>
      <c r="M18" s="13">
        <f t="shared" si="3"/>
        <v>4997.041420118343</v>
      </c>
      <c r="N18" s="14"/>
      <c r="P18" s="90"/>
    </row>
    <row r="19" spans="2:23" ht="21.95" customHeight="1">
      <c r="B19" s="36" t="s">
        <v>333</v>
      </c>
      <c r="C19" s="12" t="s">
        <v>305</v>
      </c>
      <c r="D19" s="71"/>
      <c r="E19" s="36" t="s">
        <v>297</v>
      </c>
      <c r="F19" s="109">
        <v>6865</v>
      </c>
      <c r="G19" s="109">
        <v>912</v>
      </c>
      <c r="H19" s="109"/>
      <c r="I19" s="13">
        <f t="shared" si="0"/>
        <v>6770.2169625246543</v>
      </c>
      <c r="J19" s="13">
        <f t="shared" si="1"/>
        <v>899.40828402366856</v>
      </c>
      <c r="K19" s="13">
        <f t="shared" si="2"/>
        <v>0</v>
      </c>
      <c r="L19" s="13"/>
      <c r="M19" s="13">
        <f t="shared" si="3"/>
        <v>5870.8086785009855</v>
      </c>
      <c r="N19" s="14"/>
      <c r="P19" s="90"/>
    </row>
    <row r="20" spans="2:23" ht="21.95" customHeight="1">
      <c r="B20" s="36" t="s">
        <v>334</v>
      </c>
      <c r="C20" s="12" t="s">
        <v>295</v>
      </c>
      <c r="D20" s="71"/>
      <c r="E20" s="36" t="s">
        <v>160</v>
      </c>
      <c r="F20" s="109">
        <v>4818</v>
      </c>
      <c r="G20" s="109">
        <v>486</v>
      </c>
      <c r="H20" s="109"/>
      <c r="I20" s="13">
        <f t="shared" si="0"/>
        <v>4751.4792899408276</v>
      </c>
      <c r="J20" s="13">
        <f t="shared" si="1"/>
        <v>479.28994082840234</v>
      </c>
      <c r="K20" s="13">
        <f t="shared" si="2"/>
        <v>0</v>
      </c>
      <c r="L20" s="13"/>
      <c r="M20" s="13">
        <f t="shared" si="3"/>
        <v>4272.1893491124256</v>
      </c>
      <c r="N20" s="14"/>
      <c r="P20" s="90"/>
    </row>
    <row r="21" spans="2:23" ht="21.95" customHeight="1">
      <c r="B21" s="11" t="s">
        <v>98</v>
      </c>
      <c r="C21" s="10" t="s">
        <v>8</v>
      </c>
      <c r="D21" s="18"/>
      <c r="E21" s="87" t="s">
        <v>124</v>
      </c>
      <c r="F21" s="109">
        <v>4234</v>
      </c>
      <c r="G21" s="109">
        <v>382</v>
      </c>
      <c r="H21" s="109"/>
      <c r="I21" s="13">
        <f t="shared" si="0"/>
        <v>4175.5424063116361</v>
      </c>
      <c r="J21" s="13">
        <f t="shared" si="1"/>
        <v>376.72583826429974</v>
      </c>
      <c r="K21" s="13">
        <f t="shared" si="2"/>
        <v>0</v>
      </c>
      <c r="L21" s="13"/>
      <c r="M21" s="13">
        <f t="shared" si="3"/>
        <v>3798.8165680473362</v>
      </c>
      <c r="N21" s="14"/>
      <c r="P21" s="90"/>
    </row>
    <row r="22" spans="2:23" ht="21.95" customHeight="1">
      <c r="B22" s="36" t="s">
        <v>388</v>
      </c>
      <c r="C22" s="12" t="s">
        <v>389</v>
      </c>
      <c r="D22" s="71"/>
      <c r="E22" s="36" t="s">
        <v>124</v>
      </c>
      <c r="F22" s="109">
        <v>4234</v>
      </c>
      <c r="G22" s="109">
        <v>382</v>
      </c>
      <c r="H22" s="109"/>
      <c r="I22" s="13">
        <f t="shared" si="0"/>
        <v>4175.5424063116361</v>
      </c>
      <c r="J22" s="13">
        <f t="shared" si="1"/>
        <v>376.72583826429974</v>
      </c>
      <c r="K22" s="13">
        <f t="shared" si="2"/>
        <v>0</v>
      </c>
      <c r="L22" s="13"/>
      <c r="M22" s="13">
        <f t="shared" si="3"/>
        <v>3798.8165680473362</v>
      </c>
      <c r="N22" s="14"/>
      <c r="P22" s="90"/>
    </row>
    <row r="23" spans="2:23" ht="21.95" customHeight="1">
      <c r="B23" s="36" t="s">
        <v>315</v>
      </c>
      <c r="C23" s="73" t="s">
        <v>303</v>
      </c>
      <c r="D23" s="71"/>
      <c r="E23" s="36" t="s">
        <v>193</v>
      </c>
      <c r="F23" s="109">
        <v>6865</v>
      </c>
      <c r="G23" s="109">
        <v>912</v>
      </c>
      <c r="H23" s="109"/>
      <c r="I23" s="13">
        <f t="shared" si="0"/>
        <v>6770.2169625246543</v>
      </c>
      <c r="J23" s="13">
        <f t="shared" si="1"/>
        <v>899.40828402366856</v>
      </c>
      <c r="K23" s="13">
        <f t="shared" si="2"/>
        <v>0</v>
      </c>
      <c r="L23" s="13"/>
      <c r="M23" s="13">
        <f t="shared" si="3"/>
        <v>5870.8086785009855</v>
      </c>
      <c r="N23" s="14"/>
      <c r="P23" s="90"/>
    </row>
    <row r="24" spans="2:23" ht="21.95" customHeight="1">
      <c r="B24" s="36"/>
      <c r="C24" s="12"/>
      <c r="D24" s="71"/>
      <c r="E24" s="36" t="s">
        <v>296</v>
      </c>
      <c r="F24" s="109"/>
      <c r="G24" s="109"/>
      <c r="H24" s="109"/>
      <c r="I24" s="13">
        <f t="shared" si="0"/>
        <v>0</v>
      </c>
      <c r="J24" s="13">
        <f t="shared" si="1"/>
        <v>0</v>
      </c>
      <c r="K24" s="13">
        <f t="shared" si="2"/>
        <v>0</v>
      </c>
      <c r="L24" s="13"/>
      <c r="M24" s="13">
        <f t="shared" si="3"/>
        <v>0</v>
      </c>
      <c r="N24" s="14"/>
      <c r="P24" s="90"/>
    </row>
    <row r="25" spans="2:23" ht="21.95" customHeight="1">
      <c r="B25" s="36" t="s">
        <v>309</v>
      </c>
      <c r="C25" s="12" t="s">
        <v>308</v>
      </c>
      <c r="D25" s="71"/>
      <c r="E25" s="36" t="s">
        <v>124</v>
      </c>
      <c r="F25" s="109">
        <v>4234</v>
      </c>
      <c r="G25" s="109">
        <v>382</v>
      </c>
      <c r="H25" s="109"/>
      <c r="I25" s="13">
        <f t="shared" si="0"/>
        <v>4175.5424063116361</v>
      </c>
      <c r="J25" s="13">
        <f t="shared" si="1"/>
        <v>376.72583826429974</v>
      </c>
      <c r="K25" s="13">
        <f t="shared" si="2"/>
        <v>0</v>
      </c>
      <c r="L25" s="13"/>
      <c r="M25" s="13">
        <f t="shared" si="3"/>
        <v>3798.8165680473362</v>
      </c>
      <c r="N25" s="14"/>
      <c r="P25" s="90"/>
    </row>
    <row r="26" spans="2:23" ht="21.95" customHeight="1">
      <c r="B26" s="36" t="s">
        <v>331</v>
      </c>
      <c r="C26" s="12" t="s">
        <v>304</v>
      </c>
      <c r="D26" s="71"/>
      <c r="E26" s="36" t="s">
        <v>194</v>
      </c>
      <c r="F26" s="109">
        <v>4819</v>
      </c>
      <c r="G26" s="109">
        <v>486</v>
      </c>
      <c r="H26" s="109"/>
      <c r="I26" s="13">
        <f t="shared" si="0"/>
        <v>4752.4654832347142</v>
      </c>
      <c r="J26" s="13">
        <f t="shared" si="1"/>
        <v>479.28994082840234</v>
      </c>
      <c r="K26" s="13">
        <f t="shared" si="2"/>
        <v>0</v>
      </c>
      <c r="L26" s="13"/>
      <c r="M26" s="13">
        <f t="shared" si="3"/>
        <v>4273.1755424063122</v>
      </c>
      <c r="N26" s="14"/>
      <c r="P26" s="90"/>
    </row>
    <row r="27" spans="2:23" ht="21.95" customHeight="1">
      <c r="B27" s="36" t="s">
        <v>330</v>
      </c>
      <c r="C27" s="12" t="s">
        <v>329</v>
      </c>
      <c r="D27" s="71"/>
      <c r="E27" s="36" t="s">
        <v>332</v>
      </c>
      <c r="F27" s="109">
        <v>4490</v>
      </c>
      <c r="G27" s="109">
        <v>427</v>
      </c>
      <c r="H27" s="109"/>
      <c r="I27" s="13">
        <f t="shared" si="0"/>
        <v>4428.0078895463503</v>
      </c>
      <c r="J27" s="13">
        <f t="shared" si="1"/>
        <v>421.10453648915188</v>
      </c>
      <c r="K27" s="13">
        <f t="shared" si="2"/>
        <v>0</v>
      </c>
      <c r="L27" s="13"/>
      <c r="M27" s="13">
        <f t="shared" si="3"/>
        <v>4006.9033530571983</v>
      </c>
      <c r="N27" s="14"/>
      <c r="P27" s="90"/>
      <c r="T27" s="24"/>
      <c r="W27" s="24"/>
    </row>
    <row r="28" spans="2:23">
      <c r="F28" s="111"/>
      <c r="G28" s="111"/>
      <c r="H28" s="111"/>
      <c r="N28" s="43"/>
    </row>
    <row r="29" spans="2:23">
      <c r="E29" s="21" t="s">
        <v>92</v>
      </c>
      <c r="F29" s="119">
        <f>SUM(F5:F28)</f>
        <v>107071</v>
      </c>
      <c r="G29" s="119">
        <f>SUM(G5:G28)</f>
        <v>10910</v>
      </c>
      <c r="H29" s="119">
        <f t="shared" ref="H29:K29" si="4">SUM(H5:H28)</f>
        <v>3</v>
      </c>
      <c r="I29" s="40">
        <f t="shared" si="4"/>
        <v>105592.70216962526</v>
      </c>
      <c r="J29" s="40">
        <f t="shared" si="4"/>
        <v>10759.368836291911</v>
      </c>
      <c r="K29" s="40">
        <f t="shared" si="4"/>
        <v>2.9585798816568043</v>
      </c>
      <c r="L29" s="40">
        <f>SUM(L5:L28)</f>
        <v>1</v>
      </c>
      <c r="M29" s="40">
        <f>SUM(M5:M28)</f>
        <v>94835.291913214984</v>
      </c>
    </row>
    <row r="31" spans="2:23">
      <c r="B31" s="11"/>
      <c r="C31" s="10"/>
      <c r="D31" s="12"/>
      <c r="E31" s="18"/>
      <c r="F31" s="13"/>
      <c r="G31" s="13"/>
      <c r="H31" s="13"/>
      <c r="I31" s="13"/>
      <c r="J31" s="13"/>
      <c r="K31" s="13"/>
      <c r="L31" s="13"/>
      <c r="M31" s="13"/>
    </row>
    <row r="33" spans="2:3">
      <c r="B33" s="11"/>
      <c r="C33" s="10"/>
    </row>
  </sheetData>
  <phoneticPr fontId="0" type="noConversion"/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GOB1</vt:lpstr>
      <vt:lpstr>GOB2</vt:lpstr>
      <vt:lpstr>DEL</vt:lpstr>
      <vt:lpstr>H.MPAL</vt:lpstr>
      <vt:lpstr>O.PUB</vt:lpstr>
      <vt:lpstr>O.PUB2</vt:lpstr>
      <vt:lpstr>SER.P.1</vt:lpstr>
      <vt:lpstr>s.p. rastro</vt:lpstr>
      <vt:lpstr>SER.P.2</vt:lpstr>
      <vt:lpstr>SER.P.3</vt:lpstr>
      <vt:lpstr>jubilados</vt:lpstr>
      <vt:lpstr>SEG.P.</vt:lpstr>
      <vt:lpstr>SEG.P.2</vt:lpstr>
      <vt:lpstr>SEG.P.2!Área_de_impresión</vt:lpstr>
    </vt:vector>
  </TitlesOfParts>
  <Company>H. Ayuntamiento d Iztlahuacan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user</cp:lastModifiedBy>
  <cp:lastPrinted>2014-09-26T14:17:40Z</cp:lastPrinted>
  <dcterms:created xsi:type="dcterms:W3CDTF">2004-03-09T14:35:28Z</dcterms:created>
  <dcterms:modified xsi:type="dcterms:W3CDTF">2014-09-26T14:24:02Z</dcterms:modified>
</cp:coreProperties>
</file>