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2" activeTab="1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9">SEG.P.2!$B$1:$M$29</definedName>
  </definedNames>
  <calcPr calcId="152511"/>
</workbook>
</file>

<file path=xl/calcChain.xml><?xml version="1.0" encoding="utf-8"?>
<calcChain xmlns="http://schemas.openxmlformats.org/spreadsheetml/2006/main">
  <c r="I28" i="15" l="1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J30" i="28"/>
  <c r="I30" i="28"/>
  <c r="J29" i="28"/>
  <c r="I29" i="28"/>
  <c r="J28" i="28"/>
  <c r="I28" i="28"/>
  <c r="J27" i="28"/>
  <c r="I27" i="28"/>
  <c r="J26" i="28"/>
  <c r="I26" i="28"/>
  <c r="J25" i="28"/>
  <c r="I25" i="28"/>
  <c r="J24" i="28"/>
  <c r="I24" i="28"/>
  <c r="J23" i="28"/>
  <c r="I23" i="28"/>
  <c r="J22" i="28"/>
  <c r="I22" i="28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2" i="28"/>
  <c r="I12" i="28"/>
  <c r="J11" i="28"/>
  <c r="I11" i="28"/>
  <c r="J10" i="28"/>
  <c r="I10" i="28"/>
  <c r="J9" i="28"/>
  <c r="I9" i="28"/>
  <c r="J8" i="28"/>
  <c r="I8" i="28"/>
  <c r="J7" i="28"/>
  <c r="I7" i="28"/>
  <c r="J6" i="28"/>
  <c r="I6" i="28"/>
  <c r="J5" i="28"/>
  <c r="I5" i="28"/>
  <c r="H9" i="26"/>
  <c r="I9" i="26"/>
  <c r="L9" i="26"/>
  <c r="L8" i="26"/>
  <c r="I8" i="26"/>
  <c r="H8" i="26"/>
  <c r="I7" i="26"/>
  <c r="H7" i="2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J21" i="6" l="1"/>
  <c r="K21" i="6"/>
  <c r="I21" i="6"/>
  <c r="L20" i="6" l="1"/>
  <c r="H21" i="6"/>
  <c r="A4" i="33"/>
  <c r="A2" i="33"/>
  <c r="L19" i="6"/>
  <c r="I13" i="25" l="1"/>
  <c r="B13" i="33" s="1"/>
  <c r="H15" i="1"/>
  <c r="B10" i="33" s="1"/>
  <c r="H17" i="21"/>
  <c r="B9" i="33" s="1"/>
  <c r="K29" i="15"/>
  <c r="E30" i="33" s="1"/>
  <c r="J29" i="15"/>
  <c r="D30" i="33" s="1"/>
  <c r="I29" i="15"/>
  <c r="C30" i="33" s="1"/>
  <c r="H29" i="15"/>
  <c r="B30" i="33" s="1"/>
  <c r="L28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6" i="15"/>
  <c r="L27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29" i="15" l="1"/>
  <c r="F29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29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F10" i="33" l="1"/>
  <c r="F15" i="33"/>
  <c r="L21" i="6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1" i="6"/>
  <c r="D17" i="33"/>
  <c r="E17" i="33"/>
  <c r="E26" i="33" s="1"/>
  <c r="E28" i="33" s="1"/>
  <c r="E33" i="33" s="1"/>
  <c r="F21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<sst xmlns="http://schemas.openxmlformats.org/spreadsheetml/2006/main" count="930" uniqueCount="533">
  <si>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</si>
  <si>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</si>
  <si>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</si>
  <si>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</si>
  <si>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</si>
  <si>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</si>
  <si>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</si>
  <si>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</si>
  <si>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</si>
  <si>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</si>
  <si>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</si>
  <si>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</si>
  <si>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</si>
  <si>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</si>
  <si>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</si>
  <si>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</si>
  <si>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</si>
  <si>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</si>
  <si>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</si>
  <si>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</si>
  <si>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</si>
  <si>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</si>
  <si>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</si>
  <si>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</si>
  <si>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</si>
  <si>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</si>
  <si>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</si>
  <si>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</si>
  <si>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</si>
  <si>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</si>
  <si>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</si>
  <si>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</si>
  <si>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</si>
  <si>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</si>
  <si>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</si>
  <si>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</si>
  <si>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</si>
  <si>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</si>
  <si>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</si>
  <si>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</si>
  <si>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</si>
  <si>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</si>
  <si>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</si>
  <si>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</si>
  <si>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</si>
  <si>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</si>
  <si>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</si>
  <si>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</si>
  <si>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</si>
  <si>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</si>
  <si>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</si>
  <si>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</si>
  <si>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</si>
  <si>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</si>
  <si>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</si>
  <si>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</si>
  <si>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</si>
  <si>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</si>
  <si>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</si>
  <si>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</si>
  <si>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</si>
  <si>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</si>
  <si>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</si>
  <si>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</si>
  <si>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</si>
  <si>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</si>
  <si>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</si>
  <si>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</si>
  <si>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</si>
  <si>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</si>
  <si>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</si>
  <si>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</si>
  <si>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</si>
  <si>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</si>
  <si>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</si>
  <si>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</si>
  <si>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</si>
  <si>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</si>
  <si>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</si>
  <si>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</si>
  <si>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</si>
  <si>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</si>
  <si>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</si>
  <si>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</si>
  <si>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</si>
  <si>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</si>
  <si>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</si>
  <si>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</si>
  <si>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</si>
  <si>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</si>
  <si>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</si>
  <si>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</si>
  <si>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</si>
  <si>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</si>
  <si>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</si>
  <si>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</si>
  <si>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</si>
  <si>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</si>
  <si>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</si>
  <si>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</si>
  <si>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</si>
  <si>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</si>
  <si>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</si>
  <si>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</si>
  <si>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</si>
  <si>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</si>
  <si>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</si>
  <si>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</si>
  <si>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</si>
  <si>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</si>
  <si>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</si>
  <si>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</si>
  <si>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</si>
  <si>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</si>
  <si>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</si>
  <si>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</si>
  <si>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</si>
  <si>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</si>
  <si>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</si>
  <si>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</si>
  <si>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</si>
  <si>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</si>
  <si>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</si>
  <si>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</si>
  <si>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</si>
  <si>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</si>
  <si>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</si>
  <si>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</si>
  <si>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</si>
  <si>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</si>
  <si>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</si>
  <si>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</si>
  <si>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</si>
  <si>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</si>
  <si>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</si>
  <si>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</si>
  <si>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</si>
  <si>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</si>
  <si>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</si>
  <si>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</si>
  <si>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</si>
  <si>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</si>
  <si>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</si>
  <si>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</si>
  <si>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</si>
  <si>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</si>
  <si>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</si>
  <si>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</si>
  <si>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</si>
  <si>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</si>
  <si>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</si>
  <si>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</si>
  <si>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</si>
  <si>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</si>
  <si>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</si>
  <si>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</si>
  <si>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</si>
  <si>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</si>
  <si>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</si>
  <si>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</si>
  <si>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</si>
  <si>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</si>
  <si>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</si>
  <si>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</si>
  <si>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</si>
  <si>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</si>
  <si>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</si>
  <si>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</si>
  <si>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</si>
  <si>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</si>
  <si>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</si>
  <si>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</si>
  <si>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</si>
  <si>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</si>
  <si>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</si>
  <si>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</si>
  <si>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</si>
  <si>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</si>
  <si>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</si>
  <si>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</si>
  <si>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</si>
  <si>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</si>
  <si>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</si>
  <si>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</si>
  <si>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</si>
  <si>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</si>
  <si>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</si>
  <si>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</si>
  <si>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</si>
  <si>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</si>
  <si>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</si>
  <si>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</si>
  <si>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</si>
  <si>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</si>
  <si>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</si>
  <si>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</si>
  <si>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</si>
  <si>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</si>
  <si>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</si>
  <si>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</si>
  <si>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</si>
  <si>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</si>
  <si>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</si>
  <si>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</si>
  <si>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</si>
  <si>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</si>
  <si>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</si>
  <si>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</si>
  <si>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</si>
  <si>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</si>
  <si>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</si>
  <si>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</si>
  <si>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</si>
  <si>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</si>
  <si>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</si>
  <si>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</si>
  <si>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</si>
  <si>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</si>
  <si>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</si>
  <si>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</si>
  <si>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</si>
  <si>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</si>
  <si>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</si>
  <si>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</si>
  <si>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</si>
  <si>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</si>
  <si>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</si>
  <si>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</si>
  <si>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</si>
  <si>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</si>
  <si>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</si>
  <si>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</si>
  <si>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</si>
  <si>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</si>
  <si>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</si>
  <si>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</si>
  <si>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</si>
  <si>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</si>
  <si>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</si>
  <si>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</si>
  <si>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</si>
  <si>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</si>
  <si>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</si>
  <si>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</si>
  <si>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</si>
  <si>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</si>
  <si>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</si>
  <si>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</si>
  <si>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</si>
  <si>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</si>
  <si>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</si>
  <si>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</si>
  <si>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</si>
  <si>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</si>
  <si>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</si>
  <si>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</si>
  <si>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</si>
  <si>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</si>
  <si>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</si>
  <si>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</si>
  <si>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</si>
  <si>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</si>
  <si>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</si>
  <si>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</si>
  <si>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</si>
  <si>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</si>
  <si>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</si>
  <si>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</si>
  <si>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</si>
  <si>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</si>
  <si>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</si>
  <si>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</si>
  <si>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</si>
  <si>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</si>
  <si>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</si>
  <si>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</si>
  <si>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</si>
  <si>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</si>
  <si>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</si>
  <si>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</si>
  <si>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</si>
  <si>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</si>
  <si>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</si>
  <si>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</si>
  <si>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</si>
  <si>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</si>
  <si>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</si>
  <si>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</si>
  <si>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</si>
  <si>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</si>
  <si>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</si>
  <si>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</si>
  <si>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</si>
  <si>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</si>
  <si>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</si>
  <si>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</si>
  <si>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</si>
  <si>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</si>
  <si>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</si>
  <si>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</si>
  <si>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</si>
  <si>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</si>
  <si>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</si>
  <si>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</si>
  <si>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</si>
  <si>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</si>
  <si>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</si>
  <si>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</si>
  <si>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</si>
  <si>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</si>
  <si>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JUAN LUIS OLIVAREZ SUASTES</t>
  </si>
  <si>
    <t>EFRAIN REOS ESQUEDA</t>
  </si>
  <si>
    <t>OISJ900816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</si>
  <si>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</si>
  <si>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</si>
  <si>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</si>
  <si>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</si>
  <si>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</si>
  <si>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</si>
  <si>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</si>
  <si>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</si>
  <si>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</si>
  <si>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</si>
  <si>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</si>
  <si>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</si>
  <si>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</si>
  <si>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</si>
  <si>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</si>
  <si>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</si>
  <si>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</si>
  <si>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</si>
  <si>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</si>
  <si>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</si>
  <si>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</si>
  <si>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</si>
  <si>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</si>
  <si>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</si>
  <si>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</si>
  <si>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</si>
  <si>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</si>
  <si>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</si>
  <si>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</si>
  <si>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</si>
  <si>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</si>
  <si>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</si>
  <si>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</si>
  <si>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</si>
  <si>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</si>
  <si>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</si>
  <si>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</si>
  <si>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</si>
  <si>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</si>
  <si>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</si>
  <si>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</si>
  <si>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</si>
  <si>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</si>
  <si>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</si>
  <si>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</si>
  <si>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</si>
  <si>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</si>
  <si>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</si>
  <si>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</si>
  <si>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</si>
  <si>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</si>
  <si>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</si>
  <si>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</si>
  <si>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</si>
  <si>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</si>
  <si>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</si>
  <si>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</si>
  <si>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</si>
  <si>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</si>
  <si>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</si>
  <si>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</si>
  <si>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</si>
  <si>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</si>
  <si>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</si>
  <si>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</si>
  <si>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</si>
  <si>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</si>
  <si>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</si>
  <si>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</si>
  <si>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</si>
  <si>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</si>
  <si>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</si>
  <si>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</si>
  <si>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</si>
  <si>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</si>
  <si>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</si>
  <si>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</si>
  <si>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</si>
  <si>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</si>
  <si>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</si>
  <si>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</si>
  <si>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</si>
  <si>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</si>
  <si>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</si>
  <si>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</si>
  <si>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</si>
  <si>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</si>
  <si>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</si>
  <si>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</si>
  <si>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</si>
  <si>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</si>
  <si>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</si>
  <si>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</si>
  <si>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</si>
  <si>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</si>
  <si>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</si>
  <si>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</si>
  <si>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</si>
  <si>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</si>
  <si>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</si>
  <si>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</si>
  <si>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</si>
  <si>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</si>
  <si>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</si>
  <si>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</si>
  <si>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</si>
  <si>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</si>
  <si>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</si>
  <si>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</si>
  <si>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</si>
  <si>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</si>
  <si>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</si>
  <si>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</si>
  <si>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</si>
  <si>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</si>
  <si>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</si>
  <si>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</si>
  <si>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</si>
  <si>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</si>
  <si>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</si>
  <si>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JUAN MANUEL REYES TORRES</t>
  </si>
  <si>
    <t>AUXILIAR CABINA</t>
  </si>
  <si>
    <t>VIALIDAD</t>
  </si>
  <si>
    <t>POMD810901NTA</t>
  </si>
  <si>
    <t>BASR660629ASA</t>
  </si>
  <si>
    <t>JACC730204</t>
  </si>
  <si>
    <t>PESS940418QB5</t>
  </si>
  <si>
    <t>RETJ781103456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</si>
  <si>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</si>
  <si>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</si>
  <si>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</si>
  <si>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</si>
  <si>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</si>
  <si>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</si>
  <si>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</si>
  <si>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</si>
  <si>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</si>
  <si>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</si>
  <si>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</si>
  <si>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</si>
  <si>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</si>
  <si>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</si>
  <si>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</si>
  <si>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</si>
  <si>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</si>
  <si>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</si>
  <si>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</si>
  <si>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</si>
  <si>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</si>
  <si>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</si>
  <si>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</si>
  <si>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</si>
  <si>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</si>
  <si>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</si>
  <si>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</si>
  <si>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</si>
  <si>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</si>
  <si>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</si>
  <si>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</si>
  <si>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</si>
  <si>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</si>
  <si>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</si>
  <si>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</si>
  <si>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</si>
  <si>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</si>
  <si>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</si>
  <si>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</si>
  <si>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</si>
  <si>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</si>
  <si>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</si>
  <si>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</si>
  <si>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</si>
  <si>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</si>
  <si>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</si>
  <si>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</si>
  <si>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</si>
  <si>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</si>
  <si>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</si>
  <si>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</si>
  <si>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</si>
  <si>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</si>
  <si>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</si>
  <si>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</si>
  <si>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</si>
  <si>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</si>
  <si>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</si>
  <si>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</si>
  <si>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</si>
  <si>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</si>
  <si>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</si>
  <si>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</si>
  <si>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</si>
  <si>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</si>
  <si>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</si>
  <si>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</si>
  <si>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</si>
  <si>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</si>
  <si>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</si>
  <si>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</si>
  <si>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</si>
  <si>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</si>
  <si>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</si>
  <si>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</si>
  <si>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</si>
  <si>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</si>
  <si>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</si>
  <si>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</si>
  <si>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</si>
  <si>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</si>
  <si>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</si>
  <si>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</si>
  <si>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</si>
  <si>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</si>
  <si>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</si>
  <si>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</si>
  <si>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SEGUNDA QUINCENA DE FEBRERO DE 2016</t>
  </si>
  <si>
    <t>29 DE FEBRERO DE 2016</t>
  </si>
  <si>
    <t>MA. TERESA SANCHEZ CELIS</t>
  </si>
  <si>
    <t>AUXILIAR ADMINISTRATIVO</t>
  </si>
  <si>
    <t>SACT5910026X8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</si>
</sst>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0" fontId="5" fillId="3" borderId="0" xfId="0" applyFont="1" applyFill="1" applyAlignment="1">
      <alignment horizontal="righ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0" fontId="17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topLeftCell="D1" zoomScale="90" zoomScaleNormal="90" workbookViewId="0">
      <pane ySplit="5" topLeftCell="A6" activePane="bottomLeft" state="frozen"/>
      <selection activeCell="F18" sqref="F18"/>
      <selection pane="bottomLeft" activeCell="I7" sqref="I7:I16"/>
    </sheetView>
  </sheetViews>
  <sheetFormatPr baseColWidth="10" defaultRowHeight="12.75" x14ac:dyDescent="0.2"/>
  <cols>
    <col min="1" max="1" width="1.7109375" customWidth="1"/>
    <col min="2" max="2" width="14.8554687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 x14ac:dyDescent="0.25">
      <c r="F1" s="1" t="s">
        <v>0</v>
      </c>
      <c r="J1" s="1"/>
      <c r="M1" s="3" t="s">
        <v>1</v>
      </c>
    </row>
    <row r="2" spans="2:13" ht="15" x14ac:dyDescent="0.25">
      <c r="F2" s="4" t="s">
        <v>313</v>
      </c>
      <c r="J2" s="4"/>
      <c r="M2" s="23" t="str">
        <f>+PRESIDENCIA!M2</f>
        <v>29 DE FEBRERO DE 2016</v>
      </c>
    </row>
    <row r="3" spans="2:13" x14ac:dyDescent="0.2">
      <c r="F3" s="81" t="str">
        <f>+PRESIDENCIA!F3</f>
        <v>SEGUNDA QUINCENA DE FEBRERO DE 2016</v>
      </c>
      <c r="J3" s="5"/>
    </row>
    <row r="4" spans="2:13" x14ac:dyDescent="0.2">
      <c r="F4" s="5" t="s">
        <v>200</v>
      </c>
      <c r="J4" s="5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 x14ac:dyDescent="0.2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 x14ac:dyDescent="0.2">
      <c r="B7" s="11" t="s">
        <v>527</v>
      </c>
      <c r="C7" s="10" t="s">
        <v>345</v>
      </c>
      <c r="D7" s="18"/>
      <c r="E7" s="11" t="s">
        <v>118</v>
      </c>
      <c r="F7" s="13">
        <v>25141.200000000001</v>
      </c>
      <c r="G7" s="13">
        <v>4355.4556800000009</v>
      </c>
      <c r="H7" s="13">
        <f>F7/30.42*14</f>
        <v>11570.571992110454</v>
      </c>
      <c r="I7" s="13">
        <f>+G7/30.42*14</f>
        <v>2004.4832189349117</v>
      </c>
      <c r="J7" s="13"/>
      <c r="K7" s="13">
        <v>0</v>
      </c>
      <c r="L7" s="13">
        <f t="shared" ref="L7:L15" si="0">H7-I7+J7-K7</f>
        <v>9566.0887731755429</v>
      </c>
      <c r="M7" s="14"/>
    </row>
    <row r="8" spans="2:13" ht="24.95" customHeight="1" x14ac:dyDescent="0.2">
      <c r="B8" s="11" t="s">
        <v>354</v>
      </c>
      <c r="C8" s="10" t="s">
        <v>346</v>
      </c>
      <c r="D8" s="18"/>
      <c r="E8" s="11" t="s">
        <v>118</v>
      </c>
      <c r="F8" s="13">
        <v>25141.200000000001</v>
      </c>
      <c r="G8" s="13">
        <v>4355.4556800000009</v>
      </c>
      <c r="H8" s="13">
        <f t="shared" ref="H8:H16" si="1">F8/30.42*14</f>
        <v>11570.571992110454</v>
      </c>
      <c r="I8" s="13">
        <f t="shared" ref="I8:I16" si="2">+G8/30.42*14</f>
        <v>2004.4832189349117</v>
      </c>
      <c r="J8" s="13"/>
      <c r="K8" s="13">
        <v>0</v>
      </c>
      <c r="L8" s="13">
        <f t="shared" si="0"/>
        <v>9566.0887731755429</v>
      </c>
      <c r="M8" s="14"/>
    </row>
    <row r="9" spans="2:13" ht="24.95" customHeight="1" x14ac:dyDescent="0.2">
      <c r="B9" s="11" t="s">
        <v>355</v>
      </c>
      <c r="C9" s="10" t="s">
        <v>334</v>
      </c>
      <c r="D9" s="18"/>
      <c r="E9" s="11" t="s">
        <v>118</v>
      </c>
      <c r="F9" s="13">
        <v>25141.200000000001</v>
      </c>
      <c r="G9" s="13">
        <v>4355.4556800000009</v>
      </c>
      <c r="H9" s="13">
        <f t="shared" si="1"/>
        <v>11570.571992110454</v>
      </c>
      <c r="I9" s="13">
        <f t="shared" si="2"/>
        <v>2004.4832189349117</v>
      </c>
      <c r="J9" s="13"/>
      <c r="K9" s="13">
        <v>0</v>
      </c>
      <c r="L9" s="13">
        <f t="shared" si="0"/>
        <v>9566.0887731755429</v>
      </c>
      <c r="M9" s="14"/>
    </row>
    <row r="10" spans="2:13" ht="24.95" customHeight="1" x14ac:dyDescent="0.2">
      <c r="B10" s="11" t="s">
        <v>356</v>
      </c>
      <c r="C10" s="10" t="s">
        <v>347</v>
      </c>
      <c r="D10" s="18"/>
      <c r="E10" s="11" t="s">
        <v>118</v>
      </c>
      <c r="F10" s="13">
        <v>25141.200000000001</v>
      </c>
      <c r="G10" s="13">
        <v>4355.4556800000009</v>
      </c>
      <c r="H10" s="13">
        <f t="shared" si="1"/>
        <v>11570.571992110454</v>
      </c>
      <c r="I10" s="13">
        <f t="shared" si="2"/>
        <v>2004.4832189349117</v>
      </c>
      <c r="J10" s="13"/>
      <c r="K10" s="13">
        <v>0</v>
      </c>
      <c r="L10" s="13">
        <f t="shared" si="0"/>
        <v>9566.0887731755429</v>
      </c>
      <c r="M10" s="14"/>
    </row>
    <row r="11" spans="2:13" ht="24.95" customHeight="1" x14ac:dyDescent="0.2">
      <c r="B11" s="11" t="s">
        <v>357</v>
      </c>
      <c r="C11" s="10" t="s">
        <v>348</v>
      </c>
      <c r="D11" s="18"/>
      <c r="E11" s="11" t="s">
        <v>118</v>
      </c>
      <c r="F11" s="13">
        <v>25141.200000000001</v>
      </c>
      <c r="G11" s="13">
        <v>4355.4556800000009</v>
      </c>
      <c r="H11" s="13">
        <f t="shared" si="1"/>
        <v>11570.571992110454</v>
      </c>
      <c r="I11" s="13">
        <f t="shared" si="2"/>
        <v>2004.4832189349117</v>
      </c>
      <c r="J11" s="13"/>
      <c r="K11" s="13">
        <v>0</v>
      </c>
      <c r="L11" s="13">
        <f t="shared" si="0"/>
        <v>9566.0887731755429</v>
      </c>
      <c r="M11" s="14"/>
    </row>
    <row r="12" spans="2:13" ht="24.95" customHeight="1" x14ac:dyDescent="0.2">
      <c r="B12" s="11" t="s">
        <v>490</v>
      </c>
      <c r="C12" s="10" t="s">
        <v>349</v>
      </c>
      <c r="D12" s="18"/>
      <c r="E12" s="11" t="s">
        <v>119</v>
      </c>
      <c r="F12" s="13">
        <v>39965.1</v>
      </c>
      <c r="G12" s="13">
        <v>8310.4279999999999</v>
      </c>
      <c r="H12" s="13">
        <f t="shared" si="1"/>
        <v>18392.879684418142</v>
      </c>
      <c r="I12" s="13">
        <f t="shared" si="2"/>
        <v>3824.6545693622616</v>
      </c>
      <c r="J12" s="13"/>
      <c r="K12" s="13">
        <v>0</v>
      </c>
      <c r="L12" s="13">
        <f t="shared" si="0"/>
        <v>14568.22511505588</v>
      </c>
      <c r="M12" s="14"/>
    </row>
    <row r="13" spans="2:13" ht="24.95" customHeight="1" x14ac:dyDescent="0.2">
      <c r="B13" s="11" t="s">
        <v>358</v>
      </c>
      <c r="C13" s="10" t="s">
        <v>351</v>
      </c>
      <c r="D13" s="18"/>
      <c r="E13" s="11" t="s">
        <v>118</v>
      </c>
      <c r="F13" s="13">
        <v>25141.200000000001</v>
      </c>
      <c r="G13" s="13">
        <v>4355.4556800000009</v>
      </c>
      <c r="H13" s="13">
        <f t="shared" si="1"/>
        <v>11570.571992110454</v>
      </c>
      <c r="I13" s="13">
        <f t="shared" si="2"/>
        <v>2004.4832189349117</v>
      </c>
      <c r="J13" s="13"/>
      <c r="K13" s="13">
        <v>0</v>
      </c>
      <c r="L13" s="13">
        <f t="shared" si="0"/>
        <v>9566.0887731755429</v>
      </c>
      <c r="M13" s="14"/>
    </row>
    <row r="14" spans="2:13" ht="24.95" customHeight="1" x14ac:dyDescent="0.2">
      <c r="B14" s="11" t="s">
        <v>359</v>
      </c>
      <c r="C14" s="10" t="s">
        <v>352</v>
      </c>
      <c r="D14" s="18"/>
      <c r="E14" s="11" t="s">
        <v>118</v>
      </c>
      <c r="F14" s="13">
        <v>25141.200000000001</v>
      </c>
      <c r="G14" s="13">
        <v>4355.4556800000009</v>
      </c>
      <c r="H14" s="13">
        <f t="shared" si="1"/>
        <v>11570.571992110454</v>
      </c>
      <c r="I14" s="13">
        <f t="shared" si="2"/>
        <v>2004.4832189349117</v>
      </c>
      <c r="J14" s="13"/>
      <c r="K14" s="13">
        <v>0</v>
      </c>
      <c r="L14" s="13">
        <f t="shared" si="0"/>
        <v>9566.0887731755429</v>
      </c>
      <c r="M14" s="14"/>
    </row>
    <row r="15" spans="2:13" ht="24.95" customHeight="1" x14ac:dyDescent="0.2">
      <c r="B15" s="11" t="s">
        <v>360</v>
      </c>
      <c r="C15" s="10" t="s">
        <v>353</v>
      </c>
      <c r="D15" s="18"/>
      <c r="E15" s="11" t="s">
        <v>118</v>
      </c>
      <c r="F15" s="13">
        <v>25141.200000000001</v>
      </c>
      <c r="G15" s="13">
        <v>4355.4556800000009</v>
      </c>
      <c r="H15" s="13">
        <f t="shared" si="1"/>
        <v>11570.571992110454</v>
      </c>
      <c r="I15" s="13">
        <f t="shared" si="2"/>
        <v>2004.4832189349117</v>
      </c>
      <c r="J15" s="13"/>
      <c r="K15" s="13">
        <v>0</v>
      </c>
      <c r="L15" s="13">
        <f t="shared" si="0"/>
        <v>9566.0887731755429</v>
      </c>
      <c r="M15" s="14"/>
    </row>
    <row r="16" spans="2:13" ht="21.95" customHeight="1" x14ac:dyDescent="0.2">
      <c r="B16" s="11" t="s">
        <v>365</v>
      </c>
      <c r="C16" s="10" t="s">
        <v>350</v>
      </c>
      <c r="D16" s="18"/>
      <c r="E16" s="11" t="s">
        <v>118</v>
      </c>
      <c r="F16" s="13">
        <v>25141.200000000001</v>
      </c>
      <c r="G16" s="13">
        <v>4355.4556800000009</v>
      </c>
      <c r="H16" s="13">
        <f t="shared" si="1"/>
        <v>11570.571992110454</v>
      </c>
      <c r="I16" s="13">
        <f t="shared" si="2"/>
        <v>2004.4832189349117</v>
      </c>
      <c r="J16" s="15"/>
      <c r="K16" s="15">
        <v>0</v>
      </c>
      <c r="L16" s="13">
        <f>H16-I16+J16-K16</f>
        <v>9566.0887731755429</v>
      </c>
      <c r="M16" s="14"/>
    </row>
    <row r="17" spans="2:14" ht="21.95" customHeight="1" x14ac:dyDescent="0.2">
      <c r="B17" s="10"/>
      <c r="C17" s="12"/>
      <c r="D17" s="12"/>
      <c r="E17" s="21" t="s">
        <v>91</v>
      </c>
      <c r="F17" s="22">
        <f t="shared" ref="F17:L17" si="3">SUM(F7:F16)</f>
        <v>266235.90000000002</v>
      </c>
      <c r="G17" s="22">
        <f t="shared" si="3"/>
        <v>47509.529119999999</v>
      </c>
      <c r="H17" s="22">
        <f>SUM(H7:H16)</f>
        <v>122528.02761341224</v>
      </c>
      <c r="I17" s="22">
        <f t="shared" si="3"/>
        <v>21865.003539776462</v>
      </c>
      <c r="J17" s="22">
        <f t="shared" si="3"/>
        <v>0</v>
      </c>
      <c r="K17" s="22">
        <f t="shared" si="3"/>
        <v>0</v>
      </c>
      <c r="L17" s="22">
        <f t="shared" si="3"/>
        <v>100663.02407363578</v>
      </c>
      <c r="M17" s="16"/>
      <c r="N17" s="22"/>
    </row>
    <row r="19" spans="2:14" x14ac:dyDescent="0.2">
      <c r="C19" t="s">
        <v>200</v>
      </c>
      <c r="E19" s="21"/>
      <c r="F19" s="22"/>
      <c r="G19" s="22"/>
      <c r="H19" s="22"/>
      <c r="I19" s="22"/>
      <c r="J19" s="22"/>
      <c r="K19" s="22"/>
      <c r="L19" s="22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16"/>
  <sheetViews>
    <sheetView topLeftCell="F1" zoomScale="80" zoomScaleNormal="80" workbookViewId="0">
      <selection activeCell="M7" sqref="M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3.425781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5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 x14ac:dyDescent="0.25">
      <c r="F2" s="4" t="s">
        <v>321</v>
      </c>
      <c r="G2" s="2"/>
      <c r="H2" s="2"/>
      <c r="I2" s="2"/>
      <c r="J2" s="4"/>
      <c r="K2" s="2"/>
      <c r="L2" s="2"/>
      <c r="M2" s="23" t="str">
        <f>+O.PUB!M2</f>
        <v>29 DE FEBRERO DE 2016</v>
      </c>
    </row>
    <row r="3" spans="2:15" x14ac:dyDescent="0.2">
      <c r="F3" s="23" t="str">
        <f>+O.PUB!F3</f>
        <v>SEGUNDA QUINCENA DE FEBRERO DE 2016</v>
      </c>
      <c r="G3" s="2"/>
      <c r="H3" s="2"/>
      <c r="I3" s="2"/>
      <c r="J3" s="23"/>
      <c r="K3" s="2"/>
      <c r="L3" s="2"/>
    </row>
    <row r="4" spans="2:15" x14ac:dyDescent="0.2">
      <c r="F4" s="5"/>
      <c r="G4" s="2"/>
      <c r="H4" s="2"/>
      <c r="I4" s="2"/>
      <c r="J4" s="5"/>
      <c r="K4" s="2"/>
      <c r="L4" s="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 x14ac:dyDescent="0.2">
      <c r="F6" s="104"/>
      <c r="G6" s="104"/>
    </row>
    <row r="7" spans="2:15" ht="24.95" customHeight="1" x14ac:dyDescent="0.2">
      <c r="B7" s="11" t="s">
        <v>379</v>
      </c>
      <c r="C7" s="106" t="s">
        <v>378</v>
      </c>
      <c r="D7" s="18"/>
      <c r="E7" s="119" t="s">
        <v>198</v>
      </c>
      <c r="F7" s="102">
        <v>14416.5</v>
      </c>
      <c r="G7" s="102">
        <v>1970.2447039999997</v>
      </c>
      <c r="H7" s="13">
        <f>+F7/30.42*14</f>
        <v>6634.8126232741615</v>
      </c>
      <c r="I7" s="13">
        <f>+G7/30.42*14</f>
        <v>906.75298671926362</v>
      </c>
      <c r="J7" s="13"/>
      <c r="K7" s="13"/>
      <c r="L7" s="13">
        <f t="shared" ref="L7:L8" si="0">H7-I7+J7-K7</f>
        <v>5728.0596365548981</v>
      </c>
      <c r="M7" s="14"/>
      <c r="N7" s="24"/>
      <c r="O7" s="24"/>
    </row>
    <row r="8" spans="2:15" ht="31.5" customHeight="1" x14ac:dyDescent="0.2">
      <c r="B8" s="11" t="s">
        <v>532</v>
      </c>
      <c r="C8" s="10" t="s">
        <v>530</v>
      </c>
      <c r="E8" s="11" t="s">
        <v>531</v>
      </c>
      <c r="F8" s="104">
        <v>7631.5</v>
      </c>
      <c r="G8" s="104">
        <v>631.5</v>
      </c>
      <c r="H8" s="13">
        <f>+F8/30.42*14</f>
        <v>3512.1959237343849</v>
      </c>
      <c r="I8" s="13">
        <f>+G8/30.42*14</f>
        <v>290.63116370808677</v>
      </c>
      <c r="L8" s="13">
        <f t="shared" si="0"/>
        <v>3221.5647600262982</v>
      </c>
      <c r="M8" s="14"/>
    </row>
    <row r="9" spans="2:15" ht="21.95" customHeight="1" x14ac:dyDescent="0.2">
      <c r="E9" s="21" t="s">
        <v>91</v>
      </c>
      <c r="F9" s="103">
        <f t="shared" ref="F9:K9" si="1">SUM(F7:F8)</f>
        <v>22048</v>
      </c>
      <c r="G9" s="103">
        <f t="shared" si="1"/>
        <v>2601.7447039999997</v>
      </c>
      <c r="H9" s="22">
        <f>SUM(H7:H8)</f>
        <v>10147.008547008547</v>
      </c>
      <c r="I9" s="22">
        <f>SUM(I7:I8)</f>
        <v>1197.3841504273505</v>
      </c>
      <c r="J9" s="22">
        <f t="shared" si="1"/>
        <v>0</v>
      </c>
      <c r="K9" s="22">
        <f t="shared" si="1"/>
        <v>0</v>
      </c>
      <c r="L9" s="22">
        <f>SUM(L7:L8)</f>
        <v>8949.6243965811955</v>
      </c>
    </row>
    <row r="10" spans="2:15" ht="21.95" customHeight="1" x14ac:dyDescent="0.2"/>
    <row r="14" spans="2:15" x14ac:dyDescent="0.2">
      <c r="E14" s="61"/>
    </row>
    <row r="15" spans="2:15" x14ac:dyDescent="0.2">
      <c r="E15" s="61"/>
    </row>
    <row r="16" spans="2:15" x14ac:dyDescent="0.2">
      <c r="E16" s="61"/>
    </row>
  </sheetData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36"/>
  <sheetViews>
    <sheetView topLeftCell="F15" zoomScale="80" zoomScaleNormal="80" workbookViewId="0">
      <selection activeCell="K31" sqref="K31"/>
    </sheetView>
  </sheetViews>
  <sheetFormatPr baseColWidth="10" defaultRowHeight="12.75" x14ac:dyDescent="0.2"/>
  <cols>
    <col min="1" max="1" width="1.7109375" style="69" customWidth="1"/>
    <col min="2" max="2" width="11.85546875" style="69" bestFit="1" customWidth="1"/>
    <col min="3" max="3" width="30.85546875" style="69" customWidth="1"/>
    <col min="4" max="4" width="5.140625" style="69" customWidth="1"/>
    <col min="5" max="5" width="16.42578125" style="69" customWidth="1"/>
    <col min="6" max="6" width="1.28515625" style="69" customWidth="1"/>
    <col min="7" max="7" width="1" style="69" customWidth="1"/>
    <col min="8" max="8" width="1.140625" style="69" customWidth="1"/>
    <col min="9" max="9" width="12.28515625" style="69" bestFit="1" customWidth="1"/>
    <col min="10" max="10" width="10.85546875" style="69" customWidth="1"/>
    <col min="11" max="11" width="8.85546875" style="69" customWidth="1"/>
    <col min="12" max="12" width="9.85546875" style="69" customWidth="1"/>
    <col min="13" max="13" width="12.28515625" style="69" bestFit="1" customWidth="1"/>
    <col min="14" max="14" width="29.28515625" style="69" customWidth="1"/>
    <col min="15" max="16384" width="11.42578125" style="69"/>
  </cols>
  <sheetData>
    <row r="1" spans="2:16" ht="18" x14ac:dyDescent="0.25">
      <c r="F1" s="84" t="s">
        <v>0</v>
      </c>
      <c r="G1" s="85"/>
      <c r="H1" s="85"/>
      <c r="I1" s="85"/>
      <c r="J1" s="85"/>
      <c r="K1" s="85"/>
      <c r="L1" s="85"/>
      <c r="M1" s="85"/>
      <c r="N1" s="86" t="s">
        <v>1</v>
      </c>
    </row>
    <row r="2" spans="2:16" ht="15" x14ac:dyDescent="0.25">
      <c r="F2" s="87" t="s">
        <v>95</v>
      </c>
      <c r="G2" s="85"/>
      <c r="H2" s="85"/>
      <c r="I2" s="85"/>
      <c r="J2" s="85"/>
      <c r="K2" s="85"/>
      <c r="L2" s="85"/>
      <c r="M2" s="85"/>
      <c r="N2" s="88" t="str">
        <f>+O.PUB2!M2</f>
        <v>29 DE FEBRERO DE 2016</v>
      </c>
    </row>
    <row r="3" spans="2:16" x14ac:dyDescent="0.2">
      <c r="F3" s="88" t="str">
        <f>PRESIDENCIA!F3</f>
        <v>SEGUNDA QUINCENA DE FEBRERO DE 2016</v>
      </c>
      <c r="G3" s="85"/>
      <c r="H3" s="85"/>
      <c r="I3" s="85"/>
      <c r="J3" s="85"/>
      <c r="K3" s="85"/>
      <c r="L3" s="85"/>
      <c r="M3" s="85"/>
    </row>
    <row r="4" spans="2:16" x14ac:dyDescent="0.2">
      <c r="B4" s="89" t="s">
        <v>2</v>
      </c>
      <c r="C4" s="89" t="s">
        <v>3</v>
      </c>
      <c r="D4" s="89"/>
      <c r="E4" s="89" t="s">
        <v>116</v>
      </c>
      <c r="F4" s="107" t="s">
        <v>4</v>
      </c>
      <c r="G4" s="107" t="s">
        <v>212</v>
      </c>
      <c r="H4" s="108" t="s">
        <v>266</v>
      </c>
      <c r="I4" s="90" t="s">
        <v>4</v>
      </c>
      <c r="J4" s="90" t="s">
        <v>212</v>
      </c>
      <c r="K4" s="91" t="s">
        <v>266</v>
      </c>
      <c r="L4" s="92" t="s">
        <v>199</v>
      </c>
      <c r="M4" s="90" t="s">
        <v>5</v>
      </c>
      <c r="N4" s="89" t="s">
        <v>6</v>
      </c>
    </row>
    <row r="5" spans="2:16" ht="24.75" customHeight="1" x14ac:dyDescent="0.2">
      <c r="B5" s="70" t="s">
        <v>458</v>
      </c>
      <c r="C5" s="77" t="s">
        <v>459</v>
      </c>
      <c r="D5" s="93"/>
      <c r="E5" s="121" t="s">
        <v>137</v>
      </c>
      <c r="F5" s="102">
        <v>14416.5</v>
      </c>
      <c r="G5" s="102">
        <v>1970.2447039999997</v>
      </c>
      <c r="H5" s="109"/>
      <c r="I5" s="29">
        <f>+F5/30.42*14</f>
        <v>6634.8126232741615</v>
      </c>
      <c r="J5" s="29">
        <f>+G5/30.42*14</f>
        <v>906.75298671926362</v>
      </c>
      <c r="K5" s="29">
        <f>+H5/30.42*14</f>
        <v>0</v>
      </c>
      <c r="L5" s="94"/>
      <c r="M5" s="29">
        <f>I5-J5+K5-L5</f>
        <v>5728.0596365548981</v>
      </c>
      <c r="N5" s="68"/>
      <c r="P5" s="95"/>
    </row>
    <row r="6" spans="2:16" ht="24.75" customHeight="1" x14ac:dyDescent="0.2">
      <c r="B6" s="70" t="s">
        <v>60</v>
      </c>
      <c r="C6" s="77" t="s">
        <v>61</v>
      </c>
      <c r="D6" s="93"/>
      <c r="E6" s="121" t="s">
        <v>121</v>
      </c>
      <c r="F6" s="109">
        <v>12600</v>
      </c>
      <c r="G6" s="109">
        <v>1582.2403039999999</v>
      </c>
      <c r="H6" s="109"/>
      <c r="I6" s="29">
        <f t="shared" ref="I6:I30" si="0">+F6/30.42*14</f>
        <v>5798.8165680473367</v>
      </c>
      <c r="J6" s="29">
        <f t="shared" ref="J6:J30" si="1">+G6/30.42*14</f>
        <v>728.18422932281385</v>
      </c>
      <c r="K6" s="29">
        <f t="shared" ref="K6:K30" si="2">+H6/30.42*14</f>
        <v>0</v>
      </c>
      <c r="L6" s="94">
        <v>1</v>
      </c>
      <c r="M6" s="29">
        <f t="shared" ref="M6:M27" si="3">I6-J6+K6-L6</f>
        <v>5069.6323387245229</v>
      </c>
      <c r="N6" s="68"/>
      <c r="P6" s="95"/>
    </row>
    <row r="7" spans="2:16" ht="24.75" customHeight="1" x14ac:dyDescent="0.2">
      <c r="B7" s="70" t="s">
        <v>8</v>
      </c>
      <c r="C7" s="96" t="s">
        <v>99</v>
      </c>
      <c r="D7" s="93"/>
      <c r="E7" s="121" t="s">
        <v>160</v>
      </c>
      <c r="F7" s="109">
        <v>8891.4</v>
      </c>
      <c r="G7" s="109">
        <v>838.4882879999999</v>
      </c>
      <c r="H7" s="109"/>
      <c r="I7" s="29">
        <f t="shared" si="0"/>
        <v>4092.0315581854038</v>
      </c>
      <c r="J7" s="29">
        <f t="shared" si="1"/>
        <v>385.89204575936878</v>
      </c>
      <c r="K7" s="29">
        <f t="shared" si="2"/>
        <v>0</v>
      </c>
      <c r="L7" s="29">
        <v>0</v>
      </c>
      <c r="M7" s="29">
        <f t="shared" si="3"/>
        <v>3706.1395124260353</v>
      </c>
      <c r="N7" s="68"/>
      <c r="P7" s="95"/>
    </row>
    <row r="8" spans="2:16" ht="24.75" customHeight="1" x14ac:dyDescent="0.2">
      <c r="B8" s="97" t="s">
        <v>158</v>
      </c>
      <c r="C8" s="67" t="s">
        <v>159</v>
      </c>
      <c r="D8" s="93"/>
      <c r="E8" s="121" t="s">
        <v>121</v>
      </c>
      <c r="F8" s="109">
        <v>9734</v>
      </c>
      <c r="G8" s="109">
        <v>989.48</v>
      </c>
      <c r="H8" s="109"/>
      <c r="I8" s="29">
        <f t="shared" si="0"/>
        <v>4479.815910585141</v>
      </c>
      <c r="J8" s="29">
        <f t="shared" si="1"/>
        <v>455.38198553583175</v>
      </c>
      <c r="K8" s="29">
        <f t="shared" si="2"/>
        <v>0</v>
      </c>
      <c r="L8" s="29">
        <v>0</v>
      </c>
      <c r="M8" s="29">
        <f t="shared" si="3"/>
        <v>4024.4339250493094</v>
      </c>
      <c r="N8" s="68"/>
      <c r="P8" s="95"/>
    </row>
    <row r="9" spans="2:16" ht="24.75" customHeight="1" x14ac:dyDescent="0.2">
      <c r="B9" s="10" t="s">
        <v>280</v>
      </c>
      <c r="C9" s="12" t="s">
        <v>281</v>
      </c>
      <c r="D9" s="10"/>
      <c r="E9" s="120" t="s">
        <v>282</v>
      </c>
      <c r="F9" s="102">
        <v>8269.7999999999993</v>
      </c>
      <c r="G9" s="102">
        <v>733.46919999999989</v>
      </c>
      <c r="H9" s="109"/>
      <c r="I9" s="29">
        <f t="shared" si="0"/>
        <v>3805.9566074950681</v>
      </c>
      <c r="J9" s="29">
        <f t="shared" si="1"/>
        <v>337.55978961209723</v>
      </c>
      <c r="K9" s="29">
        <f t="shared" si="2"/>
        <v>0</v>
      </c>
      <c r="L9" s="29"/>
      <c r="M9" s="29">
        <f t="shared" si="3"/>
        <v>3468.3968178829709</v>
      </c>
      <c r="N9" s="68"/>
      <c r="P9" s="95"/>
    </row>
    <row r="10" spans="2:16" ht="24.75" customHeight="1" x14ac:dyDescent="0.2">
      <c r="B10" s="11" t="s">
        <v>201</v>
      </c>
      <c r="C10" s="10" t="s">
        <v>202</v>
      </c>
      <c r="D10" s="18"/>
      <c r="E10" s="122" t="s">
        <v>127</v>
      </c>
      <c r="F10" s="102">
        <v>10714.2</v>
      </c>
      <c r="G10" s="102">
        <v>1179.4334239999998</v>
      </c>
      <c r="H10" s="109"/>
      <c r="I10" s="29">
        <f t="shared" si="0"/>
        <v>4930.9270216962523</v>
      </c>
      <c r="J10" s="29">
        <f t="shared" si="1"/>
        <v>542.80302222222213</v>
      </c>
      <c r="K10" s="29">
        <f t="shared" si="2"/>
        <v>0</v>
      </c>
      <c r="L10" s="29"/>
      <c r="M10" s="29">
        <f t="shared" si="3"/>
        <v>4388.1239994740299</v>
      </c>
      <c r="N10" s="68"/>
      <c r="P10" s="95"/>
    </row>
    <row r="11" spans="2:16" ht="24.75" customHeight="1" x14ac:dyDescent="0.2">
      <c r="B11" s="70" t="s">
        <v>98</v>
      </c>
      <c r="C11" s="77" t="s">
        <v>172</v>
      </c>
      <c r="D11" s="93"/>
      <c r="E11" s="121" t="s">
        <v>142</v>
      </c>
      <c r="F11" s="102">
        <v>11483</v>
      </c>
      <c r="G11" s="102">
        <v>1343</v>
      </c>
      <c r="H11" s="109"/>
      <c r="I11" s="29">
        <f t="shared" si="0"/>
        <v>5284.7468770545684</v>
      </c>
      <c r="J11" s="29">
        <f t="shared" si="1"/>
        <v>618.08021038790275</v>
      </c>
      <c r="K11" s="29">
        <f t="shared" si="2"/>
        <v>0</v>
      </c>
      <c r="L11" s="29"/>
      <c r="M11" s="29">
        <f t="shared" si="3"/>
        <v>4666.6666666666661</v>
      </c>
      <c r="N11" s="68"/>
      <c r="P11" s="95"/>
    </row>
    <row r="12" spans="2:16" ht="24.75" customHeight="1" x14ac:dyDescent="0.2">
      <c r="B12" s="70" t="s">
        <v>250</v>
      </c>
      <c r="C12" s="77" t="s">
        <v>244</v>
      </c>
      <c r="D12" s="93"/>
      <c r="E12" s="121" t="s">
        <v>241</v>
      </c>
      <c r="F12" s="109">
        <v>8236.2000000000007</v>
      </c>
      <c r="G12" s="109">
        <v>728.09320000000014</v>
      </c>
      <c r="H12" s="109"/>
      <c r="I12" s="29">
        <f t="shared" si="0"/>
        <v>3790.4930966469428</v>
      </c>
      <c r="J12" s="29">
        <f t="shared" si="1"/>
        <v>335.08562787639715</v>
      </c>
      <c r="K12" s="29">
        <f t="shared" si="2"/>
        <v>0</v>
      </c>
      <c r="L12" s="29"/>
      <c r="M12" s="29">
        <f t="shared" si="3"/>
        <v>3455.4074687705456</v>
      </c>
      <c r="N12" s="68"/>
      <c r="P12" s="95"/>
    </row>
    <row r="13" spans="2:16" ht="24.75" customHeight="1" x14ac:dyDescent="0.2">
      <c r="B13" s="10" t="s">
        <v>191</v>
      </c>
      <c r="C13" s="10" t="s">
        <v>192</v>
      </c>
      <c r="D13" s="10"/>
      <c r="E13" s="120" t="s">
        <v>227</v>
      </c>
      <c r="F13" s="102">
        <v>5546.1</v>
      </c>
      <c r="G13" s="102">
        <v>97.931984000000057</v>
      </c>
      <c r="H13" s="109"/>
      <c r="I13" s="29">
        <f t="shared" si="0"/>
        <v>2552.4457593688362</v>
      </c>
      <c r="J13" s="29">
        <f t="shared" si="1"/>
        <v>45.070604076265639</v>
      </c>
      <c r="K13" s="29">
        <f t="shared" si="2"/>
        <v>0</v>
      </c>
      <c r="L13" s="29"/>
      <c r="M13" s="29">
        <f t="shared" si="3"/>
        <v>2507.3751552925705</v>
      </c>
      <c r="N13" s="68"/>
      <c r="P13" s="95"/>
    </row>
    <row r="14" spans="2:16" ht="24.75" customHeight="1" x14ac:dyDescent="0.2">
      <c r="B14" s="10" t="s">
        <v>230</v>
      </c>
      <c r="C14" s="10" t="s">
        <v>228</v>
      </c>
      <c r="D14" s="10"/>
      <c r="E14" s="120" t="s">
        <v>229</v>
      </c>
      <c r="F14" s="102">
        <v>6730.12</v>
      </c>
      <c r="G14" s="102">
        <v>267.95</v>
      </c>
      <c r="H14" s="109"/>
      <c r="I14" s="29">
        <f t="shared" si="0"/>
        <v>3097.3596318211703</v>
      </c>
      <c r="J14" s="29">
        <f t="shared" si="1"/>
        <v>123.31689677843524</v>
      </c>
      <c r="K14" s="29">
        <f t="shared" si="2"/>
        <v>0</v>
      </c>
      <c r="L14" s="29"/>
      <c r="M14" s="29">
        <f t="shared" si="3"/>
        <v>2974.0427350427349</v>
      </c>
      <c r="N14" s="68"/>
      <c r="P14" s="95"/>
    </row>
    <row r="15" spans="2:16" ht="24.75" customHeight="1" x14ac:dyDescent="0.2">
      <c r="B15" s="70" t="s">
        <v>65</v>
      </c>
      <c r="C15" s="77" t="s">
        <v>66</v>
      </c>
      <c r="D15" s="93"/>
      <c r="E15" s="121" t="s">
        <v>121</v>
      </c>
      <c r="F15" s="109">
        <v>8851.5</v>
      </c>
      <c r="G15" s="109">
        <v>831.3382079999999</v>
      </c>
      <c r="H15" s="109"/>
      <c r="I15" s="29">
        <f t="shared" si="0"/>
        <v>4073.6686390532545</v>
      </c>
      <c r="J15" s="29">
        <f t="shared" si="1"/>
        <v>382.60141065088749</v>
      </c>
      <c r="K15" s="29">
        <f t="shared" si="2"/>
        <v>0</v>
      </c>
      <c r="L15" s="29"/>
      <c r="M15" s="29">
        <f t="shared" si="3"/>
        <v>3691.0672284023672</v>
      </c>
      <c r="N15" s="68"/>
      <c r="P15" s="95"/>
    </row>
    <row r="16" spans="2:16" ht="24.75" customHeight="1" x14ac:dyDescent="0.2">
      <c r="B16" s="70" t="s">
        <v>329</v>
      </c>
      <c r="C16" s="77" t="s">
        <v>327</v>
      </c>
      <c r="D16" s="93"/>
      <c r="E16" s="121" t="s">
        <v>328</v>
      </c>
      <c r="F16" s="109">
        <v>5040</v>
      </c>
      <c r="G16" s="109">
        <v>12.63</v>
      </c>
      <c r="H16" s="109"/>
      <c r="I16" s="29">
        <f t="shared" si="0"/>
        <v>2319.5266272189347</v>
      </c>
      <c r="J16" s="29">
        <f t="shared" si="1"/>
        <v>5.8126232741617354</v>
      </c>
      <c r="K16" s="29">
        <f t="shared" si="2"/>
        <v>0</v>
      </c>
      <c r="L16" s="29"/>
      <c r="M16" s="29">
        <f t="shared" si="3"/>
        <v>2313.7140039447731</v>
      </c>
      <c r="N16" s="68"/>
      <c r="P16" s="95"/>
    </row>
    <row r="17" spans="2:16" ht="24.75" customHeight="1" x14ac:dyDescent="0.2">
      <c r="B17" s="70" t="s">
        <v>293</v>
      </c>
      <c r="C17" s="77" t="s">
        <v>292</v>
      </c>
      <c r="D17" s="93"/>
      <c r="E17" s="121" t="s">
        <v>143</v>
      </c>
      <c r="F17" s="109">
        <v>5495.7</v>
      </c>
      <c r="G17" s="109">
        <v>92.448463999999944</v>
      </c>
      <c r="H17" s="109"/>
      <c r="I17" s="29">
        <f t="shared" si="0"/>
        <v>2529.2504930966466</v>
      </c>
      <c r="J17" s="29">
        <f t="shared" si="1"/>
        <v>42.546959105851386</v>
      </c>
      <c r="K17" s="29">
        <f t="shared" si="2"/>
        <v>0</v>
      </c>
      <c r="L17" s="29"/>
      <c r="M17" s="29">
        <f t="shared" si="3"/>
        <v>2486.7035339907952</v>
      </c>
      <c r="N17" s="68"/>
      <c r="O17" s="98"/>
      <c r="P17" s="95"/>
    </row>
    <row r="18" spans="2:16" ht="24.75" customHeight="1" x14ac:dyDescent="0.2">
      <c r="B18" s="35" t="s">
        <v>106</v>
      </c>
      <c r="C18" s="12" t="s">
        <v>105</v>
      </c>
      <c r="D18" s="65"/>
      <c r="E18" s="119" t="s">
        <v>124</v>
      </c>
      <c r="F18" s="102">
        <v>10198</v>
      </c>
      <c r="G18" s="102">
        <v>1072</v>
      </c>
      <c r="H18" s="109"/>
      <c r="I18" s="29">
        <f t="shared" si="0"/>
        <v>4693.3596318211703</v>
      </c>
      <c r="J18" s="29">
        <f t="shared" si="1"/>
        <v>493.3596318211703</v>
      </c>
      <c r="K18" s="29">
        <f t="shared" si="2"/>
        <v>0</v>
      </c>
      <c r="L18" s="29"/>
      <c r="M18" s="29">
        <f t="shared" si="3"/>
        <v>4200</v>
      </c>
      <c r="N18" s="68"/>
      <c r="O18" s="98"/>
      <c r="P18" s="95"/>
    </row>
    <row r="19" spans="2:16" ht="24.75" customHeight="1" x14ac:dyDescent="0.2">
      <c r="B19" s="10" t="s">
        <v>219</v>
      </c>
      <c r="C19" s="10" t="s">
        <v>218</v>
      </c>
      <c r="D19" s="10"/>
      <c r="E19" s="120" t="s">
        <v>220</v>
      </c>
      <c r="F19" s="102">
        <v>6757.8</v>
      </c>
      <c r="G19" s="102">
        <v>270.85494400000005</v>
      </c>
      <c r="H19" s="109"/>
      <c r="I19" s="29">
        <f t="shared" si="0"/>
        <v>3110.0986193293884</v>
      </c>
      <c r="J19" s="29">
        <f t="shared" si="1"/>
        <v>124.6538203813281</v>
      </c>
      <c r="K19" s="29">
        <f t="shared" si="2"/>
        <v>0</v>
      </c>
      <c r="L19" s="29"/>
      <c r="M19" s="29">
        <f t="shared" si="3"/>
        <v>2985.4447989480605</v>
      </c>
      <c r="N19" s="68"/>
      <c r="O19" s="98"/>
      <c r="P19" s="95"/>
    </row>
    <row r="20" spans="2:16" ht="24.75" customHeight="1" x14ac:dyDescent="0.2">
      <c r="B20" s="10" t="s">
        <v>221</v>
      </c>
      <c r="C20" s="10" t="s">
        <v>471</v>
      </c>
      <c r="D20" s="10"/>
      <c r="E20" s="120" t="s">
        <v>222</v>
      </c>
      <c r="F20" s="102">
        <v>5546.1</v>
      </c>
      <c r="G20" s="102">
        <v>97.931984000000057</v>
      </c>
      <c r="H20" s="109"/>
      <c r="I20" s="29">
        <f t="shared" si="0"/>
        <v>2552.4457593688362</v>
      </c>
      <c r="J20" s="29">
        <f t="shared" si="1"/>
        <v>45.070604076265639</v>
      </c>
      <c r="K20" s="29">
        <f t="shared" si="2"/>
        <v>0</v>
      </c>
      <c r="L20" s="29"/>
      <c r="M20" s="29">
        <f t="shared" si="3"/>
        <v>2507.3751552925705</v>
      </c>
      <c r="N20" s="68"/>
      <c r="O20" s="98"/>
      <c r="P20" s="95"/>
    </row>
    <row r="21" spans="2:16" ht="24.75" customHeight="1" x14ac:dyDescent="0.2">
      <c r="B21" s="10" t="s">
        <v>224</v>
      </c>
      <c r="C21" s="10" t="s">
        <v>223</v>
      </c>
      <c r="D21" s="10"/>
      <c r="E21" s="120" t="s">
        <v>222</v>
      </c>
      <c r="F21" s="102">
        <v>5546.1</v>
      </c>
      <c r="G21" s="102">
        <v>97.931984000000057</v>
      </c>
      <c r="H21" s="109"/>
      <c r="I21" s="29">
        <f t="shared" si="0"/>
        <v>2552.4457593688362</v>
      </c>
      <c r="J21" s="29">
        <f t="shared" si="1"/>
        <v>45.070604076265639</v>
      </c>
      <c r="K21" s="29">
        <f t="shared" si="2"/>
        <v>0</v>
      </c>
      <c r="L21" s="29"/>
      <c r="M21" s="29">
        <f t="shared" si="3"/>
        <v>2507.3751552925705</v>
      </c>
      <c r="N21" s="68"/>
      <c r="O21" s="98"/>
      <c r="P21" s="95"/>
    </row>
    <row r="22" spans="2:16" ht="24.75" customHeight="1" x14ac:dyDescent="0.2">
      <c r="B22" s="10" t="s">
        <v>226</v>
      </c>
      <c r="C22" s="10" t="s">
        <v>225</v>
      </c>
      <c r="D22" s="10"/>
      <c r="E22" s="120" t="s">
        <v>222</v>
      </c>
      <c r="F22" s="102">
        <v>5546.1</v>
      </c>
      <c r="G22" s="102">
        <v>97.931984000000057</v>
      </c>
      <c r="H22" s="109"/>
      <c r="I22" s="29">
        <f t="shared" si="0"/>
        <v>2552.4457593688362</v>
      </c>
      <c r="J22" s="29">
        <f t="shared" si="1"/>
        <v>45.070604076265639</v>
      </c>
      <c r="K22" s="29">
        <f t="shared" si="2"/>
        <v>0</v>
      </c>
      <c r="L22" s="29"/>
      <c r="M22" s="29">
        <f t="shared" si="3"/>
        <v>2507.3751552925705</v>
      </c>
      <c r="N22" s="68"/>
      <c r="O22" s="98"/>
      <c r="P22" s="95"/>
    </row>
    <row r="23" spans="2:16" ht="24.75" customHeight="1" x14ac:dyDescent="0.2">
      <c r="B23" s="10" t="s">
        <v>461</v>
      </c>
      <c r="C23" s="12" t="s">
        <v>460</v>
      </c>
      <c r="D23" s="10"/>
      <c r="E23" s="120" t="s">
        <v>283</v>
      </c>
      <c r="F23" s="102">
        <v>8807.4</v>
      </c>
      <c r="G23" s="102">
        <v>823.43548799999985</v>
      </c>
      <c r="H23" s="109"/>
      <c r="I23" s="29">
        <f t="shared" si="0"/>
        <v>4053.3727810650885</v>
      </c>
      <c r="J23" s="29">
        <f t="shared" si="1"/>
        <v>378.96439289940821</v>
      </c>
      <c r="K23" s="29">
        <f t="shared" si="2"/>
        <v>0</v>
      </c>
      <c r="L23" s="29"/>
      <c r="M23" s="29">
        <f t="shared" si="3"/>
        <v>3674.4083881656802</v>
      </c>
      <c r="N23" s="68"/>
      <c r="P23" s="95"/>
    </row>
    <row r="24" spans="2:16" ht="24.75" customHeight="1" x14ac:dyDescent="0.2">
      <c r="B24" s="97" t="s">
        <v>73</v>
      </c>
      <c r="C24" s="77" t="s">
        <v>74</v>
      </c>
      <c r="D24" s="93"/>
      <c r="E24" s="121" t="s">
        <v>147</v>
      </c>
      <c r="F24" s="109">
        <v>4447.8</v>
      </c>
      <c r="G24" s="109"/>
      <c r="H24" s="109">
        <v>81.163055999999997</v>
      </c>
      <c r="I24" s="29">
        <f t="shared" si="0"/>
        <v>2046.9822485207101</v>
      </c>
      <c r="J24" s="29">
        <f t="shared" si="1"/>
        <v>0</v>
      </c>
      <c r="K24" s="29">
        <f t="shared" si="2"/>
        <v>37.353148717948713</v>
      </c>
      <c r="L24" s="29"/>
      <c r="M24" s="29">
        <f t="shared" si="3"/>
        <v>2084.335397238659</v>
      </c>
      <c r="N24" s="68"/>
      <c r="P24" s="95"/>
    </row>
    <row r="25" spans="2:16" ht="24.75" customHeight="1" x14ac:dyDescent="0.2">
      <c r="B25" s="70" t="s">
        <v>54</v>
      </c>
      <c r="C25" s="77" t="s">
        <v>55</v>
      </c>
      <c r="D25" s="93"/>
      <c r="E25" s="121" t="s">
        <v>148</v>
      </c>
      <c r="F25" s="109">
        <v>9584.4</v>
      </c>
      <c r="G25" s="109">
        <v>962.67388799999981</v>
      </c>
      <c r="H25" s="109">
        <v>0</v>
      </c>
      <c r="I25" s="29">
        <f t="shared" si="0"/>
        <v>4410.9664694280073</v>
      </c>
      <c r="J25" s="29">
        <f t="shared" si="1"/>
        <v>443.04518185404328</v>
      </c>
      <c r="K25" s="29">
        <f t="shared" si="2"/>
        <v>0</v>
      </c>
      <c r="L25" s="29"/>
      <c r="M25" s="29">
        <f t="shared" si="3"/>
        <v>3967.921287573964</v>
      </c>
      <c r="N25" s="68"/>
      <c r="P25" s="95"/>
    </row>
    <row r="26" spans="2:16" ht="24.75" customHeight="1" x14ac:dyDescent="0.2">
      <c r="B26" s="70" t="s">
        <v>103</v>
      </c>
      <c r="C26" s="77" t="s">
        <v>102</v>
      </c>
      <c r="D26" s="93"/>
      <c r="E26" s="121" t="s">
        <v>124</v>
      </c>
      <c r="F26" s="109">
        <v>7276.5</v>
      </c>
      <c r="G26" s="109">
        <v>363.21950400000003</v>
      </c>
      <c r="H26" s="109"/>
      <c r="I26" s="29">
        <f t="shared" si="0"/>
        <v>3348.8165680473371</v>
      </c>
      <c r="J26" s="29">
        <f t="shared" si="1"/>
        <v>167.16216489151873</v>
      </c>
      <c r="K26" s="29">
        <f t="shared" si="2"/>
        <v>0</v>
      </c>
      <c r="L26" s="29">
        <v>0</v>
      </c>
      <c r="M26" s="29">
        <f t="shared" si="3"/>
        <v>3181.6544031558183</v>
      </c>
      <c r="N26" s="68"/>
      <c r="P26" s="95"/>
    </row>
    <row r="27" spans="2:16" ht="24.75" customHeight="1" x14ac:dyDescent="0.2">
      <c r="B27" s="35" t="s">
        <v>83</v>
      </c>
      <c r="C27" s="12" t="s">
        <v>84</v>
      </c>
      <c r="D27" s="65"/>
      <c r="E27" s="119" t="s">
        <v>151</v>
      </c>
      <c r="F27" s="102">
        <v>6291.6</v>
      </c>
      <c r="G27" s="102">
        <v>220.13238400000003</v>
      </c>
      <c r="H27" s="109"/>
      <c r="I27" s="29">
        <f t="shared" si="0"/>
        <v>2895.542406311637</v>
      </c>
      <c r="J27" s="29">
        <f t="shared" si="1"/>
        <v>101.31010440499672</v>
      </c>
      <c r="K27" s="29">
        <f t="shared" si="2"/>
        <v>0</v>
      </c>
      <c r="L27" s="29"/>
      <c r="M27" s="29">
        <f t="shared" si="3"/>
        <v>2794.2323019066403</v>
      </c>
      <c r="N27" s="68"/>
      <c r="P27" s="95"/>
    </row>
    <row r="28" spans="2:16" ht="24.75" customHeight="1" x14ac:dyDescent="0.2">
      <c r="B28" s="53" t="s">
        <v>48</v>
      </c>
      <c r="C28" s="54" t="s">
        <v>49</v>
      </c>
      <c r="D28" s="56"/>
      <c r="E28" s="124" t="s">
        <v>121</v>
      </c>
      <c r="F28" s="102">
        <v>8595.2999999999993</v>
      </c>
      <c r="G28" s="105">
        <v>785.54919999999993</v>
      </c>
      <c r="H28" s="109"/>
      <c r="I28" s="29">
        <f t="shared" si="0"/>
        <v>3955.7593688362913</v>
      </c>
      <c r="J28" s="29">
        <f t="shared" si="1"/>
        <v>361.52823142669291</v>
      </c>
      <c r="K28" s="29">
        <f t="shared" si="2"/>
        <v>0</v>
      </c>
      <c r="L28" s="29"/>
      <c r="M28" s="29">
        <f t="shared" ref="M28" si="4">I28-J28+K28-L28</f>
        <v>3594.2311374095984</v>
      </c>
      <c r="N28" s="68"/>
      <c r="P28" s="95"/>
    </row>
    <row r="29" spans="2:16" ht="24.75" customHeight="1" x14ac:dyDescent="0.2">
      <c r="B29" s="35" t="s">
        <v>462</v>
      </c>
      <c r="C29" s="12" t="s">
        <v>457</v>
      </c>
      <c r="D29" s="65"/>
      <c r="E29" s="119" t="s">
        <v>463</v>
      </c>
      <c r="F29" s="102">
        <v>12773</v>
      </c>
      <c r="G29" s="102">
        <v>1619</v>
      </c>
      <c r="H29" s="109"/>
      <c r="I29" s="29">
        <f t="shared" si="0"/>
        <v>5878.4352399737008</v>
      </c>
      <c r="J29" s="29">
        <f t="shared" si="1"/>
        <v>745.10190664036816</v>
      </c>
      <c r="K29" s="29">
        <f t="shared" si="2"/>
        <v>0</v>
      </c>
      <c r="L29" s="29"/>
      <c r="M29" s="29">
        <f t="shared" ref="M29:M30" si="5">I29-J29+K29-L29</f>
        <v>5133.333333333333</v>
      </c>
      <c r="N29" s="68"/>
      <c r="P29" s="95"/>
    </row>
    <row r="30" spans="2:16" ht="24.75" customHeight="1" x14ac:dyDescent="0.2">
      <c r="B30" s="35" t="s">
        <v>464</v>
      </c>
      <c r="C30" s="12" t="s">
        <v>482</v>
      </c>
      <c r="D30" s="65"/>
      <c r="E30" s="119" t="s">
        <v>124</v>
      </c>
      <c r="F30" s="102">
        <v>7045.5</v>
      </c>
      <c r="G30" s="102">
        <v>302.15670399999999</v>
      </c>
      <c r="H30" s="109"/>
      <c r="I30" s="29">
        <f t="shared" si="0"/>
        <v>3242.5049309664691</v>
      </c>
      <c r="J30" s="29">
        <f t="shared" si="1"/>
        <v>139.05962708744246</v>
      </c>
      <c r="K30" s="29">
        <f t="shared" si="2"/>
        <v>0</v>
      </c>
      <c r="L30" s="29"/>
      <c r="M30" s="29">
        <f t="shared" si="5"/>
        <v>3103.4453038790266</v>
      </c>
      <c r="N30" s="68"/>
      <c r="P30" s="95"/>
    </row>
    <row r="31" spans="2:16" x14ac:dyDescent="0.2">
      <c r="E31" s="99" t="s">
        <v>91</v>
      </c>
      <c r="F31" s="110">
        <f>SUM(F5:F26)</f>
        <v>179718.71999999997</v>
      </c>
      <c r="G31" s="110">
        <f t="shared" ref="G31" si="6">SUM(G5:G26)</f>
        <v>14452.727551999998</v>
      </c>
      <c r="H31" s="110">
        <f>SUM(H5:H26)</f>
        <v>81.163055999999997</v>
      </c>
      <c r="I31" s="100">
        <f>SUM(I5:I30)</f>
        <v>98683.02695595003</v>
      </c>
      <c r="J31" s="100">
        <f t="shared" ref="J31:L31" si="7">SUM(J5:J30)</f>
        <v>7998.4852649572622</v>
      </c>
      <c r="K31" s="100">
        <f t="shared" si="7"/>
        <v>37.353148717948713</v>
      </c>
      <c r="L31" s="100">
        <f t="shared" si="7"/>
        <v>1</v>
      </c>
      <c r="M31" s="100">
        <f>SUM(M5:M30)</f>
        <v>90720.894839710687</v>
      </c>
    </row>
    <row r="35" spans="2:7" x14ac:dyDescent="0.2">
      <c r="B35" s="10"/>
      <c r="C35" s="12"/>
      <c r="D35" s="10"/>
      <c r="E35" s="10"/>
      <c r="F35" s="102">
        <v>8269.7999999999993</v>
      </c>
      <c r="G35" s="102">
        <v>733.46919999999989</v>
      </c>
    </row>
    <row r="36" spans="2:7" x14ac:dyDescent="0.2">
      <c r="B36" s="10"/>
      <c r="C36" s="12"/>
      <c r="D36" s="10"/>
      <c r="E36" s="10"/>
      <c r="F36" s="102">
        <v>8807.4</v>
      </c>
      <c r="G36" s="102">
        <v>823.43548799999985</v>
      </c>
    </row>
  </sheetData>
  <pageMargins left="0.11811023622047245" right="7.874015748031496E-2" top="0.15748031496062992" bottom="0.19685039370078741" header="0" footer="0"/>
  <pageSetup scale="77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16.2851562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 x14ac:dyDescent="0.25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 x14ac:dyDescent="0.25">
      <c r="F2" s="4" t="s">
        <v>95</v>
      </c>
      <c r="G2" s="2"/>
      <c r="H2" s="2"/>
      <c r="I2" s="2"/>
      <c r="J2" s="2"/>
      <c r="K2" s="2"/>
      <c r="L2" s="2"/>
      <c r="M2" s="23" t="str">
        <f>+O.PUB2!M2</f>
        <v>29 DE FEBRERO DE 2016</v>
      </c>
    </row>
    <row r="3" spans="2:15" x14ac:dyDescent="0.2">
      <c r="F3" s="23" t="str">
        <f>PRESIDENCIA!F3</f>
        <v>SEGUNDA QUINCENA DE FEBRERO DE 2016</v>
      </c>
      <c r="G3" s="2"/>
      <c r="H3" s="2"/>
      <c r="I3" s="2"/>
      <c r="J3" s="2"/>
      <c r="K3" s="2"/>
      <c r="L3" s="2"/>
    </row>
    <row r="4" spans="2:15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7" t="s">
        <v>4</v>
      </c>
      <c r="I4" s="7" t="s">
        <v>212</v>
      </c>
      <c r="J4" s="74" t="s">
        <v>266</v>
      </c>
      <c r="K4" s="49" t="s">
        <v>199</v>
      </c>
      <c r="L4" s="7" t="s">
        <v>5</v>
      </c>
      <c r="M4" s="6" t="s">
        <v>6</v>
      </c>
    </row>
    <row r="5" spans="2:15" ht="24.95" customHeight="1" x14ac:dyDescent="0.2">
      <c r="B5" s="11"/>
      <c r="C5" s="31"/>
      <c r="D5" s="18"/>
      <c r="E5" s="11"/>
      <c r="F5" s="102"/>
      <c r="G5" s="102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 x14ac:dyDescent="0.2">
      <c r="B6" s="11" t="s">
        <v>525</v>
      </c>
      <c r="C6" s="10" t="s">
        <v>526</v>
      </c>
      <c r="D6" s="18"/>
      <c r="E6" s="122" t="s">
        <v>486</v>
      </c>
      <c r="F6" s="102">
        <v>14062</v>
      </c>
      <c r="G6" s="102">
        <v>1894</v>
      </c>
      <c r="H6" s="13">
        <f>+F6/30.42*14</f>
        <v>6471.6633793556866</v>
      </c>
      <c r="I6" s="13">
        <f>+G6/30.42*14</f>
        <v>871.66337935568708</v>
      </c>
      <c r="J6" s="13"/>
      <c r="K6" s="13"/>
      <c r="L6" s="13">
        <f>H6-I6+J6-K6</f>
        <v>5600</v>
      </c>
      <c r="M6" s="14"/>
    </row>
    <row r="7" spans="2:15" ht="24.95" customHeight="1" x14ac:dyDescent="0.2">
      <c r="B7" s="11" t="s">
        <v>187</v>
      </c>
      <c r="C7" s="10" t="s">
        <v>186</v>
      </c>
      <c r="D7" s="18"/>
      <c r="E7" s="122" t="s">
        <v>121</v>
      </c>
      <c r="F7" s="102">
        <v>8484</v>
      </c>
      <c r="G7" s="102">
        <v>767.74119999999994</v>
      </c>
      <c r="H7" s="13">
        <f t="shared" ref="H7:I7" si="1">+F7/30.42*14</f>
        <v>3904.5364891518739</v>
      </c>
      <c r="I7" s="13">
        <f t="shared" si="1"/>
        <v>353.33257067718603</v>
      </c>
      <c r="J7" s="13"/>
      <c r="K7" s="13">
        <v>0</v>
      </c>
      <c r="L7" s="13">
        <f t="shared" ref="L7" si="2">H7-I7+J7-K7</f>
        <v>3551.2039184746877</v>
      </c>
      <c r="M7" s="14"/>
      <c r="N7" s="24"/>
      <c r="O7" s="24"/>
    </row>
    <row r="8" spans="2:15" ht="24.95" customHeight="1" x14ac:dyDescent="0.2">
      <c r="E8" s="21" t="s">
        <v>91</v>
      </c>
      <c r="F8" s="103">
        <f t="shared" ref="F8:L8" si="3">SUM(F5:F7)</f>
        <v>22546</v>
      </c>
      <c r="G8" s="103">
        <f t="shared" si="3"/>
        <v>2661.7411999999999</v>
      </c>
      <c r="H8" s="22">
        <f t="shared" si="3"/>
        <v>10376.19986850756</v>
      </c>
      <c r="I8" s="22">
        <f t="shared" si="3"/>
        <v>1224.9959500328732</v>
      </c>
      <c r="J8" s="22">
        <f t="shared" si="3"/>
        <v>0</v>
      </c>
      <c r="K8" s="22">
        <f t="shared" si="3"/>
        <v>0</v>
      </c>
      <c r="L8" s="22">
        <f t="shared" si="3"/>
        <v>9151.2039184746882</v>
      </c>
    </row>
  </sheetData>
  <pageMargins left="0.11811023622047245" right="7.874015748031496E-2" top="0.15748031496062992" bottom="0.19685039370078741" header="0" footer="0"/>
  <pageSetup scale="8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tabSelected="1" topLeftCell="D1" zoomScale="80" zoomScaleNormal="80" workbookViewId="0">
      <selection activeCell="M5" sqref="M5"/>
    </sheetView>
  </sheetViews>
  <sheetFormatPr baseColWidth="10" defaultRowHeight="12.75" x14ac:dyDescent="0.2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322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1:18" x14ac:dyDescent="0.2">
      <c r="B3" s="11"/>
      <c r="C3" s="10"/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 x14ac:dyDescent="0.2">
      <c r="B5" s="35" t="s">
        <v>395</v>
      </c>
      <c r="C5" s="12" t="s">
        <v>394</v>
      </c>
      <c r="D5" s="65"/>
      <c r="E5" s="119" t="s">
        <v>176</v>
      </c>
      <c r="F5" s="102">
        <v>19220</v>
      </c>
      <c r="G5" s="102">
        <v>2996</v>
      </c>
      <c r="H5" s="102"/>
      <c r="I5" s="13">
        <f>+F5/30.42*14</f>
        <v>8845.4963839579232</v>
      </c>
      <c r="J5" s="13">
        <f>+G5/30.42*14</f>
        <v>1378.8297172912557</v>
      </c>
      <c r="K5" s="13">
        <f>+H5/30.42*14</f>
        <v>0</v>
      </c>
      <c r="L5" s="13"/>
      <c r="M5" s="13">
        <f>I5-J5+K5-L5</f>
        <v>7466.6666666666679</v>
      </c>
      <c r="N5" s="14"/>
      <c r="P5" s="83"/>
    </row>
    <row r="6" spans="1:18" ht="21.95" customHeight="1" x14ac:dyDescent="0.2">
      <c r="B6" s="35" t="s">
        <v>104</v>
      </c>
      <c r="C6" s="12" t="s">
        <v>169</v>
      </c>
      <c r="D6" s="65"/>
      <c r="E6" s="119" t="s">
        <v>149</v>
      </c>
      <c r="F6" s="102">
        <v>14210.7</v>
      </c>
      <c r="G6" s="102">
        <v>1926.285824</v>
      </c>
      <c r="H6" s="102"/>
      <c r="I6" s="13">
        <f t="shared" ref="I6:I16" si="0">+F6/30.42*14</f>
        <v>6540.0986193293884</v>
      </c>
      <c r="J6" s="13">
        <f t="shared" ref="J6:J16" si="1">+G6/30.42*14</f>
        <v>886.52207547666001</v>
      </c>
      <c r="K6" s="13">
        <f t="shared" ref="K6:K16" si="2">+H6/30.42*14</f>
        <v>0</v>
      </c>
      <c r="L6" s="13">
        <v>0</v>
      </c>
      <c r="M6" s="13">
        <f t="shared" ref="M6:M15" si="3">I6-J6+K6-L6</f>
        <v>5653.5765438527287</v>
      </c>
      <c r="N6" s="14"/>
      <c r="P6" s="83"/>
    </row>
    <row r="7" spans="1:18" ht="21.95" customHeight="1" x14ac:dyDescent="0.2">
      <c r="B7" s="35" t="s">
        <v>108</v>
      </c>
      <c r="C7" s="12" t="s">
        <v>107</v>
      </c>
      <c r="D7" s="65"/>
      <c r="E7" s="119" t="s">
        <v>149</v>
      </c>
      <c r="F7" s="102">
        <v>14210.7</v>
      </c>
      <c r="G7" s="102">
        <v>1926.285824</v>
      </c>
      <c r="H7" s="102"/>
      <c r="I7" s="13">
        <f t="shared" si="0"/>
        <v>6540.0986193293884</v>
      </c>
      <c r="J7" s="13">
        <f t="shared" si="1"/>
        <v>886.52207547666001</v>
      </c>
      <c r="K7" s="13">
        <f t="shared" si="2"/>
        <v>0</v>
      </c>
      <c r="L7" s="13">
        <v>1</v>
      </c>
      <c r="M7" s="13">
        <f t="shared" si="3"/>
        <v>5652.5765438527287</v>
      </c>
      <c r="N7" s="14"/>
      <c r="P7" s="83"/>
      <c r="Q7" s="13"/>
      <c r="R7" s="13"/>
    </row>
    <row r="8" spans="1:18" ht="21.95" customHeight="1" x14ac:dyDescent="0.2">
      <c r="B8" s="35" t="s">
        <v>277</v>
      </c>
      <c r="C8" s="12" t="s">
        <v>278</v>
      </c>
      <c r="D8" s="65"/>
      <c r="E8" s="119" t="s">
        <v>279</v>
      </c>
      <c r="F8" s="102">
        <v>13757.1</v>
      </c>
      <c r="G8" s="102">
        <v>1829.3968639999998</v>
      </c>
      <c r="H8" s="102"/>
      <c r="I8" s="13">
        <f t="shared" si="0"/>
        <v>6331.3412228796842</v>
      </c>
      <c r="J8" s="13">
        <f t="shared" si="1"/>
        <v>841.93149559500318</v>
      </c>
      <c r="K8" s="13">
        <f t="shared" si="2"/>
        <v>0</v>
      </c>
      <c r="L8" s="13"/>
      <c r="M8" s="13">
        <f t="shared" si="3"/>
        <v>5489.4097272846811</v>
      </c>
      <c r="N8" s="14"/>
      <c r="P8" s="83"/>
      <c r="Q8" s="10"/>
    </row>
    <row r="9" spans="1:18" ht="21.95" customHeight="1" x14ac:dyDescent="0.2">
      <c r="B9" s="35" t="s">
        <v>75</v>
      </c>
      <c r="C9" s="12" t="s">
        <v>76</v>
      </c>
      <c r="D9" s="65"/>
      <c r="E9" s="119" t="s">
        <v>131</v>
      </c>
      <c r="F9" s="102">
        <v>8971.2000000000007</v>
      </c>
      <c r="G9" s="102">
        <v>852.78844800000002</v>
      </c>
      <c r="H9" s="102"/>
      <c r="I9" s="13">
        <f t="shared" si="0"/>
        <v>4128.7573964497042</v>
      </c>
      <c r="J9" s="13">
        <f t="shared" si="1"/>
        <v>392.47331597633132</v>
      </c>
      <c r="K9" s="13">
        <f t="shared" si="2"/>
        <v>0</v>
      </c>
      <c r="L9" s="13">
        <v>0</v>
      </c>
      <c r="M9" s="13">
        <f t="shared" si="3"/>
        <v>3736.2840804733728</v>
      </c>
      <c r="N9" s="14"/>
      <c r="P9" s="83"/>
    </row>
    <row r="10" spans="1:18" ht="21.95" customHeight="1" x14ac:dyDescent="0.2">
      <c r="B10" s="35" t="s">
        <v>77</v>
      </c>
      <c r="C10" s="12" t="s">
        <v>78</v>
      </c>
      <c r="D10" s="65"/>
      <c r="E10" s="119" t="s">
        <v>150</v>
      </c>
      <c r="F10" s="109">
        <v>8971.2000000000007</v>
      </c>
      <c r="G10" s="109">
        <v>852.78844800000002</v>
      </c>
      <c r="H10" s="102"/>
      <c r="I10" s="13">
        <f t="shared" si="0"/>
        <v>4128.7573964497042</v>
      </c>
      <c r="J10" s="13">
        <f t="shared" si="1"/>
        <v>392.47331597633132</v>
      </c>
      <c r="K10" s="13">
        <f t="shared" si="2"/>
        <v>0</v>
      </c>
      <c r="L10" s="13">
        <v>0</v>
      </c>
      <c r="M10" s="13">
        <f t="shared" si="3"/>
        <v>3736.2840804733728</v>
      </c>
      <c r="N10" s="14"/>
      <c r="P10" s="83"/>
    </row>
    <row r="11" spans="1:18" ht="21.95" customHeight="1" x14ac:dyDescent="0.2">
      <c r="B11" s="35" t="s">
        <v>81</v>
      </c>
      <c r="C11" s="12" t="s">
        <v>82</v>
      </c>
      <c r="D11" s="65"/>
      <c r="E11" s="119" t="s">
        <v>150</v>
      </c>
      <c r="F11" s="102">
        <v>8971.2000000000007</v>
      </c>
      <c r="G11" s="102">
        <v>852.78844800000002</v>
      </c>
      <c r="H11" s="102"/>
      <c r="I11" s="13">
        <f t="shared" si="0"/>
        <v>4128.7573964497042</v>
      </c>
      <c r="J11" s="13">
        <f t="shared" si="1"/>
        <v>392.47331597633132</v>
      </c>
      <c r="K11" s="13">
        <f t="shared" si="2"/>
        <v>0</v>
      </c>
      <c r="L11" s="13">
        <v>0</v>
      </c>
      <c r="M11" s="13">
        <f t="shared" si="3"/>
        <v>3736.2840804733728</v>
      </c>
      <c r="N11" s="14"/>
      <c r="P11" s="83"/>
    </row>
    <row r="12" spans="1:18" ht="21.95" customHeight="1" x14ac:dyDescent="0.2">
      <c r="B12" s="35" t="s">
        <v>25</v>
      </c>
      <c r="C12" s="12" t="s">
        <v>26</v>
      </c>
      <c r="D12" s="65"/>
      <c r="E12" s="119" t="s">
        <v>131</v>
      </c>
      <c r="F12" s="102">
        <v>7494.9</v>
      </c>
      <c r="G12" s="102">
        <v>609.48519999999996</v>
      </c>
      <c r="H12" s="102"/>
      <c r="I12" s="13">
        <f t="shared" si="0"/>
        <v>3449.3293885601574</v>
      </c>
      <c r="J12" s="13">
        <f t="shared" si="1"/>
        <v>280.49943458251147</v>
      </c>
      <c r="K12" s="13">
        <f t="shared" si="2"/>
        <v>0</v>
      </c>
      <c r="L12" s="13">
        <v>0</v>
      </c>
      <c r="M12" s="13">
        <f t="shared" si="3"/>
        <v>3168.8299539776458</v>
      </c>
      <c r="N12" s="14"/>
      <c r="P12" s="83"/>
    </row>
    <row r="13" spans="1:18" ht="21.95" customHeight="1" x14ac:dyDescent="0.2">
      <c r="B13" s="35" t="s">
        <v>79</v>
      </c>
      <c r="C13" s="12" t="s">
        <v>80</v>
      </c>
      <c r="D13" s="65"/>
      <c r="E13" s="119" t="s">
        <v>150</v>
      </c>
      <c r="F13" s="102">
        <v>5111.3999999999996</v>
      </c>
      <c r="G13" s="102">
        <v>20.396623999999974</v>
      </c>
      <c r="H13" s="102"/>
      <c r="I13" s="13">
        <f t="shared" si="0"/>
        <v>2352.3865877712033</v>
      </c>
      <c r="J13" s="13">
        <f t="shared" si="1"/>
        <v>9.3870064431295077</v>
      </c>
      <c r="K13" s="13">
        <f t="shared" si="2"/>
        <v>0</v>
      </c>
      <c r="L13" s="13">
        <v>0</v>
      </c>
      <c r="M13" s="13">
        <f t="shared" si="3"/>
        <v>2342.9995813280739</v>
      </c>
      <c r="N13" s="14"/>
      <c r="P13" s="83"/>
    </row>
    <row r="14" spans="1:18" ht="24" x14ac:dyDescent="0.2">
      <c r="B14" s="10" t="s">
        <v>193</v>
      </c>
      <c r="C14" s="12" t="s">
        <v>194</v>
      </c>
      <c r="D14" s="10"/>
      <c r="E14" s="120" t="s">
        <v>233</v>
      </c>
      <c r="F14" s="102">
        <v>6757.8</v>
      </c>
      <c r="G14" s="102">
        <v>270.85494400000005</v>
      </c>
      <c r="H14" s="102"/>
      <c r="I14" s="13">
        <f t="shared" si="0"/>
        <v>3110.0986193293884</v>
      </c>
      <c r="J14" s="13">
        <f t="shared" si="1"/>
        <v>124.6538203813281</v>
      </c>
      <c r="K14" s="13">
        <f t="shared" si="2"/>
        <v>0</v>
      </c>
      <c r="L14" s="13">
        <v>0</v>
      </c>
      <c r="M14" s="13">
        <f t="shared" si="3"/>
        <v>2985.4447989480605</v>
      </c>
      <c r="N14" s="14"/>
      <c r="P14" s="83"/>
    </row>
    <row r="15" spans="1:18" ht="21.95" customHeight="1" x14ac:dyDescent="0.2">
      <c r="B15" s="12" t="s">
        <v>188</v>
      </c>
      <c r="C15" s="12" t="s">
        <v>162</v>
      </c>
      <c r="D15" s="65"/>
      <c r="E15" s="119" t="s">
        <v>164</v>
      </c>
      <c r="F15" s="102">
        <v>8971.2000000000007</v>
      </c>
      <c r="G15" s="102">
        <v>852.78844800000002</v>
      </c>
      <c r="H15" s="102"/>
      <c r="I15" s="13">
        <f t="shared" si="0"/>
        <v>4128.7573964497042</v>
      </c>
      <c r="J15" s="13">
        <f t="shared" si="1"/>
        <v>392.47331597633132</v>
      </c>
      <c r="K15" s="13">
        <f t="shared" si="2"/>
        <v>0</v>
      </c>
      <c r="L15" s="13">
        <v>0</v>
      </c>
      <c r="M15" s="13">
        <f t="shared" si="3"/>
        <v>3736.2840804733728</v>
      </c>
      <c r="N15" s="14"/>
      <c r="P15" s="83"/>
    </row>
    <row r="16" spans="1:18" ht="21.95" customHeight="1" x14ac:dyDescent="0.2">
      <c r="B16" s="35" t="s">
        <v>189</v>
      </c>
      <c r="C16" s="12" t="s">
        <v>163</v>
      </c>
      <c r="D16" s="65"/>
      <c r="E16" s="119" t="s">
        <v>164</v>
      </c>
      <c r="F16" s="102">
        <v>8971.2000000000007</v>
      </c>
      <c r="G16" s="102">
        <v>852.78844800000002</v>
      </c>
      <c r="H16" s="102"/>
      <c r="I16" s="13">
        <f t="shared" si="0"/>
        <v>4128.7573964497042</v>
      </c>
      <c r="J16" s="13">
        <f t="shared" si="1"/>
        <v>392.47331597633132</v>
      </c>
      <c r="K16" s="13">
        <f t="shared" si="2"/>
        <v>0</v>
      </c>
      <c r="L16" s="13">
        <v>0</v>
      </c>
      <c r="M16" s="13">
        <f>I16-J16+K16-L16</f>
        <v>3736.2840804733728</v>
      </c>
      <c r="N16" s="14"/>
      <c r="P16" s="83"/>
    </row>
    <row r="17" spans="2:14" x14ac:dyDescent="0.2">
      <c r="F17" s="104"/>
      <c r="G17" s="104"/>
      <c r="H17" s="104"/>
      <c r="N17" s="40"/>
    </row>
    <row r="18" spans="2:14" x14ac:dyDescent="0.2">
      <c r="E18" s="21" t="s">
        <v>91</v>
      </c>
      <c r="F18" s="112">
        <f t="shared" ref="F18:L18" si="4">SUM(F5:F17)</f>
        <v>125618.59999999998</v>
      </c>
      <c r="G18" s="112">
        <f t="shared" si="4"/>
        <v>13842.647519999997</v>
      </c>
      <c r="H18" s="112">
        <f t="shared" si="4"/>
        <v>0</v>
      </c>
      <c r="I18" s="38">
        <f t="shared" si="4"/>
        <v>57812.63642340566</v>
      </c>
      <c r="J18" s="38">
        <f t="shared" si="4"/>
        <v>6370.7122051282031</v>
      </c>
      <c r="K18" s="38">
        <f t="shared" si="4"/>
        <v>0</v>
      </c>
      <c r="L18" s="38">
        <f t="shared" si="4"/>
        <v>1</v>
      </c>
      <c r="M18" s="38">
        <f>SUM(M5:M17)</f>
        <v>51440.924218277454</v>
      </c>
    </row>
    <row r="20" spans="2:14" x14ac:dyDescent="0.2">
      <c r="B20" s="11"/>
      <c r="C20" s="10"/>
      <c r="D20" s="12"/>
      <c r="E20" s="18"/>
      <c r="F20" s="13"/>
      <c r="G20" s="13"/>
      <c r="H20" s="13"/>
      <c r="I20" s="13"/>
      <c r="J20" s="13"/>
      <c r="K20" s="13"/>
      <c r="L20" s="13"/>
      <c r="M20" s="13"/>
    </row>
    <row r="22" spans="2:14" x14ac:dyDescent="0.2">
      <c r="B22" s="11"/>
      <c r="C22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4"/>
  <sheetViews>
    <sheetView topLeftCell="D1" zoomScale="80" zoomScaleNormal="80" workbookViewId="0">
      <selection activeCell="M11" sqref="M11"/>
    </sheetView>
  </sheetViews>
  <sheetFormatPr baseColWidth="10" defaultRowHeight="12.75" x14ac:dyDescent="0.2"/>
  <cols>
    <col min="1" max="1" width="1" customWidth="1"/>
    <col min="2" max="2" width="15.28515625" bestFit="1" customWidth="1"/>
    <col min="3" max="3" width="27.8554687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323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1:16" x14ac:dyDescent="0.2">
      <c r="B3" s="11"/>
      <c r="C3" s="10"/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 x14ac:dyDescent="0.2">
      <c r="B5" s="35" t="s">
        <v>465</v>
      </c>
      <c r="C5" s="12" t="s">
        <v>466</v>
      </c>
      <c r="D5" s="65"/>
      <c r="E5" s="119" t="s">
        <v>209</v>
      </c>
      <c r="F5" s="102">
        <v>12773</v>
      </c>
      <c r="G5" s="102">
        <v>1619</v>
      </c>
      <c r="H5" s="102"/>
      <c r="I5" s="13">
        <f>+F5/30.42*14</f>
        <v>5878.4352399737008</v>
      </c>
      <c r="J5" s="13">
        <f>+G5/30.42*14</f>
        <v>745.10190664036816</v>
      </c>
      <c r="K5" s="13">
        <f t="shared" ref="K5" si="0">+H5/30.42*15</f>
        <v>0</v>
      </c>
      <c r="L5" s="13"/>
      <c r="M5" s="13">
        <f t="shared" ref="M5:M7" si="1">I5-J5+K5-L5</f>
        <v>5133.333333333333</v>
      </c>
      <c r="N5" s="14"/>
      <c r="P5" s="83"/>
    </row>
    <row r="6" spans="1:16" ht="21.95" customHeight="1" x14ac:dyDescent="0.2">
      <c r="B6" s="35" t="s">
        <v>467</v>
      </c>
      <c r="C6" s="12" t="s">
        <v>472</v>
      </c>
      <c r="D6" s="65"/>
      <c r="E6" s="119" t="s">
        <v>137</v>
      </c>
      <c r="F6" s="102">
        <v>12773</v>
      </c>
      <c r="G6" s="102">
        <v>1619</v>
      </c>
      <c r="H6" s="102"/>
      <c r="I6" s="13">
        <f t="shared" ref="I6:I8" si="2">+F6/30.42*14</f>
        <v>5878.4352399737008</v>
      </c>
      <c r="J6" s="13">
        <f t="shared" ref="J6:J8" si="3">+G6/30.42*14</f>
        <v>745.10190664036816</v>
      </c>
      <c r="K6" s="13">
        <f t="shared" ref="K6" si="4">+H6/30.42*15</f>
        <v>0</v>
      </c>
      <c r="L6" s="13"/>
      <c r="M6" s="13">
        <f t="shared" ref="M6" si="5">I6-J6+K6-L6</f>
        <v>5133.333333333333</v>
      </c>
      <c r="N6" s="14"/>
      <c r="P6" s="83"/>
    </row>
    <row r="7" spans="1:16" ht="21.95" customHeight="1" x14ac:dyDescent="0.2">
      <c r="B7" s="10" t="s">
        <v>295</v>
      </c>
      <c r="C7" s="12" t="s">
        <v>294</v>
      </c>
      <c r="D7" s="57"/>
      <c r="E7" s="125" t="s">
        <v>296</v>
      </c>
      <c r="F7" s="104">
        <v>7952.7</v>
      </c>
      <c r="G7" s="104">
        <v>682.73320000000001</v>
      </c>
      <c r="H7" s="102"/>
      <c r="I7" s="13">
        <f t="shared" si="2"/>
        <v>3660.019723865877</v>
      </c>
      <c r="J7" s="13">
        <f t="shared" si="3"/>
        <v>314.20988823142665</v>
      </c>
      <c r="K7" s="13"/>
      <c r="L7" s="13"/>
      <c r="M7" s="13">
        <f t="shared" si="1"/>
        <v>3345.8098356344503</v>
      </c>
      <c r="N7" s="14"/>
      <c r="P7" s="83"/>
    </row>
    <row r="8" spans="1:16" ht="21.95" customHeight="1" x14ac:dyDescent="0.2">
      <c r="B8" s="10" t="s">
        <v>494</v>
      </c>
      <c r="C8" s="12" t="s">
        <v>480</v>
      </c>
      <c r="D8" s="57"/>
      <c r="E8" s="125" t="s">
        <v>296</v>
      </c>
      <c r="F8" s="104">
        <v>7664</v>
      </c>
      <c r="G8" s="104">
        <v>636.54</v>
      </c>
      <c r="H8" s="102"/>
      <c r="I8" s="13">
        <f t="shared" si="2"/>
        <v>3527.15318869165</v>
      </c>
      <c r="J8" s="13">
        <f t="shared" si="3"/>
        <v>292.95069033530569</v>
      </c>
      <c r="K8" s="13"/>
      <c r="L8" s="13"/>
      <c r="M8" s="13">
        <f t="shared" ref="M8" si="6">I8-J8+K8-L8</f>
        <v>3234.2024983563442</v>
      </c>
      <c r="N8" s="14"/>
      <c r="P8" s="83"/>
    </row>
    <row r="9" spans="1:16" x14ac:dyDescent="0.2">
      <c r="F9" s="104"/>
      <c r="G9" s="104"/>
      <c r="H9" s="104"/>
      <c r="N9" s="40"/>
    </row>
    <row r="10" spans="1:16" x14ac:dyDescent="0.2">
      <c r="E10" s="21" t="s">
        <v>91</v>
      </c>
      <c r="F10" s="112">
        <f t="shared" ref="F10:H10" si="7">SUM(F5:F9)</f>
        <v>41162.699999999997</v>
      </c>
      <c r="G10" s="112">
        <f t="shared" si="7"/>
        <v>4557.2731999999996</v>
      </c>
      <c r="H10" s="112">
        <f t="shared" si="7"/>
        <v>0</v>
      </c>
      <c r="I10" s="38">
        <f>SUM(I5:I9)</f>
        <v>18944.043392504929</v>
      </c>
      <c r="J10" s="38">
        <f t="shared" ref="J10:L10" si="8">SUM(J5:J9)</f>
        <v>2097.3643918474686</v>
      </c>
      <c r="K10" s="38">
        <f t="shared" si="8"/>
        <v>0</v>
      </c>
      <c r="L10" s="38">
        <f t="shared" si="8"/>
        <v>0</v>
      </c>
      <c r="M10" s="38">
        <f>SUM(M5:M9)</f>
        <v>16846.679000657459</v>
      </c>
    </row>
    <row r="12" spans="1:16" x14ac:dyDescent="0.2">
      <c r="B12" s="11"/>
      <c r="C12" s="10"/>
      <c r="D12" s="12"/>
      <c r="E12" s="18"/>
      <c r="F12" s="13"/>
      <c r="G12" s="13"/>
      <c r="H12" s="13"/>
      <c r="I12" s="13"/>
      <c r="J12" s="13"/>
      <c r="K12" s="13"/>
      <c r="L12" s="13"/>
      <c r="M12" s="13"/>
    </row>
    <row r="14" spans="1:16" x14ac:dyDescent="0.2">
      <c r="B14" s="11"/>
      <c r="C14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J5" sqref="J5:J11"/>
    </sheetView>
  </sheetViews>
  <sheetFormatPr baseColWidth="10" defaultRowHeight="12.75" x14ac:dyDescent="0.2"/>
  <cols>
    <col min="1" max="1" width="1" customWidth="1"/>
    <col min="2" max="2" width="12.7109375" customWidth="1"/>
    <col min="3" max="3" width="33.4257812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324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1:16" x14ac:dyDescent="0.2">
      <c r="B3" s="11"/>
      <c r="C3" s="10"/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33.75" x14ac:dyDescent="0.2">
      <c r="B5" s="35" t="s">
        <v>256</v>
      </c>
      <c r="C5" s="12" t="s">
        <v>246</v>
      </c>
      <c r="D5" s="65"/>
      <c r="E5" s="119" t="s">
        <v>242</v>
      </c>
      <c r="F5" s="102">
        <v>14416.5</v>
      </c>
      <c r="G5" s="102">
        <v>1970.2447039999997</v>
      </c>
      <c r="H5" s="102"/>
      <c r="I5" s="13">
        <f>+F5/30.42*14</f>
        <v>6634.8126232741615</v>
      </c>
      <c r="J5" s="13">
        <f>+G5/30.42*14</f>
        <v>906.75298671926362</v>
      </c>
      <c r="K5" s="13"/>
      <c r="L5" s="13"/>
      <c r="M5" s="13">
        <f t="shared" ref="M5:M10" si="0">I5-J5+K5-L5</f>
        <v>5728.0596365548981</v>
      </c>
      <c r="N5" s="14"/>
      <c r="P5" s="83"/>
    </row>
    <row r="6" spans="1:16" ht="21.95" customHeight="1" x14ac:dyDescent="0.2">
      <c r="B6" s="35" t="s">
        <v>384</v>
      </c>
      <c r="C6" s="12" t="s">
        <v>380</v>
      </c>
      <c r="D6" s="65"/>
      <c r="E6" s="119" t="s">
        <v>152</v>
      </c>
      <c r="F6" s="102">
        <v>14062</v>
      </c>
      <c r="G6" s="102">
        <v>1894</v>
      </c>
      <c r="H6" s="102"/>
      <c r="I6" s="13">
        <f t="shared" ref="I6:I11" si="1">+F6/30.42*14</f>
        <v>6471.6633793556866</v>
      </c>
      <c r="J6" s="13">
        <f t="shared" ref="J6:J11" si="2">+G6/30.42*14</f>
        <v>871.66337935568708</v>
      </c>
      <c r="K6" s="13"/>
      <c r="L6" s="13"/>
      <c r="M6" s="13">
        <f t="shared" si="0"/>
        <v>5600</v>
      </c>
      <c r="N6" s="14"/>
      <c r="P6" s="83"/>
    </row>
    <row r="7" spans="1:16" ht="24" x14ac:dyDescent="0.2">
      <c r="B7" s="10" t="s">
        <v>195</v>
      </c>
      <c r="C7" s="12" t="s">
        <v>231</v>
      </c>
      <c r="D7" s="10"/>
      <c r="E7" s="120" t="s">
        <v>232</v>
      </c>
      <c r="F7" s="102">
        <v>5546.1</v>
      </c>
      <c r="G7" s="102">
        <v>97.931984000000057</v>
      </c>
      <c r="H7" s="102"/>
      <c r="I7" s="13">
        <f t="shared" si="1"/>
        <v>2552.4457593688362</v>
      </c>
      <c r="J7" s="13">
        <f t="shared" si="2"/>
        <v>45.070604076265639</v>
      </c>
      <c r="K7" s="13">
        <f t="shared" ref="K7:K9" si="3">+H7/30.42*15</f>
        <v>0</v>
      </c>
      <c r="L7" s="13"/>
      <c r="M7" s="13">
        <f t="shared" si="0"/>
        <v>2507.3751552925705</v>
      </c>
      <c r="N7" s="14"/>
      <c r="P7" s="83"/>
    </row>
    <row r="8" spans="1:16" ht="21.95" customHeight="1" x14ac:dyDescent="0.2">
      <c r="B8" s="70" t="s">
        <v>62</v>
      </c>
      <c r="C8" s="77" t="s">
        <v>100</v>
      </c>
      <c r="D8" s="93"/>
      <c r="E8" s="121" t="s">
        <v>144</v>
      </c>
      <c r="F8" s="109">
        <v>10999.8</v>
      </c>
      <c r="G8" s="109">
        <v>1240.4375839999996</v>
      </c>
      <c r="H8" s="102"/>
      <c r="I8" s="13">
        <f t="shared" si="1"/>
        <v>5062.3668639053249</v>
      </c>
      <c r="J8" s="13">
        <f t="shared" si="2"/>
        <v>570.87857251807998</v>
      </c>
      <c r="K8" s="13"/>
      <c r="L8" s="13"/>
      <c r="M8" s="13">
        <f t="shared" si="0"/>
        <v>4491.4882913872452</v>
      </c>
      <c r="N8" s="14"/>
      <c r="P8" s="83"/>
    </row>
    <row r="9" spans="1:16" ht="21.95" customHeight="1" x14ac:dyDescent="0.2">
      <c r="B9" s="70" t="s">
        <v>63</v>
      </c>
      <c r="C9" s="77" t="s">
        <v>64</v>
      </c>
      <c r="D9" s="93"/>
      <c r="E9" s="121" t="s">
        <v>132</v>
      </c>
      <c r="F9" s="109">
        <v>8994.2999999999993</v>
      </c>
      <c r="G9" s="109">
        <v>856.92796799999974</v>
      </c>
      <c r="H9" s="102"/>
      <c r="I9" s="13">
        <f t="shared" si="1"/>
        <v>4139.3885601577904</v>
      </c>
      <c r="J9" s="13">
        <f t="shared" si="2"/>
        <v>394.37842051282036</v>
      </c>
      <c r="K9" s="13">
        <f t="shared" si="3"/>
        <v>0</v>
      </c>
      <c r="L9" s="13"/>
      <c r="M9" s="13">
        <f t="shared" si="0"/>
        <v>3745.01013964497</v>
      </c>
      <c r="N9" s="14"/>
      <c r="P9" s="83"/>
    </row>
    <row r="10" spans="1:16" ht="21.95" customHeight="1" x14ac:dyDescent="0.2">
      <c r="B10" s="70" t="s">
        <v>337</v>
      </c>
      <c r="C10" s="67" t="s">
        <v>336</v>
      </c>
      <c r="D10" s="93"/>
      <c r="E10" s="121" t="s">
        <v>144</v>
      </c>
      <c r="F10" s="109">
        <v>5192</v>
      </c>
      <c r="G10" s="109">
        <v>29.16</v>
      </c>
      <c r="H10" s="102"/>
      <c r="I10" s="13">
        <f t="shared" si="1"/>
        <v>2389.4806048652204</v>
      </c>
      <c r="J10" s="13">
        <f t="shared" si="2"/>
        <v>13.420118343195265</v>
      </c>
      <c r="K10" s="13"/>
      <c r="L10" s="13"/>
      <c r="M10" s="29">
        <f t="shared" si="0"/>
        <v>2376.0604865220253</v>
      </c>
      <c r="N10" s="14"/>
      <c r="P10" s="83"/>
    </row>
    <row r="11" spans="1:16" ht="24" x14ac:dyDescent="0.2">
      <c r="B11" s="70" t="s">
        <v>382</v>
      </c>
      <c r="C11" s="67" t="s">
        <v>381</v>
      </c>
      <c r="D11" s="93"/>
      <c r="E11" s="121" t="s">
        <v>383</v>
      </c>
      <c r="F11" s="102">
        <v>8964</v>
      </c>
      <c r="G11" s="102">
        <v>852</v>
      </c>
      <c r="H11" s="102"/>
      <c r="I11" s="13">
        <f t="shared" si="1"/>
        <v>4125.4437869822486</v>
      </c>
      <c r="J11" s="13">
        <f t="shared" si="2"/>
        <v>392.11045364891515</v>
      </c>
      <c r="K11" s="13"/>
      <c r="L11" s="13"/>
      <c r="M11" s="13">
        <f t="shared" ref="M11" si="4">I11-J11+K11-L11</f>
        <v>3733.3333333333335</v>
      </c>
      <c r="N11" s="14"/>
      <c r="P11" s="83"/>
    </row>
    <row r="12" spans="1:16" x14ac:dyDescent="0.2">
      <c r="F12" s="104"/>
      <c r="G12" s="104"/>
      <c r="H12" s="104"/>
      <c r="N12" s="40"/>
    </row>
    <row r="13" spans="1:16" x14ac:dyDescent="0.2">
      <c r="E13" s="21" t="s">
        <v>91</v>
      </c>
      <c r="F13" s="112">
        <f t="shared" ref="F13:L13" si="5">SUM(F5:F12)</f>
        <v>68174.7</v>
      </c>
      <c r="G13" s="112">
        <f t="shared" si="5"/>
        <v>6940.7022399999987</v>
      </c>
      <c r="H13" s="112">
        <f t="shared" si="5"/>
        <v>0</v>
      </c>
      <c r="I13" s="38">
        <f>SUM(I5:I12)</f>
        <v>31375.60157790927</v>
      </c>
      <c r="J13" s="38">
        <f>SUM(J5:J12)</f>
        <v>3194.2745351742269</v>
      </c>
      <c r="K13" s="38">
        <f t="shared" si="5"/>
        <v>0</v>
      </c>
      <c r="L13" s="38">
        <f t="shared" si="5"/>
        <v>0</v>
      </c>
      <c r="M13" s="38">
        <f>SUM(M5:M12)</f>
        <v>28181.327042735044</v>
      </c>
    </row>
    <row r="15" spans="1:16" x14ac:dyDescent="0.2">
      <c r="B15" s="11"/>
      <c r="C15" s="10"/>
      <c r="D15" s="12"/>
      <c r="E15" s="18"/>
      <c r="F15" s="13"/>
      <c r="G15" s="13"/>
      <c r="H15" s="13"/>
      <c r="I15" s="13"/>
      <c r="J15" s="13"/>
      <c r="K15" s="13"/>
      <c r="L15" s="13"/>
      <c r="M15" s="13"/>
    </row>
    <row r="17" spans="2:3" x14ac:dyDescent="0.2">
      <c r="B17" s="11"/>
      <c r="C17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5"/>
  <sheetViews>
    <sheetView topLeftCell="D1" zoomScale="80" zoomScaleNormal="80" workbookViewId="0">
      <selection activeCell="M5" sqref="M5"/>
    </sheetView>
  </sheetViews>
  <sheetFormatPr baseColWidth="10" defaultRowHeight="12.75" x14ac:dyDescent="0.2"/>
  <cols>
    <col min="1" max="1" width="1" customWidth="1"/>
    <col min="2" max="2" width="15" bestFit="1" customWidth="1"/>
    <col min="3" max="3" width="31.2851562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325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1:16" x14ac:dyDescent="0.2">
      <c r="B3" s="11"/>
      <c r="C3" s="10"/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6" ht="21.95" customHeight="1" x14ac:dyDescent="0.2">
      <c r="B5" s="35" t="s">
        <v>391</v>
      </c>
      <c r="C5" s="67" t="s">
        <v>385</v>
      </c>
      <c r="D5" s="65"/>
      <c r="E5" s="119" t="s">
        <v>388</v>
      </c>
      <c r="F5" s="102">
        <v>14416.5</v>
      </c>
      <c r="G5" s="102">
        <v>1970.2447039999997</v>
      </c>
      <c r="H5" s="102"/>
      <c r="I5" s="13">
        <f>+F5/30.42*14</f>
        <v>6634.8126232741615</v>
      </c>
      <c r="J5" s="13">
        <f>+G5/30.42*14</f>
        <v>906.75298671926362</v>
      </c>
      <c r="K5" s="13">
        <f t="shared" ref="K5" si="0">+H5/30.42*15</f>
        <v>0</v>
      </c>
      <c r="L5" s="13"/>
      <c r="M5" s="13">
        <f t="shared" ref="M5" si="1">I5-J5+K5-L5</f>
        <v>5728.0596365548981</v>
      </c>
      <c r="N5" s="14"/>
      <c r="P5" s="83"/>
    </row>
    <row r="6" spans="1:16" ht="21.95" customHeight="1" x14ac:dyDescent="0.2">
      <c r="B6" s="35" t="s">
        <v>249</v>
      </c>
      <c r="C6" s="12" t="s">
        <v>248</v>
      </c>
      <c r="D6" s="65"/>
      <c r="E6" s="119" t="s">
        <v>120</v>
      </c>
      <c r="F6" s="102">
        <v>8964</v>
      </c>
      <c r="G6" s="102">
        <v>852</v>
      </c>
      <c r="H6" s="102"/>
      <c r="I6" s="13">
        <f t="shared" ref="I6:I9" si="2">+F6/30.42*14</f>
        <v>4125.4437869822486</v>
      </c>
      <c r="J6" s="13">
        <f t="shared" ref="J6:J9" si="3">+G6/30.42*14</f>
        <v>392.11045364891515</v>
      </c>
      <c r="K6" s="13">
        <f t="shared" ref="K6:K9" si="4">+H6/30.42*15</f>
        <v>0</v>
      </c>
      <c r="L6" s="13"/>
      <c r="M6" s="13">
        <f t="shared" ref="M6:M9" si="5">I6-J6+K6-L6</f>
        <v>3733.3333333333335</v>
      </c>
      <c r="N6" s="14"/>
      <c r="P6" s="83"/>
    </row>
    <row r="7" spans="1:16" ht="21.95" customHeight="1" x14ac:dyDescent="0.2">
      <c r="B7" s="11" t="s">
        <v>171</v>
      </c>
      <c r="C7" s="67" t="s">
        <v>170</v>
      </c>
      <c r="D7" s="65"/>
      <c r="E7" s="119" t="s">
        <v>120</v>
      </c>
      <c r="F7" s="102">
        <v>8964</v>
      </c>
      <c r="G7" s="102">
        <v>852</v>
      </c>
      <c r="H7" s="102"/>
      <c r="I7" s="13">
        <f t="shared" si="2"/>
        <v>4125.4437869822486</v>
      </c>
      <c r="J7" s="13">
        <f t="shared" si="3"/>
        <v>392.11045364891515</v>
      </c>
      <c r="K7" s="13">
        <f t="shared" si="4"/>
        <v>0</v>
      </c>
      <c r="L7" s="13"/>
      <c r="M7" s="13">
        <f t="shared" si="5"/>
        <v>3733.3333333333335</v>
      </c>
      <c r="N7" s="14"/>
      <c r="P7" s="83"/>
    </row>
    <row r="8" spans="1:16" ht="21.95" customHeight="1" x14ac:dyDescent="0.2">
      <c r="B8" s="35" t="s">
        <v>392</v>
      </c>
      <c r="C8" s="67" t="s">
        <v>386</v>
      </c>
      <c r="D8" s="65"/>
      <c r="E8" s="119" t="s">
        <v>389</v>
      </c>
      <c r="F8" s="102">
        <v>14062</v>
      </c>
      <c r="G8" s="102">
        <v>1894</v>
      </c>
      <c r="H8" s="102"/>
      <c r="I8" s="13">
        <f t="shared" si="2"/>
        <v>6471.6633793556866</v>
      </c>
      <c r="J8" s="13">
        <f t="shared" si="3"/>
        <v>871.66337935568708</v>
      </c>
      <c r="K8" s="13">
        <f t="shared" si="4"/>
        <v>0</v>
      </c>
      <c r="L8" s="13"/>
      <c r="M8" s="13">
        <f t="shared" si="5"/>
        <v>5600</v>
      </c>
      <c r="N8" s="14"/>
      <c r="P8" s="83"/>
    </row>
    <row r="9" spans="1:16" ht="21.95" customHeight="1" x14ac:dyDescent="0.2">
      <c r="B9" s="35" t="s">
        <v>393</v>
      </c>
      <c r="C9" s="67" t="s">
        <v>387</v>
      </c>
      <c r="D9" s="65"/>
      <c r="E9" s="119" t="s">
        <v>390</v>
      </c>
      <c r="F9" s="102">
        <v>19220</v>
      </c>
      <c r="G9" s="102">
        <v>2996</v>
      </c>
      <c r="H9" s="102"/>
      <c r="I9" s="13">
        <f t="shared" si="2"/>
        <v>8845.4963839579232</v>
      </c>
      <c r="J9" s="13">
        <f t="shared" si="3"/>
        <v>1378.8297172912557</v>
      </c>
      <c r="K9" s="13">
        <f t="shared" si="4"/>
        <v>0</v>
      </c>
      <c r="L9" s="13"/>
      <c r="M9" s="13">
        <f t="shared" si="5"/>
        <v>7466.6666666666679</v>
      </c>
      <c r="N9" s="14"/>
      <c r="P9" s="83"/>
    </row>
    <row r="10" spans="1:16" x14ac:dyDescent="0.2">
      <c r="F10" s="104"/>
      <c r="G10" s="104"/>
      <c r="H10" s="104"/>
      <c r="N10" s="40"/>
    </row>
    <row r="11" spans="1:16" x14ac:dyDescent="0.2">
      <c r="E11" s="21" t="s">
        <v>91</v>
      </c>
      <c r="F11" s="112">
        <f t="shared" ref="F11:L11" si="6">SUM(F5:F10)</f>
        <v>65626.5</v>
      </c>
      <c r="G11" s="112">
        <f t="shared" si="6"/>
        <v>8564.2447040000006</v>
      </c>
      <c r="H11" s="112">
        <f t="shared" si="6"/>
        <v>0</v>
      </c>
      <c r="I11" s="38">
        <f t="shared" si="6"/>
        <v>30202.859960552269</v>
      </c>
      <c r="J11" s="38">
        <f t="shared" si="6"/>
        <v>3941.466990664037</v>
      </c>
      <c r="K11" s="38">
        <f t="shared" si="6"/>
        <v>0</v>
      </c>
      <c r="L11" s="38">
        <f t="shared" si="6"/>
        <v>0</v>
      </c>
      <c r="M11" s="38">
        <f>SUM(M5:M10)</f>
        <v>26261.392969888231</v>
      </c>
    </row>
    <row r="13" spans="1:16" x14ac:dyDescent="0.2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6" x14ac:dyDescent="0.2">
      <c r="B15" s="11"/>
      <c r="C15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J5" sqref="J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326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1:18" x14ac:dyDescent="0.2">
      <c r="B3" s="11"/>
      <c r="C3" s="10"/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212</v>
      </c>
      <c r="H4" s="111" t="s">
        <v>266</v>
      </c>
      <c r="I4" s="7" t="s">
        <v>4</v>
      </c>
      <c r="J4" s="7" t="s">
        <v>212</v>
      </c>
      <c r="K4" s="75" t="s">
        <v>266</v>
      </c>
      <c r="L4" s="49" t="s">
        <v>199</v>
      </c>
      <c r="M4" s="7" t="s">
        <v>5</v>
      </c>
      <c r="N4" s="6" t="s">
        <v>6</v>
      </c>
    </row>
    <row r="5" spans="1:18" ht="21.95" customHeight="1" x14ac:dyDescent="0.2">
      <c r="B5" s="35" t="s">
        <v>255</v>
      </c>
      <c r="C5" s="12" t="s">
        <v>245</v>
      </c>
      <c r="D5" s="65"/>
      <c r="E5" s="119" t="s">
        <v>177</v>
      </c>
      <c r="F5" s="102">
        <v>10119.9</v>
      </c>
      <c r="G5" s="102">
        <v>1058.6354879999999</v>
      </c>
      <c r="H5" s="102"/>
      <c r="I5" s="13">
        <f>+F5/30.42*14</f>
        <v>4657.4161735700191</v>
      </c>
      <c r="J5" s="13">
        <f>+G5/30.42*14</f>
        <v>487.20896883629183</v>
      </c>
      <c r="K5" s="13">
        <f t="shared" ref="K5" si="0">+H5/30.42*15</f>
        <v>0</v>
      </c>
      <c r="L5" s="13"/>
      <c r="M5" s="13">
        <f>I5-J5+K5-L5</f>
        <v>4170.2072047337269</v>
      </c>
      <c r="N5" s="14"/>
      <c r="P5" s="83"/>
    </row>
    <row r="6" spans="1:18" ht="21.95" customHeight="1" x14ac:dyDescent="0.2">
      <c r="B6" s="35" t="s">
        <v>254</v>
      </c>
      <c r="C6" s="12" t="s">
        <v>253</v>
      </c>
      <c r="D6" s="65"/>
      <c r="E6" s="119" t="s">
        <v>145</v>
      </c>
      <c r="F6" s="109">
        <v>9077</v>
      </c>
      <c r="G6" s="109">
        <v>872</v>
      </c>
      <c r="H6" s="102"/>
      <c r="I6" s="13">
        <f t="shared" ref="I6:I9" si="1">+F6/30.42*14</f>
        <v>4177.4490466798152</v>
      </c>
      <c r="J6" s="13">
        <f t="shared" ref="J6:J9" si="2">+G6/30.42*14</f>
        <v>401.31492439184746</v>
      </c>
      <c r="K6" s="13">
        <f t="shared" ref="K6:K9" si="3">+H6/30.42*15</f>
        <v>0</v>
      </c>
      <c r="L6" s="13">
        <v>0</v>
      </c>
      <c r="M6" s="13">
        <f t="shared" ref="M6:M9" si="4">I6-J6+K6-L6</f>
        <v>3776.1341222879678</v>
      </c>
      <c r="N6" s="14"/>
      <c r="P6" s="83"/>
    </row>
    <row r="7" spans="1:18" ht="30" customHeight="1" x14ac:dyDescent="0.2">
      <c r="B7" s="70" t="s">
        <v>114</v>
      </c>
      <c r="C7" s="77" t="s">
        <v>101</v>
      </c>
      <c r="D7" s="93"/>
      <c r="E7" s="121" t="s">
        <v>146</v>
      </c>
      <c r="F7" s="109">
        <v>8204.7000000000007</v>
      </c>
      <c r="G7" s="109">
        <v>723.05320000000006</v>
      </c>
      <c r="H7" s="102"/>
      <c r="I7" s="13">
        <f t="shared" si="1"/>
        <v>3775.9960552268249</v>
      </c>
      <c r="J7" s="13">
        <f t="shared" si="2"/>
        <v>332.76610124917818</v>
      </c>
      <c r="K7" s="13">
        <f t="shared" si="3"/>
        <v>0</v>
      </c>
      <c r="L7" s="13"/>
      <c r="M7" s="13">
        <f t="shared" si="4"/>
        <v>3443.2299539776468</v>
      </c>
      <c r="N7" s="14"/>
      <c r="P7" s="83"/>
      <c r="Q7" s="13"/>
      <c r="R7" s="13"/>
    </row>
    <row r="8" spans="1:18" ht="27.75" customHeight="1" x14ac:dyDescent="0.2">
      <c r="B8" s="97" t="s">
        <v>156</v>
      </c>
      <c r="C8" s="77" t="s">
        <v>155</v>
      </c>
      <c r="D8" s="93"/>
      <c r="E8" s="121" t="s">
        <v>157</v>
      </c>
      <c r="F8" s="109">
        <v>8204.7000000000007</v>
      </c>
      <c r="G8" s="109">
        <v>723.05320000000006</v>
      </c>
      <c r="H8" s="102"/>
      <c r="I8" s="13">
        <f t="shared" si="1"/>
        <v>3775.9960552268249</v>
      </c>
      <c r="J8" s="13">
        <f t="shared" si="2"/>
        <v>332.76610124917818</v>
      </c>
      <c r="K8" s="13">
        <f t="shared" si="3"/>
        <v>0</v>
      </c>
      <c r="L8" s="13"/>
      <c r="M8" s="13">
        <f t="shared" si="4"/>
        <v>3443.2299539776468</v>
      </c>
      <c r="N8" s="14"/>
      <c r="P8" s="83"/>
      <c r="Q8" s="10"/>
    </row>
    <row r="9" spans="1:18" ht="21.95" customHeight="1" x14ac:dyDescent="0.2">
      <c r="B9" s="77" t="s">
        <v>414</v>
      </c>
      <c r="C9" s="77" t="s">
        <v>415</v>
      </c>
      <c r="D9" s="93"/>
      <c r="E9" s="121" t="s">
        <v>145</v>
      </c>
      <c r="F9" s="109">
        <v>9077</v>
      </c>
      <c r="G9" s="109">
        <v>872</v>
      </c>
      <c r="H9" s="102"/>
      <c r="I9" s="13">
        <f t="shared" si="1"/>
        <v>4177.4490466798152</v>
      </c>
      <c r="J9" s="13">
        <f t="shared" si="2"/>
        <v>401.31492439184746</v>
      </c>
      <c r="K9" s="13">
        <f t="shared" si="3"/>
        <v>0</v>
      </c>
      <c r="L9" s="13">
        <v>0</v>
      </c>
      <c r="M9" s="13">
        <f t="shared" si="4"/>
        <v>3776.1341222879678</v>
      </c>
      <c r="N9" s="14"/>
      <c r="P9" s="83"/>
    </row>
    <row r="10" spans="1:18" x14ac:dyDescent="0.2">
      <c r="F10" s="104"/>
      <c r="G10" s="104"/>
      <c r="H10" s="104"/>
      <c r="N10" s="40"/>
    </row>
    <row r="11" spans="1:18" x14ac:dyDescent="0.2">
      <c r="E11" s="21" t="s">
        <v>91</v>
      </c>
      <c r="F11" s="112">
        <f t="shared" ref="F11:M11" si="5">SUM(F5:F10)</f>
        <v>44683.3</v>
      </c>
      <c r="G11" s="112">
        <f t="shared" si="5"/>
        <v>4248.7418880000005</v>
      </c>
      <c r="H11" s="112">
        <f t="shared" si="5"/>
        <v>0</v>
      </c>
      <c r="I11" s="38">
        <f t="shared" si="5"/>
        <v>20564.306377383298</v>
      </c>
      <c r="J11" s="38">
        <f t="shared" si="5"/>
        <v>1955.371020118343</v>
      </c>
      <c r="K11" s="38">
        <f t="shared" si="5"/>
        <v>0</v>
      </c>
      <c r="L11" s="38">
        <f t="shared" si="5"/>
        <v>0</v>
      </c>
      <c r="M11" s="38">
        <f t="shared" si="5"/>
        <v>18608.935357264956</v>
      </c>
    </row>
    <row r="13" spans="1:18" x14ac:dyDescent="0.2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8" x14ac:dyDescent="0.2">
      <c r="B15" s="11"/>
      <c r="C15" s="10"/>
    </row>
  </sheetData>
  <phoneticPr fontId="0" type="noConversion"/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G15" sqref="G15"/>
    </sheetView>
  </sheetViews>
  <sheetFormatPr baseColWidth="10" defaultRowHeight="12.75" x14ac:dyDescent="0.2"/>
  <cols>
    <col min="1" max="1" width="1.140625" style="57" customWidth="1"/>
    <col min="2" max="2" width="14.85546875" style="57" customWidth="1"/>
    <col min="3" max="3" width="24" style="57" customWidth="1"/>
    <col min="4" max="4" width="6.140625" style="57" customWidth="1"/>
    <col min="5" max="5" width="20.5703125" style="57" customWidth="1"/>
    <col min="6" max="6" width="10.42578125" style="57" customWidth="1"/>
    <col min="7" max="7" width="7.5703125" style="57" customWidth="1"/>
    <col min="8" max="8" width="9.140625" style="57" customWidth="1"/>
    <col min="9" max="9" width="8.5703125" style="57" customWidth="1"/>
    <col min="10" max="10" width="10.42578125" style="57" customWidth="1"/>
    <col min="11" max="11" width="25.140625" style="57" customWidth="1"/>
    <col min="12" max="16384" width="11.42578125" style="57"/>
  </cols>
  <sheetData>
    <row r="1" spans="1:11" ht="18" x14ac:dyDescent="0.25">
      <c r="A1" s="57" t="s">
        <v>211</v>
      </c>
      <c r="F1" s="1" t="s">
        <v>0</v>
      </c>
      <c r="G1" s="58"/>
      <c r="H1" s="58"/>
      <c r="I1" s="58"/>
      <c r="J1" s="58"/>
      <c r="K1" s="59" t="s">
        <v>1</v>
      </c>
    </row>
    <row r="2" spans="1:11" ht="15" x14ac:dyDescent="0.25">
      <c r="F2" s="4" t="s">
        <v>291</v>
      </c>
      <c r="G2" s="58"/>
      <c r="H2" s="58"/>
      <c r="I2" s="58"/>
      <c r="J2" s="58"/>
      <c r="K2" s="23" t="str">
        <f>PRESIDENCIA!M2</f>
        <v>29 DE FEBRERO DE 2016</v>
      </c>
    </row>
    <row r="3" spans="1:11" x14ac:dyDescent="0.2">
      <c r="B3" s="11"/>
      <c r="C3" s="10"/>
      <c r="F3" s="23" t="str">
        <f>PRESIDENCIA!F3</f>
        <v>SEGUNDA QUINCENA DE FEBRERO DE 2016</v>
      </c>
      <c r="G3" s="58"/>
      <c r="H3" s="58"/>
      <c r="I3" s="58"/>
      <c r="J3" s="58"/>
    </row>
    <row r="4" spans="1:11" x14ac:dyDescent="0.2">
      <c r="B4" s="60" t="s">
        <v>2</v>
      </c>
      <c r="C4" s="60" t="s">
        <v>3</v>
      </c>
      <c r="D4" s="60"/>
      <c r="E4" s="60" t="s">
        <v>116</v>
      </c>
      <c r="F4" s="49" t="s">
        <v>4</v>
      </c>
      <c r="G4" s="49" t="s">
        <v>212</v>
      </c>
      <c r="H4" s="73" t="s">
        <v>266</v>
      </c>
      <c r="I4" s="49" t="s">
        <v>199</v>
      </c>
      <c r="J4" s="49" t="s">
        <v>5</v>
      </c>
      <c r="K4" s="60" t="s">
        <v>6</v>
      </c>
    </row>
    <row r="5" spans="1:11" ht="24.75" customHeight="1" x14ac:dyDescent="0.2">
      <c r="B5" s="11" t="s">
        <v>67</v>
      </c>
      <c r="C5" s="10" t="s">
        <v>68</v>
      </c>
      <c r="D5" s="18"/>
      <c r="E5" s="11" t="s">
        <v>143</v>
      </c>
      <c r="F5" s="13">
        <v>4256.7</v>
      </c>
      <c r="G5" s="13"/>
      <c r="H5" s="13"/>
      <c r="I5" s="13"/>
      <c r="J5" s="13">
        <f>F5-G5+H5-I5</f>
        <v>4256.7</v>
      </c>
      <c r="K5" s="57" t="s">
        <v>234</v>
      </c>
    </row>
    <row r="6" spans="1:11" ht="24.75" customHeight="1" x14ac:dyDescent="0.2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57" t="s">
        <v>234</v>
      </c>
    </row>
    <row r="7" spans="1:11" ht="24.75" customHeight="1" x14ac:dyDescent="0.2">
      <c r="B7" s="11" t="s">
        <v>69</v>
      </c>
      <c r="C7" s="10" t="s">
        <v>70</v>
      </c>
      <c r="D7" s="18"/>
      <c r="E7" s="11" t="s">
        <v>143</v>
      </c>
      <c r="F7" s="13">
        <v>4256.7</v>
      </c>
      <c r="G7" s="13"/>
      <c r="H7" s="13"/>
      <c r="I7" s="13"/>
      <c r="J7" s="13">
        <f t="shared" si="0"/>
        <v>4256.7</v>
      </c>
      <c r="K7" s="57" t="s">
        <v>234</v>
      </c>
    </row>
    <row r="8" spans="1:11" ht="24.75" customHeight="1" x14ac:dyDescent="0.2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57" t="s">
        <v>234</v>
      </c>
    </row>
    <row r="9" spans="1:11" ht="24.75" customHeight="1" x14ac:dyDescent="0.2">
      <c r="B9" s="11" t="s">
        <v>52</v>
      </c>
      <c r="C9" s="10" t="s">
        <v>53</v>
      </c>
      <c r="D9" s="19"/>
      <c r="E9" s="30" t="s">
        <v>121</v>
      </c>
      <c r="F9" s="55">
        <v>4133.8500000000004</v>
      </c>
      <c r="G9" s="55"/>
      <c r="H9" s="13"/>
      <c r="I9" s="13"/>
      <c r="J9" s="13">
        <f t="shared" si="0"/>
        <v>4133.8500000000004</v>
      </c>
      <c r="K9" s="57" t="s">
        <v>234</v>
      </c>
    </row>
    <row r="10" spans="1:11" ht="24.75" customHeight="1" x14ac:dyDescent="0.2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57" t="s">
        <v>234</v>
      </c>
    </row>
    <row r="11" spans="1:11" ht="24.75" customHeight="1" x14ac:dyDescent="0.2">
      <c r="B11" s="70" t="s">
        <v>71</v>
      </c>
      <c r="C11" s="77" t="s">
        <v>72</v>
      </c>
      <c r="D11" s="93"/>
      <c r="E11" s="70" t="s">
        <v>143</v>
      </c>
      <c r="F11" s="55">
        <v>3186.54</v>
      </c>
      <c r="G11" s="109"/>
      <c r="H11" s="109"/>
      <c r="I11" s="13"/>
      <c r="J11" s="13">
        <f t="shared" si="0"/>
        <v>3186.54</v>
      </c>
      <c r="K11" s="57" t="s">
        <v>234</v>
      </c>
    </row>
    <row r="12" spans="1:11" ht="24.75" customHeight="1" x14ac:dyDescent="0.2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57" t="s">
        <v>234</v>
      </c>
    </row>
    <row r="13" spans="1:11" ht="24.75" customHeight="1" x14ac:dyDescent="0.2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57" t="s">
        <v>234</v>
      </c>
    </row>
    <row r="14" spans="1:11" ht="24.75" customHeight="1" x14ac:dyDescent="0.2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57" t="s">
        <v>234</v>
      </c>
    </row>
    <row r="15" spans="1:11" ht="24.75" customHeight="1" x14ac:dyDescent="0.2"/>
    <row r="16" spans="1:11" s="61" customFormat="1" ht="24.75" customHeight="1" x14ac:dyDescent="0.2">
      <c r="E16" s="61" t="s">
        <v>91</v>
      </c>
      <c r="F16" s="62">
        <f>SUM(F5:F15)</f>
        <v>15833.79</v>
      </c>
      <c r="G16" s="62">
        <f t="shared" ref="G16:J16" si="1">SUM(G5:G15)</f>
        <v>0</v>
      </c>
      <c r="H16" s="62">
        <f t="shared" si="1"/>
        <v>0</v>
      </c>
      <c r="I16" s="62">
        <f t="shared" si="1"/>
        <v>0</v>
      </c>
      <c r="J16" s="62">
        <f t="shared" si="1"/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N30"/>
  <sheetViews>
    <sheetView topLeftCell="D14" workbookViewId="0">
      <selection activeCell="I7" sqref="I7:I27"/>
    </sheetView>
  </sheetViews>
  <sheetFormatPr baseColWidth="10" defaultRowHeight="12.75" x14ac:dyDescent="0.2"/>
  <cols>
    <col min="1" max="1" width="1.7109375" customWidth="1"/>
    <col min="2" max="2" width="15" bestFit="1" customWidth="1"/>
    <col min="3" max="3" width="35.85546875" bestFit="1" customWidth="1"/>
    <col min="4" max="4" width="2.28515625" customWidth="1"/>
    <col min="5" max="5" width="16" customWidth="1"/>
    <col min="6" max="6" width="1.5703125" customWidth="1"/>
    <col min="7" max="7" width="1.28515625" customWidth="1"/>
    <col min="8" max="8" width="11.28515625" bestFit="1" customWidth="1"/>
    <col min="9" max="9" width="10.28515625" bestFit="1" customWidth="1"/>
    <col min="10" max="10" width="11.85546875" customWidth="1"/>
    <col min="11" max="11" width="9.140625" customWidth="1"/>
    <col min="12" max="12" width="11.28515625" bestFit="1" customWidth="1"/>
    <col min="13" max="13" width="25.42578125" customWidth="1"/>
  </cols>
  <sheetData>
    <row r="1" spans="1:14" ht="18" x14ac:dyDescent="0.25">
      <c r="A1" t="s">
        <v>200</v>
      </c>
      <c r="B1" s="40"/>
      <c r="C1" s="40"/>
      <c r="D1" s="40"/>
      <c r="E1" s="40"/>
      <c r="F1" s="42" t="s">
        <v>0</v>
      </c>
      <c r="G1" s="43"/>
      <c r="H1" s="43"/>
      <c r="I1" s="43"/>
      <c r="J1" s="43"/>
      <c r="K1" s="43"/>
      <c r="L1" s="43"/>
      <c r="M1" s="8" t="s">
        <v>1</v>
      </c>
    </row>
    <row r="2" spans="1:14" ht="15" x14ac:dyDescent="0.25">
      <c r="B2" s="40"/>
      <c r="C2" s="40"/>
      <c r="D2" s="40"/>
      <c r="E2" s="40"/>
      <c r="F2" s="44" t="s">
        <v>96</v>
      </c>
      <c r="G2" s="43"/>
      <c r="H2" s="43"/>
      <c r="I2" s="43"/>
      <c r="J2" s="43"/>
      <c r="K2" s="43"/>
      <c r="L2" s="43"/>
      <c r="M2" s="45" t="str">
        <f>PRESIDENCIA!M2</f>
        <v>29 DE FEBRERO DE 2016</v>
      </c>
    </row>
    <row r="3" spans="1:14" x14ac:dyDescent="0.2">
      <c r="B3" s="40"/>
      <c r="C3" s="40"/>
      <c r="D3" s="40"/>
      <c r="E3" s="40"/>
      <c r="F3" s="45" t="str">
        <f>PRESIDENCIA!F3</f>
        <v>SEGUNDA QUINCENA DE FEBRERO DE 2016</v>
      </c>
      <c r="G3" s="43"/>
      <c r="H3" s="43"/>
      <c r="I3" s="43"/>
      <c r="J3" s="43"/>
      <c r="K3" s="43"/>
      <c r="L3" s="43"/>
      <c r="M3" s="40"/>
    </row>
    <row r="4" spans="1:14" x14ac:dyDescent="0.2">
      <c r="B4" s="40"/>
      <c r="C4" s="40"/>
      <c r="D4" s="40"/>
      <c r="E4" s="40"/>
      <c r="F4" s="9"/>
      <c r="G4" s="43"/>
      <c r="H4" s="43"/>
      <c r="I4" s="43"/>
      <c r="J4" s="43"/>
      <c r="K4" s="43"/>
      <c r="L4" s="43"/>
      <c r="M4" s="40"/>
    </row>
    <row r="5" spans="1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49" t="s">
        <v>199</v>
      </c>
      <c r="L5" s="7" t="s">
        <v>5</v>
      </c>
      <c r="M5" s="6" t="s">
        <v>6</v>
      </c>
    </row>
    <row r="6" spans="1:14" ht="1.5" customHeight="1" x14ac:dyDescent="0.2">
      <c r="B6" s="40"/>
      <c r="C6" s="40"/>
      <c r="D6" s="40"/>
      <c r="E6" s="40"/>
      <c r="F6" s="113"/>
      <c r="G6" s="113"/>
      <c r="H6" s="40"/>
      <c r="I6" s="40"/>
      <c r="J6" s="40"/>
      <c r="K6" s="40"/>
      <c r="L6" s="40"/>
      <c r="M6" s="40"/>
    </row>
    <row r="7" spans="1:14" ht="34.5" customHeight="1" x14ac:dyDescent="0.2">
      <c r="B7" s="37" t="s">
        <v>495</v>
      </c>
      <c r="C7" s="12" t="s">
        <v>417</v>
      </c>
      <c r="D7" s="35"/>
      <c r="E7" s="119" t="s">
        <v>524</v>
      </c>
      <c r="F7" s="114">
        <v>31108</v>
      </c>
      <c r="G7" s="115">
        <v>5758</v>
      </c>
      <c r="H7" s="47">
        <f>+F7/30.42*14</f>
        <v>14316.63379355687</v>
      </c>
      <c r="I7" s="47">
        <f>+G7/30.42*14</f>
        <v>2649.9671268902034</v>
      </c>
      <c r="J7" s="47"/>
      <c r="K7" s="47"/>
      <c r="L7" s="47">
        <f>H7-I7+J7-K7</f>
        <v>11666.666666666666</v>
      </c>
      <c r="M7" s="14"/>
    </row>
    <row r="8" spans="1:14" ht="24.75" customHeight="1" x14ac:dyDescent="0.2">
      <c r="B8" s="37" t="s">
        <v>420</v>
      </c>
      <c r="C8" s="10" t="s">
        <v>416</v>
      </c>
      <c r="D8" s="11"/>
      <c r="E8" s="122" t="s">
        <v>137</v>
      </c>
      <c r="F8" s="114">
        <v>19877</v>
      </c>
      <c r="G8" s="115">
        <v>3136</v>
      </c>
      <c r="H8" s="47">
        <f t="shared" ref="H8:H27" si="0">+F8/30.42*14</f>
        <v>9147.8632478632462</v>
      </c>
      <c r="I8" s="47">
        <f t="shared" ref="I8:I27" si="1">+G8/30.42*14</f>
        <v>1443.2610124917817</v>
      </c>
      <c r="J8" s="47"/>
      <c r="K8" s="47"/>
      <c r="L8" s="47">
        <f t="shared" ref="L8:L9" si="2">H8-I8+J8-K8</f>
        <v>7704.6022353714643</v>
      </c>
      <c r="M8" s="14"/>
    </row>
    <row r="9" spans="1:14" s="106" customFormat="1" ht="24.75" customHeight="1" x14ac:dyDescent="0.2">
      <c r="B9" s="37"/>
      <c r="C9" s="10" t="s">
        <v>488</v>
      </c>
      <c r="D9" s="11"/>
      <c r="E9" s="122" t="s">
        <v>487</v>
      </c>
      <c r="F9" s="13">
        <v>24480</v>
      </c>
      <c r="G9" s="13">
        <v>4199.99</v>
      </c>
      <c r="H9" s="47">
        <f t="shared" si="0"/>
        <v>11266.272189349113</v>
      </c>
      <c r="I9" s="47">
        <f t="shared" si="1"/>
        <v>1932.9342537804073</v>
      </c>
      <c r="J9" s="47"/>
      <c r="K9" s="47"/>
      <c r="L9" s="47">
        <f t="shared" si="2"/>
        <v>9333.3379355687048</v>
      </c>
      <c r="M9" s="14"/>
    </row>
    <row r="10" spans="1:14" ht="24.95" customHeight="1" x14ac:dyDescent="0.2">
      <c r="B10" s="46" t="s">
        <v>252</v>
      </c>
      <c r="C10" s="48" t="s">
        <v>477</v>
      </c>
      <c r="D10" s="46"/>
      <c r="E10" s="126" t="s">
        <v>251</v>
      </c>
      <c r="F10" s="102">
        <v>14062</v>
      </c>
      <c r="G10" s="102">
        <v>1894</v>
      </c>
      <c r="H10" s="47">
        <f t="shared" si="0"/>
        <v>6471.6633793556866</v>
      </c>
      <c r="I10" s="47">
        <f t="shared" si="1"/>
        <v>871.66337935568708</v>
      </c>
      <c r="J10" s="13"/>
      <c r="K10" s="13"/>
      <c r="L10" s="47">
        <f t="shared" ref="L10:L27" si="3">H10-I10+J10-K10</f>
        <v>5600</v>
      </c>
      <c r="M10" s="14"/>
    </row>
    <row r="11" spans="1:14" ht="24.95" customHeight="1" x14ac:dyDescent="0.2">
      <c r="B11" s="46" t="s">
        <v>421</v>
      </c>
      <c r="C11" s="48" t="s">
        <v>422</v>
      </c>
      <c r="D11" s="46"/>
      <c r="E11" s="126" t="s">
        <v>251</v>
      </c>
      <c r="F11" s="102">
        <v>14062</v>
      </c>
      <c r="G11" s="102">
        <v>1894</v>
      </c>
      <c r="H11" s="47">
        <f t="shared" si="0"/>
        <v>6471.6633793556866</v>
      </c>
      <c r="I11" s="47">
        <f t="shared" si="1"/>
        <v>871.66337935568708</v>
      </c>
      <c r="J11" s="13"/>
      <c r="K11" s="13"/>
      <c r="L11" s="47">
        <f t="shared" ref="L11" si="4">H11-I11+J11-K11</f>
        <v>5600</v>
      </c>
      <c r="M11" s="14"/>
    </row>
    <row r="12" spans="1:14" ht="24.95" customHeight="1" x14ac:dyDescent="0.2">
      <c r="B12" s="27" t="s">
        <v>110</v>
      </c>
      <c r="C12" s="27" t="s">
        <v>109</v>
      </c>
      <c r="D12" s="46"/>
      <c r="E12" s="126" t="s">
        <v>154</v>
      </c>
      <c r="F12" s="114">
        <v>11749.5</v>
      </c>
      <c r="G12" s="115">
        <v>1400.5735039999997</v>
      </c>
      <c r="H12" s="47">
        <f t="shared" si="0"/>
        <v>5407.3964497041416</v>
      </c>
      <c r="I12" s="47">
        <f t="shared" si="1"/>
        <v>644.57689204470728</v>
      </c>
      <c r="J12" s="47"/>
      <c r="K12" s="47">
        <v>4</v>
      </c>
      <c r="L12" s="47">
        <f t="shared" si="3"/>
        <v>4758.8195576594344</v>
      </c>
      <c r="M12" s="14"/>
    </row>
    <row r="13" spans="1:14" ht="24.95" customHeight="1" x14ac:dyDescent="0.2">
      <c r="B13" s="27" t="s">
        <v>287</v>
      </c>
      <c r="C13" s="27" t="s">
        <v>284</v>
      </c>
      <c r="D13" s="46"/>
      <c r="E13" s="35" t="s">
        <v>426</v>
      </c>
      <c r="F13" s="114">
        <v>13087.2</v>
      </c>
      <c r="G13" s="115">
        <v>1686.3062239999999</v>
      </c>
      <c r="H13" s="47">
        <f t="shared" si="0"/>
        <v>6023.0374753451679</v>
      </c>
      <c r="I13" s="47">
        <f t="shared" si="1"/>
        <v>776.07781512163035</v>
      </c>
      <c r="J13" s="47"/>
      <c r="K13" s="47"/>
      <c r="L13" s="47">
        <f t="shared" si="3"/>
        <v>5246.9596602235379</v>
      </c>
      <c r="M13" s="14"/>
    </row>
    <row r="14" spans="1:14" ht="24.95" customHeight="1" x14ac:dyDescent="0.2">
      <c r="B14" s="46" t="s">
        <v>423</v>
      </c>
      <c r="C14" s="48" t="s">
        <v>418</v>
      </c>
      <c r="D14" s="46"/>
      <c r="E14" s="126" t="s">
        <v>247</v>
      </c>
      <c r="F14" s="114">
        <v>11749.5</v>
      </c>
      <c r="G14" s="115">
        <v>1400.5735039999997</v>
      </c>
      <c r="H14" s="47">
        <f t="shared" si="0"/>
        <v>5407.3964497041416</v>
      </c>
      <c r="I14" s="47">
        <f t="shared" si="1"/>
        <v>644.57689204470728</v>
      </c>
      <c r="J14" s="41"/>
      <c r="K14" s="41"/>
      <c r="L14" s="47">
        <f t="shared" si="3"/>
        <v>4762.8195576594344</v>
      </c>
      <c r="M14" s="14"/>
      <c r="N14" s="83"/>
    </row>
    <row r="15" spans="1:14" ht="24.95" customHeight="1" x14ac:dyDescent="0.2">
      <c r="B15" s="46" t="s">
        <v>89</v>
      </c>
      <c r="C15" s="48" t="s">
        <v>90</v>
      </c>
      <c r="D15" s="46"/>
      <c r="E15" s="126" t="s">
        <v>154</v>
      </c>
      <c r="F15" s="114">
        <v>11749.5</v>
      </c>
      <c r="G15" s="115">
        <v>1400.5735039999997</v>
      </c>
      <c r="H15" s="47">
        <f t="shared" si="0"/>
        <v>5407.3964497041416</v>
      </c>
      <c r="I15" s="47">
        <f t="shared" si="1"/>
        <v>644.57689204470728</v>
      </c>
      <c r="J15" s="41"/>
      <c r="K15" s="41">
        <v>4</v>
      </c>
      <c r="L15" s="47">
        <f t="shared" si="3"/>
        <v>4758.8195576594344</v>
      </c>
      <c r="M15" s="14"/>
    </row>
    <row r="16" spans="1:14" ht="24.95" customHeight="1" x14ac:dyDescent="0.2">
      <c r="B16" s="46" t="s">
        <v>87</v>
      </c>
      <c r="C16" s="48" t="s">
        <v>88</v>
      </c>
      <c r="D16" s="46"/>
      <c r="E16" s="126" t="s">
        <v>154</v>
      </c>
      <c r="F16" s="114">
        <v>11749.5</v>
      </c>
      <c r="G16" s="115">
        <v>1400.5735039999997</v>
      </c>
      <c r="H16" s="47">
        <f t="shared" si="0"/>
        <v>5407.3964497041416</v>
      </c>
      <c r="I16" s="47">
        <f t="shared" si="1"/>
        <v>644.57689204470728</v>
      </c>
      <c r="J16" s="41"/>
      <c r="K16" s="41">
        <v>4</v>
      </c>
      <c r="L16" s="47">
        <f t="shared" si="3"/>
        <v>4758.8195576594344</v>
      </c>
      <c r="M16" s="14"/>
    </row>
    <row r="17" spans="2:13" ht="24.95" customHeight="1" x14ac:dyDescent="0.2">
      <c r="B17" s="27" t="s">
        <v>303</v>
      </c>
      <c r="C17" s="27" t="s">
        <v>298</v>
      </c>
      <c r="D17" s="46"/>
      <c r="E17" s="126" t="s">
        <v>154</v>
      </c>
      <c r="F17" s="114">
        <v>11749.5</v>
      </c>
      <c r="G17" s="115">
        <v>1400.5735039999997</v>
      </c>
      <c r="H17" s="47">
        <f t="shared" si="0"/>
        <v>5407.3964497041416</v>
      </c>
      <c r="I17" s="47">
        <f t="shared" si="1"/>
        <v>644.57689204470728</v>
      </c>
      <c r="J17" s="41"/>
      <c r="K17" s="41"/>
      <c r="L17" s="47">
        <f t="shared" si="3"/>
        <v>4762.8195576594344</v>
      </c>
      <c r="M17" s="14"/>
    </row>
    <row r="18" spans="2:13" ht="24.95" customHeight="1" x14ac:dyDescent="0.2">
      <c r="B18" s="27" t="s">
        <v>304</v>
      </c>
      <c r="C18" s="27" t="s">
        <v>299</v>
      </c>
      <c r="D18" s="46"/>
      <c r="E18" s="126" t="s">
        <v>154</v>
      </c>
      <c r="F18" s="114">
        <v>11749.5</v>
      </c>
      <c r="G18" s="115">
        <v>1400.5735039999997</v>
      </c>
      <c r="H18" s="47">
        <f t="shared" si="0"/>
        <v>5407.3964497041416</v>
      </c>
      <c r="I18" s="47">
        <f t="shared" si="1"/>
        <v>644.57689204470728</v>
      </c>
      <c r="J18" s="41"/>
      <c r="K18" s="41"/>
      <c r="L18" s="47">
        <f t="shared" si="3"/>
        <v>4762.8195576594344</v>
      </c>
      <c r="M18" s="14"/>
    </row>
    <row r="19" spans="2:13" ht="24.95" customHeight="1" x14ac:dyDescent="0.2">
      <c r="B19" s="27" t="s">
        <v>342</v>
      </c>
      <c r="C19" s="27" t="s">
        <v>115</v>
      </c>
      <c r="D19" s="46"/>
      <c r="E19" s="126" t="s">
        <v>154</v>
      </c>
      <c r="F19" s="114">
        <v>11749.5</v>
      </c>
      <c r="G19" s="115">
        <v>1400.5735039999997</v>
      </c>
      <c r="H19" s="47">
        <f t="shared" si="0"/>
        <v>5407.3964497041416</v>
      </c>
      <c r="I19" s="47">
        <f t="shared" si="1"/>
        <v>644.57689204470728</v>
      </c>
      <c r="J19" s="41"/>
      <c r="K19" s="41">
        <v>4</v>
      </c>
      <c r="L19" s="47">
        <f t="shared" si="3"/>
        <v>4758.8195576594344</v>
      </c>
      <c r="M19" s="14"/>
    </row>
    <row r="20" spans="2:13" ht="24.95" customHeight="1" x14ac:dyDescent="0.2">
      <c r="B20" s="27" t="s">
        <v>305</v>
      </c>
      <c r="C20" s="27" t="s">
        <v>300</v>
      </c>
      <c r="D20" s="46"/>
      <c r="E20" s="46" t="s">
        <v>154</v>
      </c>
      <c r="F20" s="114">
        <v>11749.5</v>
      </c>
      <c r="G20" s="115">
        <v>1400.5735039999997</v>
      </c>
      <c r="H20" s="47">
        <f t="shared" si="0"/>
        <v>5407.3964497041416</v>
      </c>
      <c r="I20" s="47">
        <f t="shared" si="1"/>
        <v>644.57689204470728</v>
      </c>
      <c r="J20" s="41"/>
      <c r="K20" s="41"/>
      <c r="L20" s="47">
        <f t="shared" si="3"/>
        <v>4762.8195576594344</v>
      </c>
      <c r="M20" s="14"/>
    </row>
    <row r="21" spans="2:13" ht="24.95" customHeight="1" x14ac:dyDescent="0.2">
      <c r="B21" s="27" t="s">
        <v>306</v>
      </c>
      <c r="C21" s="27" t="s">
        <v>301</v>
      </c>
      <c r="D21" s="46"/>
      <c r="E21" s="46" t="s">
        <v>154</v>
      </c>
      <c r="F21" s="114">
        <v>11749.5</v>
      </c>
      <c r="G21" s="115">
        <v>1400.5735039999997</v>
      </c>
      <c r="H21" s="47">
        <f t="shared" si="0"/>
        <v>5407.3964497041416</v>
      </c>
      <c r="I21" s="47">
        <f t="shared" si="1"/>
        <v>644.57689204470728</v>
      </c>
      <c r="J21" s="41"/>
      <c r="K21" s="41"/>
      <c r="L21" s="47">
        <f t="shared" si="3"/>
        <v>4762.8195576594344</v>
      </c>
      <c r="M21" s="14"/>
    </row>
    <row r="22" spans="2:13" ht="21.95" customHeight="1" x14ac:dyDescent="0.2">
      <c r="B22" s="27" t="s">
        <v>307</v>
      </c>
      <c r="C22" s="27" t="s">
        <v>302</v>
      </c>
      <c r="D22" s="46"/>
      <c r="E22" s="46" t="s">
        <v>154</v>
      </c>
      <c r="F22" s="114">
        <v>11749.5</v>
      </c>
      <c r="G22" s="115">
        <v>1400.5735039999997</v>
      </c>
      <c r="H22" s="47">
        <f t="shared" si="0"/>
        <v>5407.3964497041416</v>
      </c>
      <c r="I22" s="47">
        <f t="shared" si="1"/>
        <v>644.57689204470728</v>
      </c>
      <c r="J22" s="41"/>
      <c r="K22" s="41"/>
      <c r="L22" s="47">
        <f t="shared" si="3"/>
        <v>4762.8195576594344</v>
      </c>
      <c r="M22" s="14"/>
    </row>
    <row r="23" spans="2:13" ht="21.95" customHeight="1" x14ac:dyDescent="0.2">
      <c r="B23" s="27" t="s">
        <v>308</v>
      </c>
      <c r="C23" s="27" t="s">
        <v>309</v>
      </c>
      <c r="D23" s="46"/>
      <c r="E23" s="46" t="s">
        <v>154</v>
      </c>
      <c r="F23" s="114">
        <v>11749.5</v>
      </c>
      <c r="G23" s="115">
        <v>1400.5735039999997</v>
      </c>
      <c r="H23" s="47">
        <f t="shared" si="0"/>
        <v>5407.3964497041416</v>
      </c>
      <c r="I23" s="47">
        <f t="shared" si="1"/>
        <v>644.57689204470728</v>
      </c>
      <c r="J23" s="41"/>
      <c r="K23" s="41"/>
      <c r="L23" s="47">
        <f t="shared" si="3"/>
        <v>4762.8195576594344</v>
      </c>
      <c r="M23" s="14"/>
    </row>
    <row r="24" spans="2:13" ht="25.5" customHeight="1" x14ac:dyDescent="0.2">
      <c r="B24" s="27" t="s">
        <v>288</v>
      </c>
      <c r="C24" s="27" t="s">
        <v>285</v>
      </c>
      <c r="D24" s="46"/>
      <c r="E24" s="46" t="s">
        <v>154</v>
      </c>
      <c r="F24" s="114">
        <v>11749.5</v>
      </c>
      <c r="G24" s="115">
        <v>1400.5735039999997</v>
      </c>
      <c r="H24" s="47">
        <f t="shared" si="0"/>
        <v>5407.3964497041416</v>
      </c>
      <c r="I24" s="47">
        <f t="shared" si="1"/>
        <v>644.57689204470728</v>
      </c>
      <c r="J24" s="41"/>
      <c r="K24" s="41"/>
      <c r="L24" s="47">
        <f t="shared" si="3"/>
        <v>4762.8195576594344</v>
      </c>
      <c r="M24" s="14"/>
    </row>
    <row r="25" spans="2:13" ht="24.75" customHeight="1" x14ac:dyDescent="0.2">
      <c r="B25" s="26" t="s">
        <v>312</v>
      </c>
      <c r="C25" s="27" t="s">
        <v>310</v>
      </c>
      <c r="D25" s="46"/>
      <c r="E25" s="46" t="s">
        <v>154</v>
      </c>
      <c r="F25" s="114">
        <v>11749.5</v>
      </c>
      <c r="G25" s="115">
        <v>1400.5735039999997</v>
      </c>
      <c r="H25" s="47">
        <f t="shared" si="0"/>
        <v>5407.3964497041416</v>
      </c>
      <c r="I25" s="47">
        <f t="shared" si="1"/>
        <v>644.57689204470728</v>
      </c>
      <c r="J25" s="41"/>
      <c r="K25" s="41"/>
      <c r="L25" s="47">
        <f t="shared" si="3"/>
        <v>4762.8195576594344</v>
      </c>
      <c r="M25" s="14"/>
    </row>
    <row r="26" spans="2:13" ht="24.75" customHeight="1" x14ac:dyDescent="0.2">
      <c r="B26" s="48" t="s">
        <v>289</v>
      </c>
      <c r="C26" s="27" t="s">
        <v>286</v>
      </c>
      <c r="D26" s="46"/>
      <c r="E26" s="46" t="s">
        <v>154</v>
      </c>
      <c r="F26" s="114">
        <v>11749.5</v>
      </c>
      <c r="G26" s="115">
        <v>1400.5735039999997</v>
      </c>
      <c r="H26" s="47">
        <f t="shared" si="0"/>
        <v>5407.3964497041416</v>
      </c>
      <c r="I26" s="47">
        <f t="shared" si="1"/>
        <v>644.57689204470728</v>
      </c>
      <c r="J26" s="41"/>
      <c r="K26" s="41">
        <v>4</v>
      </c>
      <c r="L26" s="47">
        <f t="shared" si="3"/>
        <v>4758.8195576594344</v>
      </c>
      <c r="M26" s="14"/>
    </row>
    <row r="27" spans="2:13" ht="18.75" customHeight="1" x14ac:dyDescent="0.2">
      <c r="B27" s="40" t="s">
        <v>424</v>
      </c>
      <c r="C27" s="37" t="s">
        <v>419</v>
      </c>
      <c r="D27" s="40"/>
      <c r="E27" s="123" t="s">
        <v>247</v>
      </c>
      <c r="F27" s="114">
        <v>11749.5</v>
      </c>
      <c r="G27" s="115">
        <v>1400.5735039999997</v>
      </c>
      <c r="H27" s="47">
        <f t="shared" si="0"/>
        <v>5407.3964497041416</v>
      </c>
      <c r="I27" s="47">
        <f t="shared" si="1"/>
        <v>644.57689204470728</v>
      </c>
      <c r="J27" s="40"/>
      <c r="K27" s="40"/>
      <c r="L27" s="47">
        <f t="shared" si="3"/>
        <v>4762.8195576594344</v>
      </c>
      <c r="M27" s="14"/>
    </row>
    <row r="28" spans="2:13" x14ac:dyDescent="0.2">
      <c r="B28" s="40"/>
      <c r="C28" s="40"/>
      <c r="D28" s="40"/>
      <c r="E28" s="63" t="s">
        <v>91</v>
      </c>
      <c r="F28" s="116">
        <f>SUM(F7:F27)</f>
        <v>292918.7</v>
      </c>
      <c r="G28" s="116">
        <f>SUM(G7:G27)</f>
        <v>39576.898783999997</v>
      </c>
      <c r="H28" s="64">
        <f t="shared" ref="H28:I28" si="5">SUM(H7:H27)</f>
        <v>134808.08021038794</v>
      </c>
      <c r="I28" s="64">
        <f t="shared" si="5"/>
        <v>18214.220347666018</v>
      </c>
      <c r="J28" s="64">
        <f t="shared" ref="J28" si="6">SUM(J7:J27)</f>
        <v>0</v>
      </c>
      <c r="K28" s="64">
        <f>SUM(K7:K27)</f>
        <v>20</v>
      </c>
      <c r="L28" s="64">
        <f>SUM(L7:L27)</f>
        <v>116573.85986272186</v>
      </c>
      <c r="M28" s="40"/>
    </row>
    <row r="29" spans="2:13" x14ac:dyDescent="0.2">
      <c r="E29" s="21"/>
      <c r="F29" s="103"/>
      <c r="G29" s="103"/>
      <c r="H29" s="22"/>
      <c r="I29" s="22"/>
      <c r="J29" s="22">
        <f>SUM(J17:J28)</f>
        <v>0</v>
      </c>
      <c r="K29" s="22"/>
      <c r="L29" s="22"/>
    </row>
    <row r="30" spans="2:13" x14ac:dyDescent="0.2">
      <c r="F30" s="104"/>
      <c r="G30" s="104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N17"/>
  <sheetViews>
    <sheetView topLeftCell="D1" zoomScale="90" zoomScaleNormal="90" workbookViewId="0">
      <pane ySplit="5" topLeftCell="A6" activePane="bottomLeft" state="frozen"/>
      <selection activeCell="F18" sqref="F18"/>
      <selection pane="bottomLeft" activeCell="I7" sqref="I7:I13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4" ht="18" x14ac:dyDescent="0.25">
      <c r="F1" s="1" t="s">
        <v>0</v>
      </c>
      <c r="J1" s="1"/>
      <c r="M1" s="3" t="s">
        <v>1</v>
      </c>
    </row>
    <row r="2" spans="2:14" ht="15" x14ac:dyDescent="0.25">
      <c r="F2" s="4" t="s">
        <v>314</v>
      </c>
      <c r="J2" s="4"/>
      <c r="M2" s="23" t="s">
        <v>529</v>
      </c>
    </row>
    <row r="3" spans="2:14" x14ac:dyDescent="0.2">
      <c r="F3" s="81" t="s">
        <v>528</v>
      </c>
      <c r="J3" s="5"/>
    </row>
    <row r="4" spans="2:14" x14ac:dyDescent="0.2">
      <c r="F4" s="5" t="s">
        <v>200</v>
      </c>
      <c r="J4" s="5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4" x14ac:dyDescent="0.2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4" ht="24.95" customHeight="1" x14ac:dyDescent="0.2">
      <c r="B7" s="11" t="s">
        <v>367</v>
      </c>
      <c r="C7" s="10" t="s">
        <v>366</v>
      </c>
      <c r="D7" s="18"/>
      <c r="E7" s="122" t="s">
        <v>117</v>
      </c>
      <c r="F7" s="13">
        <v>70292</v>
      </c>
      <c r="G7" s="13">
        <v>17564</v>
      </c>
      <c r="H7" s="13">
        <f>F7/30.42*14</f>
        <v>32350.032873109798</v>
      </c>
      <c r="I7" s="13">
        <f>+G7/30.42*14</f>
        <v>8083.3662064431292</v>
      </c>
      <c r="J7" s="13"/>
      <c r="K7" s="13">
        <v>0</v>
      </c>
      <c r="L7" s="13">
        <f>H7-I7+J7-K7</f>
        <v>24266.666666666668</v>
      </c>
      <c r="M7" s="14"/>
    </row>
    <row r="8" spans="2:14" ht="24.95" customHeight="1" x14ac:dyDescent="0.2">
      <c r="B8" s="11" t="s">
        <v>374</v>
      </c>
      <c r="C8" s="10" t="s">
        <v>370</v>
      </c>
      <c r="D8" s="18"/>
      <c r="E8" s="122" t="s">
        <v>213</v>
      </c>
      <c r="F8" s="102">
        <v>19220</v>
      </c>
      <c r="G8" s="102">
        <v>2996</v>
      </c>
      <c r="H8" s="13">
        <f t="shared" ref="H8:H13" si="0">F8/30.42*14</f>
        <v>8845.4963839579232</v>
      </c>
      <c r="I8" s="13">
        <f t="shared" ref="I8:I13" si="1">+G8/30.42*14</f>
        <v>1378.8297172912557</v>
      </c>
      <c r="J8" s="13"/>
      <c r="K8" s="13">
        <v>0</v>
      </c>
      <c r="L8" s="13">
        <f t="shared" ref="L8:L13" si="2">H8-I8+J8-K8</f>
        <v>7466.6666666666679</v>
      </c>
      <c r="M8" s="14"/>
    </row>
    <row r="9" spans="2:14" ht="24.95" customHeight="1" x14ac:dyDescent="0.2">
      <c r="B9" s="11" t="s">
        <v>9</v>
      </c>
      <c r="C9" s="10" t="s">
        <v>10</v>
      </c>
      <c r="D9" s="18"/>
      <c r="E9" s="122" t="s">
        <v>122</v>
      </c>
      <c r="F9" s="102">
        <v>11483</v>
      </c>
      <c r="G9" s="102">
        <v>1343</v>
      </c>
      <c r="H9" s="13">
        <f t="shared" si="0"/>
        <v>5284.7468770545684</v>
      </c>
      <c r="I9" s="13">
        <f t="shared" si="1"/>
        <v>618.08021038790275</v>
      </c>
      <c r="J9" s="13"/>
      <c r="K9" s="13"/>
      <c r="L9" s="13">
        <f t="shared" si="2"/>
        <v>4666.6666666666661</v>
      </c>
      <c r="M9" s="14"/>
    </row>
    <row r="10" spans="2:14" ht="24.95" customHeight="1" x14ac:dyDescent="0.2">
      <c r="B10" s="35" t="s">
        <v>375</v>
      </c>
      <c r="C10" s="12" t="s">
        <v>368</v>
      </c>
      <c r="D10" s="18"/>
      <c r="E10" s="122" t="s">
        <v>369</v>
      </c>
      <c r="F10" s="102">
        <v>17930</v>
      </c>
      <c r="G10" s="102">
        <v>2720</v>
      </c>
      <c r="H10" s="13">
        <f t="shared" si="0"/>
        <v>8251.8080210387907</v>
      </c>
      <c r="I10" s="13">
        <f t="shared" si="1"/>
        <v>1251.8080210387902</v>
      </c>
      <c r="J10" s="13"/>
      <c r="K10" s="13">
        <v>0</v>
      </c>
      <c r="L10" s="13">
        <f t="shared" si="2"/>
        <v>7000</v>
      </c>
      <c r="M10" s="14"/>
    </row>
    <row r="11" spans="2:14" ht="24.95" customHeight="1" x14ac:dyDescent="0.2">
      <c r="B11" s="11" t="s">
        <v>239</v>
      </c>
      <c r="C11" s="10" t="s">
        <v>238</v>
      </c>
      <c r="D11" s="18"/>
      <c r="E11" s="122" t="s">
        <v>237</v>
      </c>
      <c r="F11" s="102">
        <v>25806</v>
      </c>
      <c r="G11" s="102">
        <v>4512</v>
      </c>
      <c r="H11" s="13">
        <f t="shared" si="0"/>
        <v>11876.528599605521</v>
      </c>
      <c r="I11" s="13">
        <f t="shared" si="1"/>
        <v>2076.5285996055227</v>
      </c>
      <c r="J11" s="13"/>
      <c r="K11" s="13">
        <v>0</v>
      </c>
      <c r="L11" s="13">
        <f t="shared" si="2"/>
        <v>9799.9999999999982</v>
      </c>
      <c r="M11" s="14"/>
    </row>
    <row r="12" spans="2:14" ht="24.95" customHeight="1" x14ac:dyDescent="0.2">
      <c r="B12" s="11" t="s">
        <v>376</v>
      </c>
      <c r="C12" s="10" t="s">
        <v>371</v>
      </c>
      <c r="D12" s="18"/>
      <c r="E12" s="122" t="s">
        <v>372</v>
      </c>
      <c r="F12" s="102">
        <v>11483</v>
      </c>
      <c r="G12" s="102">
        <v>1343</v>
      </c>
      <c r="H12" s="13">
        <f t="shared" si="0"/>
        <v>5284.7468770545684</v>
      </c>
      <c r="I12" s="13">
        <f t="shared" si="1"/>
        <v>618.08021038790275</v>
      </c>
      <c r="J12" s="13"/>
      <c r="K12" s="13"/>
      <c r="L12" s="13">
        <f t="shared" si="2"/>
        <v>4666.6666666666661</v>
      </c>
      <c r="M12" s="14"/>
    </row>
    <row r="13" spans="2:14" ht="24.95" customHeight="1" x14ac:dyDescent="0.2">
      <c r="B13" s="11" t="s">
        <v>377</v>
      </c>
      <c r="C13" s="10" t="s">
        <v>473</v>
      </c>
      <c r="D13" s="18"/>
      <c r="E13" s="122" t="s">
        <v>373</v>
      </c>
      <c r="F13" s="102">
        <v>14062</v>
      </c>
      <c r="G13" s="102">
        <v>1894</v>
      </c>
      <c r="H13" s="13">
        <f t="shared" si="0"/>
        <v>6471.6633793556866</v>
      </c>
      <c r="I13" s="13">
        <f t="shared" si="1"/>
        <v>871.66337935568708</v>
      </c>
      <c r="J13" s="13"/>
      <c r="K13" s="13"/>
      <c r="L13" s="13">
        <f t="shared" si="2"/>
        <v>5600</v>
      </c>
      <c r="M13" s="14"/>
    </row>
    <row r="14" spans="2:14" ht="21.95" customHeight="1" x14ac:dyDescent="0.2">
      <c r="B14" s="10"/>
      <c r="C14" s="12"/>
      <c r="D14" s="12"/>
      <c r="E14" s="20"/>
      <c r="F14" s="15"/>
      <c r="G14" s="15"/>
      <c r="H14" s="15"/>
      <c r="I14" s="15"/>
      <c r="J14" s="15"/>
      <c r="K14" s="15" t="s">
        <v>200</v>
      </c>
      <c r="L14" s="13"/>
      <c r="M14" s="16"/>
    </row>
    <row r="15" spans="2:14" ht="21.95" customHeight="1" x14ac:dyDescent="0.2">
      <c r="B15" s="10"/>
      <c r="C15" s="12"/>
      <c r="D15" s="12"/>
      <c r="E15" s="21" t="s">
        <v>91</v>
      </c>
      <c r="F15" s="22">
        <f t="shared" ref="F15:K15" si="3">SUM(F7:F14)</f>
        <v>170276</v>
      </c>
      <c r="G15" s="22">
        <f t="shared" si="3"/>
        <v>32372</v>
      </c>
      <c r="H15" s="22">
        <f>SUM(H7:H14)</f>
        <v>78365.023011176847</v>
      </c>
      <c r="I15" s="22">
        <f>SUM(I7:I14)</f>
        <v>14898.356344510192</v>
      </c>
      <c r="J15" s="22">
        <f t="shared" si="3"/>
        <v>0</v>
      </c>
      <c r="K15" s="22">
        <f t="shared" si="3"/>
        <v>0</v>
      </c>
      <c r="L15" s="22">
        <f>SUM(L7:L14)</f>
        <v>63466.666666666664</v>
      </c>
      <c r="M15" s="16"/>
      <c r="N15" s="22"/>
    </row>
    <row r="17" spans="3:12" x14ac:dyDescent="0.2">
      <c r="C17" t="s">
        <v>200</v>
      </c>
      <c r="E17" s="21"/>
      <c r="F17" s="22"/>
      <c r="G17" s="22"/>
      <c r="H17" s="22"/>
      <c r="I17" s="22"/>
      <c r="J17" s="22"/>
      <c r="K17" s="22"/>
      <c r="L17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O31"/>
  <sheetViews>
    <sheetView topLeftCell="D20" workbookViewId="0">
      <selection activeCell="I7" sqref="I7:I28"/>
    </sheetView>
  </sheetViews>
  <sheetFormatPr baseColWidth="10" defaultRowHeight="12.75" x14ac:dyDescent="0.2"/>
  <cols>
    <col min="1" max="1" width="1.7109375" customWidth="1"/>
    <col min="2" max="2" width="13.57031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1.28515625" bestFit="1" customWidth="1"/>
    <col min="13" max="13" width="28.5703125" customWidth="1"/>
  </cols>
  <sheetData>
    <row r="1" spans="2:15" ht="18" x14ac:dyDescent="0.25">
      <c r="F1" s="1" t="s">
        <v>0</v>
      </c>
      <c r="G1" s="32"/>
      <c r="H1" s="32"/>
      <c r="I1" s="32"/>
      <c r="J1" s="32"/>
      <c r="K1" s="32"/>
      <c r="L1" s="32"/>
      <c r="M1" s="3" t="s">
        <v>1</v>
      </c>
    </row>
    <row r="2" spans="2:15" ht="15" x14ac:dyDescent="0.25">
      <c r="F2" s="4" t="s">
        <v>96</v>
      </c>
      <c r="G2" s="32"/>
      <c r="H2" s="32"/>
      <c r="I2" s="32"/>
      <c r="J2" s="32"/>
      <c r="K2" s="32"/>
      <c r="L2" s="32"/>
      <c r="M2" s="23" t="str">
        <f>PRESIDENCIA!M2</f>
        <v>29 DE FEBRERO DE 2016</v>
      </c>
    </row>
    <row r="3" spans="2:15" x14ac:dyDescent="0.2">
      <c r="F3" s="23" t="str">
        <f>PRESIDENCIA!F3</f>
        <v>SEGUNDA QUINCENA DE FEBRERO DE 2016</v>
      </c>
      <c r="G3" s="32"/>
      <c r="H3" s="32"/>
      <c r="I3" s="32"/>
      <c r="J3" s="32"/>
      <c r="K3" s="32"/>
      <c r="L3" s="32"/>
    </row>
    <row r="4" spans="2:15" x14ac:dyDescent="0.2">
      <c r="F4" s="33"/>
      <c r="G4" s="32"/>
      <c r="H4" s="32"/>
      <c r="I4" s="32"/>
      <c r="J4" s="32"/>
      <c r="K4" s="32"/>
      <c r="L4" s="3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17" t="s">
        <v>4</v>
      </c>
      <c r="G5" s="118" t="s">
        <v>212</v>
      </c>
      <c r="H5" s="39" t="s">
        <v>4</v>
      </c>
      <c r="I5" s="52" t="s">
        <v>212</v>
      </c>
      <c r="J5" s="34" t="s">
        <v>266</v>
      </c>
      <c r="K5" s="49" t="s">
        <v>199</v>
      </c>
      <c r="L5" s="34" t="s">
        <v>5</v>
      </c>
      <c r="M5" s="6" t="s">
        <v>6</v>
      </c>
    </row>
    <row r="6" spans="2:15" ht="3.75" customHeight="1" x14ac:dyDescent="0.2">
      <c r="F6" s="104"/>
      <c r="G6" s="104"/>
      <c r="J6" s="40"/>
      <c r="K6" s="40"/>
    </row>
    <row r="7" spans="2:15" ht="24.95" customHeight="1" x14ac:dyDescent="0.2">
      <c r="B7" s="12" t="s">
        <v>335</v>
      </c>
      <c r="C7" s="76" t="s">
        <v>311</v>
      </c>
      <c r="D7" s="35"/>
      <c r="E7" s="35" t="s">
        <v>154</v>
      </c>
      <c r="F7" s="114">
        <v>11749.5</v>
      </c>
      <c r="G7" s="115">
        <v>1400.5735039999997</v>
      </c>
      <c r="H7" s="15">
        <f>+F7/30.42*14</f>
        <v>5407.3964497041416</v>
      </c>
      <c r="I7" s="15">
        <f>+G7/30.42*14</f>
        <v>644.57689204470728</v>
      </c>
      <c r="J7" s="78">
        <v>0</v>
      </c>
      <c r="K7" s="78"/>
      <c r="L7" s="15">
        <f>H7-I7+J7-K7</f>
        <v>4762.8195576594344</v>
      </c>
      <c r="M7" s="14"/>
    </row>
    <row r="8" spans="2:15" ht="24.95" customHeight="1" x14ac:dyDescent="0.2">
      <c r="B8" s="35" t="s">
        <v>178</v>
      </c>
      <c r="C8" s="12" t="s">
        <v>179</v>
      </c>
      <c r="D8" s="35"/>
      <c r="E8" s="35" t="s">
        <v>290</v>
      </c>
      <c r="F8" s="114">
        <v>11749.5</v>
      </c>
      <c r="G8" s="115">
        <v>1400.5735039999997</v>
      </c>
      <c r="H8" s="15">
        <f t="shared" ref="H8:H28" si="0">+F8/30.42*14</f>
        <v>5407.3964497041416</v>
      </c>
      <c r="I8" s="15">
        <f t="shared" ref="I8:I28" si="1">+G8/30.42*14</f>
        <v>644.57689204470728</v>
      </c>
      <c r="J8" s="78"/>
      <c r="K8" s="78">
        <v>4</v>
      </c>
      <c r="L8" s="15">
        <f t="shared" ref="L8:L18" si="2">H8-I8+J8-K8</f>
        <v>4758.8195576594344</v>
      </c>
      <c r="M8" s="14"/>
    </row>
    <row r="9" spans="2:15" ht="24.95" customHeight="1" x14ac:dyDescent="0.2">
      <c r="B9" s="35" t="s">
        <v>180</v>
      </c>
      <c r="C9" s="12" t="s">
        <v>181</v>
      </c>
      <c r="D9" s="35"/>
      <c r="E9" s="35" t="s">
        <v>154</v>
      </c>
      <c r="F9" s="114">
        <v>11749.5</v>
      </c>
      <c r="G9" s="115">
        <v>1400.5735039999997</v>
      </c>
      <c r="H9" s="15">
        <f t="shared" si="0"/>
        <v>5407.3964497041416</v>
      </c>
      <c r="I9" s="15">
        <f t="shared" si="1"/>
        <v>644.57689204470728</v>
      </c>
      <c r="J9" s="78"/>
      <c r="K9" s="78">
        <v>4</v>
      </c>
      <c r="L9" s="15">
        <f t="shared" si="2"/>
        <v>4758.8195576594344</v>
      </c>
      <c r="M9" s="14"/>
    </row>
    <row r="10" spans="2:15" ht="24.95" customHeight="1" x14ac:dyDescent="0.2">
      <c r="B10" s="76" t="s">
        <v>182</v>
      </c>
      <c r="C10" s="76" t="s">
        <v>479</v>
      </c>
      <c r="D10" s="35"/>
      <c r="E10" s="35" t="s">
        <v>154</v>
      </c>
      <c r="F10" s="114">
        <v>11749.5</v>
      </c>
      <c r="G10" s="115">
        <v>1400.5735039999997</v>
      </c>
      <c r="H10" s="15">
        <f t="shared" si="0"/>
        <v>5407.3964497041416</v>
      </c>
      <c r="I10" s="15">
        <f t="shared" si="1"/>
        <v>644.57689204470728</v>
      </c>
      <c r="J10" s="78"/>
      <c r="K10" s="78">
        <v>4</v>
      </c>
      <c r="L10" s="15">
        <f t="shared" si="2"/>
        <v>4758.8195576594344</v>
      </c>
      <c r="M10" s="14"/>
      <c r="O10" t="s">
        <v>211</v>
      </c>
    </row>
    <row r="11" spans="2:15" ht="24.95" customHeight="1" x14ac:dyDescent="0.2">
      <c r="B11" s="76" t="s">
        <v>332</v>
      </c>
      <c r="C11" s="76" t="s">
        <v>484</v>
      </c>
      <c r="D11" s="35"/>
      <c r="E11" s="35" t="s">
        <v>154</v>
      </c>
      <c r="F11" s="114">
        <v>11749.5</v>
      </c>
      <c r="G11" s="115">
        <v>1400.5735039999997</v>
      </c>
      <c r="H11" s="15">
        <f t="shared" si="0"/>
        <v>5407.3964497041416</v>
      </c>
      <c r="I11" s="15">
        <f t="shared" si="1"/>
        <v>644.57689204470728</v>
      </c>
      <c r="J11" s="78"/>
      <c r="K11" s="78"/>
      <c r="L11" s="15">
        <f t="shared" si="2"/>
        <v>4762.8195576594344</v>
      </c>
      <c r="M11" s="14"/>
    </row>
    <row r="12" spans="2:15" ht="24.95" customHeight="1" x14ac:dyDescent="0.2">
      <c r="B12" s="76" t="s">
        <v>333</v>
      </c>
      <c r="C12" s="76" t="s">
        <v>331</v>
      </c>
      <c r="D12" s="35"/>
      <c r="E12" s="35" t="s">
        <v>425</v>
      </c>
      <c r="F12" s="114">
        <v>11749.5</v>
      </c>
      <c r="G12" s="115">
        <v>1400.5735039999997</v>
      </c>
      <c r="H12" s="15">
        <f t="shared" si="0"/>
        <v>5407.3964497041416</v>
      </c>
      <c r="I12" s="15">
        <f t="shared" si="1"/>
        <v>644.57689204470728</v>
      </c>
      <c r="J12" s="78"/>
      <c r="K12" s="78"/>
      <c r="L12" s="15">
        <f t="shared" si="2"/>
        <v>4762.8195576594344</v>
      </c>
      <c r="M12" s="14"/>
    </row>
    <row r="13" spans="2:15" ht="24.95" customHeight="1" x14ac:dyDescent="0.2">
      <c r="B13" s="79" t="s">
        <v>185</v>
      </c>
      <c r="C13" s="12" t="s">
        <v>184</v>
      </c>
      <c r="D13" s="35"/>
      <c r="E13" s="35" t="s">
        <v>426</v>
      </c>
      <c r="F13" s="114">
        <v>13087.2</v>
      </c>
      <c r="G13" s="115">
        <v>1686.3062239999999</v>
      </c>
      <c r="H13" s="15">
        <f t="shared" si="0"/>
        <v>6023.0374753451679</v>
      </c>
      <c r="I13" s="15">
        <f t="shared" si="1"/>
        <v>776.07781512163035</v>
      </c>
      <c r="J13" s="78"/>
      <c r="K13" s="78">
        <v>4</v>
      </c>
      <c r="L13" s="15">
        <f t="shared" si="2"/>
        <v>5242.9596602235379</v>
      </c>
      <c r="M13" s="14"/>
    </row>
    <row r="14" spans="2:15" ht="24.95" customHeight="1" x14ac:dyDescent="0.2">
      <c r="B14" s="79" t="s">
        <v>85</v>
      </c>
      <c r="C14" s="12" t="s">
        <v>86</v>
      </c>
      <c r="D14" s="35"/>
      <c r="E14" s="35" t="s">
        <v>154</v>
      </c>
      <c r="F14" s="114">
        <v>11749.5</v>
      </c>
      <c r="G14" s="115">
        <v>1400.5735039999997</v>
      </c>
      <c r="H14" s="15">
        <f t="shared" si="0"/>
        <v>5407.3964497041416</v>
      </c>
      <c r="I14" s="15">
        <f t="shared" si="1"/>
        <v>644.57689204470728</v>
      </c>
      <c r="J14" s="78"/>
      <c r="K14" s="78"/>
      <c r="L14" s="15">
        <f t="shared" si="2"/>
        <v>4762.8195576594344</v>
      </c>
      <c r="M14" s="14"/>
    </row>
    <row r="15" spans="2:15" ht="24.95" customHeight="1" x14ac:dyDescent="0.2">
      <c r="B15" s="79" t="s">
        <v>343</v>
      </c>
      <c r="C15" s="12" t="s">
        <v>344</v>
      </c>
      <c r="D15" s="35"/>
      <c r="E15" s="35" t="s">
        <v>427</v>
      </c>
      <c r="F15" s="114">
        <v>11749.5</v>
      </c>
      <c r="G15" s="115">
        <v>1400.5735039999997</v>
      </c>
      <c r="H15" s="15">
        <f t="shared" si="0"/>
        <v>5407.3964497041416</v>
      </c>
      <c r="I15" s="15">
        <f t="shared" si="1"/>
        <v>644.57689204470728</v>
      </c>
      <c r="J15" s="78"/>
      <c r="K15" s="78"/>
      <c r="L15" s="15">
        <f t="shared" si="2"/>
        <v>4762.8195576594344</v>
      </c>
      <c r="M15" s="14"/>
    </row>
    <row r="16" spans="2:15" ht="24.95" customHeight="1" x14ac:dyDescent="0.2">
      <c r="B16" s="79" t="s">
        <v>338</v>
      </c>
      <c r="C16" s="12" t="s">
        <v>339</v>
      </c>
      <c r="D16" s="35"/>
      <c r="E16" s="35" t="s">
        <v>154</v>
      </c>
      <c r="F16" s="114">
        <v>11749.5</v>
      </c>
      <c r="G16" s="115">
        <v>1400.5735039999997</v>
      </c>
      <c r="H16" s="15">
        <f t="shared" si="0"/>
        <v>5407.3964497041416</v>
      </c>
      <c r="I16" s="15">
        <f t="shared" si="1"/>
        <v>644.57689204470728</v>
      </c>
      <c r="J16" s="78"/>
      <c r="K16" s="78"/>
      <c r="L16" s="15">
        <f t="shared" ref="L16" si="3">H16-I16+J16-K16</f>
        <v>4762.8195576594344</v>
      </c>
      <c r="M16" s="14"/>
    </row>
    <row r="17" spans="2:13" ht="24.95" customHeight="1" x14ac:dyDescent="0.2">
      <c r="B17" s="135" t="s">
        <v>264</v>
      </c>
      <c r="C17" s="136" t="s">
        <v>243</v>
      </c>
      <c r="D17" s="35"/>
      <c r="E17" s="35" t="s">
        <v>428</v>
      </c>
      <c r="F17" s="114"/>
      <c r="G17" s="115"/>
      <c r="H17" s="15">
        <f t="shared" si="0"/>
        <v>0</v>
      </c>
      <c r="I17" s="15">
        <f t="shared" si="1"/>
        <v>0</v>
      </c>
      <c r="J17" s="78"/>
      <c r="K17" s="78"/>
      <c r="L17" s="15">
        <f t="shared" si="2"/>
        <v>0</v>
      </c>
      <c r="M17" s="14"/>
    </row>
    <row r="18" spans="2:13" ht="21.95" customHeight="1" x14ac:dyDescent="0.2">
      <c r="B18" s="79" t="s">
        <v>267</v>
      </c>
      <c r="C18" s="12" t="s">
        <v>269</v>
      </c>
      <c r="D18" s="35"/>
      <c r="E18" s="35" t="s">
        <v>154</v>
      </c>
      <c r="F18" s="114">
        <v>11749.5</v>
      </c>
      <c r="G18" s="115">
        <v>1400.5735039999997</v>
      </c>
      <c r="H18" s="15">
        <f t="shared" si="0"/>
        <v>5407.3964497041416</v>
      </c>
      <c r="I18" s="15">
        <f t="shared" si="1"/>
        <v>644.57689204470728</v>
      </c>
      <c r="J18" s="78"/>
      <c r="K18" s="78"/>
      <c r="L18" s="15">
        <f t="shared" si="2"/>
        <v>4762.8195576594344</v>
      </c>
      <c r="M18" s="14"/>
    </row>
    <row r="19" spans="2:13" ht="21.95" customHeight="1" x14ac:dyDescent="0.2">
      <c r="B19" s="79" t="s">
        <v>268</v>
      </c>
      <c r="C19" s="12" t="s">
        <v>270</v>
      </c>
      <c r="D19" s="35"/>
      <c r="E19" s="66" t="s">
        <v>425</v>
      </c>
      <c r="F19" s="114">
        <v>11749.5</v>
      </c>
      <c r="G19" s="115">
        <v>1400.5735039999997</v>
      </c>
      <c r="H19" s="15">
        <f t="shared" si="0"/>
        <v>5407.3964497041416</v>
      </c>
      <c r="I19" s="15">
        <f t="shared" si="1"/>
        <v>644.57689204470728</v>
      </c>
      <c r="J19" s="78"/>
      <c r="K19" s="78"/>
      <c r="L19" s="15">
        <f>H19-I19+J19-K19</f>
        <v>4762.8195576594344</v>
      </c>
      <c r="M19" s="14"/>
    </row>
    <row r="20" spans="2:13" ht="21.95" customHeight="1" x14ac:dyDescent="0.2">
      <c r="B20" s="79" t="s">
        <v>341</v>
      </c>
      <c r="C20" s="12" t="s">
        <v>340</v>
      </c>
      <c r="D20" s="35"/>
      <c r="E20" s="66" t="s">
        <v>290</v>
      </c>
      <c r="F20" s="114">
        <v>11820</v>
      </c>
      <c r="G20" s="115">
        <v>1415.63</v>
      </c>
      <c r="H20" s="15">
        <f t="shared" si="0"/>
        <v>5439.8422090729782</v>
      </c>
      <c r="I20" s="15">
        <f t="shared" si="1"/>
        <v>651.50624589086135</v>
      </c>
      <c r="J20" s="78"/>
      <c r="K20" s="78"/>
      <c r="L20" s="15">
        <f>H20-I20+J20-K20</f>
        <v>4788.3359631821168</v>
      </c>
      <c r="M20" s="14"/>
    </row>
    <row r="21" spans="2:13" ht="21.95" customHeight="1" x14ac:dyDescent="0.2">
      <c r="B21" s="79" t="s">
        <v>436</v>
      </c>
      <c r="C21" s="12" t="s">
        <v>429</v>
      </c>
      <c r="D21" s="35"/>
      <c r="E21" s="66" t="s">
        <v>154</v>
      </c>
      <c r="F21" s="114">
        <v>11749.5</v>
      </c>
      <c r="G21" s="115">
        <v>1400.5735039999997</v>
      </c>
      <c r="H21" s="15">
        <f t="shared" si="0"/>
        <v>5407.3964497041416</v>
      </c>
      <c r="I21" s="15">
        <f t="shared" si="1"/>
        <v>644.57689204470728</v>
      </c>
      <c r="J21" s="78"/>
      <c r="K21" s="78"/>
      <c r="L21" s="15">
        <f t="shared" ref="L21:L25" si="4">H21-I21+J21-K21</f>
        <v>4762.8195576594344</v>
      </c>
      <c r="M21" s="14"/>
    </row>
    <row r="22" spans="2:13" ht="21.95" customHeight="1" x14ac:dyDescent="0.2">
      <c r="B22" s="79" t="s">
        <v>437</v>
      </c>
      <c r="C22" s="12" t="s">
        <v>430</v>
      </c>
      <c r="D22" s="35"/>
      <c r="E22" s="66" t="s">
        <v>485</v>
      </c>
      <c r="F22" s="114">
        <v>16642</v>
      </c>
      <c r="G22" s="115">
        <v>2445.9899999999998</v>
      </c>
      <c r="H22" s="15">
        <f t="shared" si="0"/>
        <v>7659.0401051939516</v>
      </c>
      <c r="I22" s="15">
        <f t="shared" si="1"/>
        <v>1125.7021696252464</v>
      </c>
      <c r="J22" s="78"/>
      <c r="K22" s="78"/>
      <c r="L22" s="15">
        <f t="shared" si="4"/>
        <v>6533.3379355687048</v>
      </c>
      <c r="M22" s="14"/>
    </row>
    <row r="23" spans="2:13" ht="21.95" customHeight="1" x14ac:dyDescent="0.2">
      <c r="B23" s="79" t="s">
        <v>438</v>
      </c>
      <c r="C23" s="12" t="s">
        <v>431</v>
      </c>
      <c r="D23" s="35"/>
      <c r="E23" s="66" t="s">
        <v>434</v>
      </c>
      <c r="F23" s="114">
        <v>11749.5</v>
      </c>
      <c r="G23" s="115">
        <v>1400.5735039999997</v>
      </c>
      <c r="H23" s="15">
        <f t="shared" si="0"/>
        <v>5407.3964497041416</v>
      </c>
      <c r="I23" s="15">
        <f t="shared" si="1"/>
        <v>644.57689204470728</v>
      </c>
      <c r="J23" s="78"/>
      <c r="K23" s="78"/>
      <c r="L23" s="15">
        <f t="shared" si="4"/>
        <v>4762.8195576594344</v>
      </c>
      <c r="M23" s="14"/>
    </row>
    <row r="24" spans="2:13" ht="21.95" customHeight="1" x14ac:dyDescent="0.2">
      <c r="B24" s="79" t="s">
        <v>439</v>
      </c>
      <c r="C24" s="12" t="s">
        <v>432</v>
      </c>
      <c r="D24" s="35"/>
      <c r="E24" s="66" t="s">
        <v>435</v>
      </c>
      <c r="F24" s="114">
        <v>11749.5</v>
      </c>
      <c r="G24" s="115">
        <v>1400.5735039999997</v>
      </c>
      <c r="H24" s="15">
        <f t="shared" si="0"/>
        <v>5407.3964497041416</v>
      </c>
      <c r="I24" s="15">
        <f t="shared" si="1"/>
        <v>644.57689204470728</v>
      </c>
      <c r="J24" s="78"/>
      <c r="K24" s="78"/>
      <c r="L24" s="15">
        <f t="shared" si="4"/>
        <v>4762.8195576594344</v>
      </c>
      <c r="M24" s="14"/>
    </row>
    <row r="25" spans="2:13" ht="21.95" customHeight="1" x14ac:dyDescent="0.2">
      <c r="B25" s="79" t="s">
        <v>440</v>
      </c>
      <c r="C25" s="12" t="s">
        <v>433</v>
      </c>
      <c r="D25" s="35"/>
      <c r="E25" s="66" t="s">
        <v>435</v>
      </c>
      <c r="F25" s="114">
        <v>11749.5</v>
      </c>
      <c r="G25" s="115">
        <v>1400.5735039999997</v>
      </c>
      <c r="H25" s="15">
        <f t="shared" si="0"/>
        <v>5407.3964497041416</v>
      </c>
      <c r="I25" s="15">
        <f t="shared" si="1"/>
        <v>644.57689204470728</v>
      </c>
      <c r="J25" s="78"/>
      <c r="K25" s="78"/>
      <c r="L25" s="15">
        <f t="shared" si="4"/>
        <v>4762.8195576594344</v>
      </c>
      <c r="M25" s="14"/>
    </row>
    <row r="26" spans="2:13" ht="21.95" customHeight="1" x14ac:dyDescent="0.2">
      <c r="B26" s="79"/>
      <c r="C26" s="12" t="s">
        <v>475</v>
      </c>
      <c r="D26" s="35"/>
      <c r="E26" s="35" t="s">
        <v>154</v>
      </c>
      <c r="F26" s="114">
        <v>11749.5</v>
      </c>
      <c r="G26" s="115">
        <v>1400.5735039999997</v>
      </c>
      <c r="H26" s="15">
        <f t="shared" si="0"/>
        <v>5407.3964497041416</v>
      </c>
      <c r="I26" s="15">
        <f t="shared" si="1"/>
        <v>644.57689204470728</v>
      </c>
      <c r="J26" s="78"/>
      <c r="K26" s="78"/>
      <c r="L26" s="15">
        <f t="shared" ref="L26:L27" si="5">H26-I26+J26-K26</f>
        <v>4762.8195576594344</v>
      </c>
      <c r="M26" s="14"/>
    </row>
    <row r="27" spans="2:13" ht="21.95" customHeight="1" x14ac:dyDescent="0.2">
      <c r="B27" s="79"/>
      <c r="C27" s="12" t="s">
        <v>476</v>
      </c>
      <c r="D27" s="35"/>
      <c r="E27" s="35" t="s">
        <v>154</v>
      </c>
      <c r="F27" s="114">
        <v>11749.5</v>
      </c>
      <c r="G27" s="115">
        <v>1400.5735039999997</v>
      </c>
      <c r="H27" s="15">
        <f t="shared" si="0"/>
        <v>5407.3964497041416</v>
      </c>
      <c r="I27" s="15">
        <f t="shared" si="1"/>
        <v>644.57689204470728</v>
      </c>
      <c r="J27" s="78"/>
      <c r="K27" s="78"/>
      <c r="L27" s="15">
        <f t="shared" si="5"/>
        <v>4762.8195576594344</v>
      </c>
      <c r="M27" s="14"/>
    </row>
    <row r="28" spans="2:13" ht="21.95" customHeight="1" x14ac:dyDescent="0.2">
      <c r="B28" s="79" t="s">
        <v>496</v>
      </c>
      <c r="C28" s="12" t="s">
        <v>489</v>
      </c>
      <c r="D28" s="35"/>
      <c r="E28" s="35" t="s">
        <v>154</v>
      </c>
      <c r="F28" s="114">
        <v>11749.5</v>
      </c>
      <c r="G28" s="115">
        <v>1400.5735039999997</v>
      </c>
      <c r="H28" s="15">
        <f t="shared" si="0"/>
        <v>5407.3964497041416</v>
      </c>
      <c r="I28" s="15">
        <f t="shared" si="1"/>
        <v>644.57689204470728</v>
      </c>
      <c r="J28" s="78"/>
      <c r="K28" s="78"/>
      <c r="L28" s="15">
        <f t="shared" ref="L28" si="6">H28-I28+J28-K28</f>
        <v>4762.8195576594344</v>
      </c>
      <c r="M28" s="14"/>
    </row>
    <row r="29" spans="2:13" x14ac:dyDescent="0.2">
      <c r="E29" s="21" t="s">
        <v>91</v>
      </c>
      <c r="F29" s="103">
        <f>SUM(F7:F20)</f>
        <v>154151.70000000001</v>
      </c>
      <c r="G29" s="103">
        <f>SUM(G7:G20)</f>
        <v>18508.244767999997</v>
      </c>
      <c r="H29" s="22">
        <f>SUM(H7:H28)</f>
        <v>116455.05588428669</v>
      </c>
      <c r="I29" s="22">
        <f t="shared" ref="I29:K29" si="7">SUM(I7:I28)</f>
        <v>14155.670287442474</v>
      </c>
      <c r="J29" s="22">
        <f t="shared" si="7"/>
        <v>0</v>
      </c>
      <c r="K29" s="22">
        <f t="shared" si="7"/>
        <v>16</v>
      </c>
      <c r="L29" s="22">
        <f>SUM(L7:L28)</f>
        <v>102283.38559684416</v>
      </c>
    </row>
    <row r="30" spans="2:13" x14ac:dyDescent="0.2">
      <c r="F30" s="104"/>
      <c r="G30" s="104"/>
      <c r="J30" s="40"/>
      <c r="K30" s="50" t="s">
        <v>200</v>
      </c>
    </row>
    <row r="31" spans="2:13" x14ac:dyDescent="0.2">
      <c r="F31" s="104"/>
      <c r="G31" s="104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8"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61" customFormat="1" x14ac:dyDescent="0.2">
      <c r="B1" s="22"/>
      <c r="C1" s="22"/>
      <c r="D1" s="22"/>
      <c r="E1" s="22"/>
      <c r="F1" s="22"/>
    </row>
    <row r="2" spans="1:6" s="61" customFormat="1" x14ac:dyDescent="0.2">
      <c r="A2" s="137" t="str">
        <f>+PRESIDENCIA!F1</f>
        <v>MUNICIPIO IXTLAHUACAN DEL RIO, JALISCO.</v>
      </c>
      <c r="B2" s="137"/>
      <c r="C2" s="137"/>
      <c r="D2" s="137"/>
      <c r="E2" s="137"/>
      <c r="F2" s="137"/>
    </row>
    <row r="3" spans="1:6" s="61" customFormat="1" x14ac:dyDescent="0.2">
      <c r="B3" s="22"/>
      <c r="C3" s="22"/>
      <c r="D3" s="22"/>
      <c r="E3" s="22"/>
      <c r="F3" s="22"/>
    </row>
    <row r="4" spans="1:6" s="61" customFormat="1" x14ac:dyDescent="0.2">
      <c r="A4" s="137" t="str">
        <f>+PRESIDENCIA!F3</f>
        <v>SEGUNDA QUINCENA DE FEBRERO DE 2016</v>
      </c>
      <c r="B4" s="137"/>
      <c r="C4" s="137"/>
      <c r="D4" s="137"/>
      <c r="E4" s="137"/>
      <c r="F4" s="137"/>
    </row>
    <row r="5" spans="1:6" s="61" customFormat="1" x14ac:dyDescent="0.2">
      <c r="B5" s="22"/>
      <c r="C5" s="22"/>
      <c r="D5" s="22"/>
      <c r="E5" s="22"/>
      <c r="F5" s="22"/>
    </row>
    <row r="6" spans="1:6" s="61" customFormat="1" x14ac:dyDescent="0.2">
      <c r="B6" s="22"/>
      <c r="C6" s="22"/>
      <c r="D6" s="22"/>
      <c r="E6" s="22"/>
      <c r="F6" s="22"/>
    </row>
    <row r="8" spans="1:6" s="127" customFormat="1" x14ac:dyDescent="0.2">
      <c r="A8" s="128" t="s">
        <v>518</v>
      </c>
      <c r="B8" s="129" t="s">
        <v>4</v>
      </c>
      <c r="C8" s="129" t="s">
        <v>212</v>
      </c>
      <c r="D8" s="129" t="s">
        <v>266</v>
      </c>
      <c r="E8" s="129" t="s">
        <v>199</v>
      </c>
      <c r="F8" s="129" t="s">
        <v>5</v>
      </c>
    </row>
    <row r="9" spans="1:6" x14ac:dyDescent="0.2">
      <c r="A9" s="130" t="s">
        <v>497</v>
      </c>
      <c r="B9" s="131">
        <f>+DIETAS!H17</f>
        <v>122528.02761341224</v>
      </c>
      <c r="C9" s="131">
        <f>+DIETAS!I17</f>
        <v>21865.003539776462</v>
      </c>
      <c r="D9" s="131">
        <f>+DIETAS!J17</f>
        <v>0</v>
      </c>
      <c r="E9" s="131">
        <f>+DIETAS!K17</f>
        <v>0</v>
      </c>
      <c r="F9" s="131">
        <f>B9-C9+D9-E9</f>
        <v>100663.02407363578</v>
      </c>
    </row>
    <row r="10" spans="1:6" x14ac:dyDescent="0.2">
      <c r="A10" s="130" t="s">
        <v>498</v>
      </c>
      <c r="B10" s="131">
        <f>+PRESIDENCIA!H15</f>
        <v>78365.023011176847</v>
      </c>
      <c r="C10" s="131">
        <f>+PRESIDENCIA!I15</f>
        <v>14898.356344510192</v>
      </c>
      <c r="D10" s="131">
        <f>+PRESIDENCIA!J15</f>
        <v>0</v>
      </c>
      <c r="E10" s="131">
        <f>+PRESIDENCIA!K15</f>
        <v>0</v>
      </c>
      <c r="F10" s="131">
        <f t="shared" ref="F10:F30" si="0">B10-C10+D10-E10</f>
        <v>63466.666666666657</v>
      </c>
    </row>
    <row r="11" spans="1:6" x14ac:dyDescent="0.2">
      <c r="A11" s="130" t="s">
        <v>499</v>
      </c>
      <c r="B11" s="131">
        <f>+'SECRETARIA GENERAL'!H9</f>
        <v>21706.443129520048</v>
      </c>
      <c r="C11" s="131">
        <f>+'SECRETARIA GENERAL'!I9</f>
        <v>3973.109796186719</v>
      </c>
      <c r="D11" s="131">
        <f>+'SECRETARIA GENERAL'!J9</f>
        <v>0</v>
      </c>
      <c r="E11" s="131">
        <f>+'SECRETARIA GENERAL'!K9</f>
        <v>0</v>
      </c>
      <c r="F11" s="131">
        <f t="shared" si="0"/>
        <v>17733.333333333328</v>
      </c>
    </row>
    <row r="12" spans="1:6" x14ac:dyDescent="0.2">
      <c r="A12" s="130" t="s">
        <v>500</v>
      </c>
      <c r="B12" s="131">
        <f>+'OFICIALIA MAYOR'!H9</f>
        <v>15466.732412886258</v>
      </c>
      <c r="C12" s="131">
        <f>+'OFICIALIA MAYOR'!I9</f>
        <v>2342.6666666666661</v>
      </c>
      <c r="D12" s="131">
        <f>+'OFICIALIA MAYOR'!J9</f>
        <v>0</v>
      </c>
      <c r="E12" s="131">
        <f>+'OFICIALIA MAYOR'!K9</f>
        <v>0</v>
      </c>
      <c r="F12" s="131">
        <f t="shared" si="0"/>
        <v>13124.065746219592</v>
      </c>
    </row>
    <row r="13" spans="1:6" x14ac:dyDescent="0.2">
      <c r="A13" s="130" t="s">
        <v>501</v>
      </c>
      <c r="B13" s="131">
        <f>+'REGISTRO CIVIL'!I13</f>
        <v>19179.723865877713</v>
      </c>
      <c r="C13" s="131">
        <f>+'REGISTRO CIVIL'!J13</f>
        <v>1544.0602687705455</v>
      </c>
      <c r="D13" s="131">
        <f>+'REGISTRO CIVIL'!K13</f>
        <v>0</v>
      </c>
      <c r="E13" s="131">
        <f>+'REGISTRO CIVIL'!L13</f>
        <v>0</v>
      </c>
      <c r="F13" s="131">
        <f t="shared" si="0"/>
        <v>17635.663597107166</v>
      </c>
    </row>
    <row r="14" spans="1:6" x14ac:dyDescent="0.2">
      <c r="A14" s="130" t="s">
        <v>502</v>
      </c>
      <c r="B14" s="131">
        <f>+DEL!I20</f>
        <v>25231.617357001971</v>
      </c>
      <c r="C14" s="131">
        <f>+DEL!J20</f>
        <v>404.22240315581848</v>
      </c>
      <c r="D14" s="131">
        <f>+DEL!K20</f>
        <v>531.5125238658776</v>
      </c>
      <c r="E14" s="131">
        <f>+DEL!L20</f>
        <v>0</v>
      </c>
      <c r="F14" s="131">
        <f t="shared" si="0"/>
        <v>25358.90747771203</v>
      </c>
    </row>
    <row r="15" spans="1:6" x14ac:dyDescent="0.2">
      <c r="A15" s="130" t="s">
        <v>503</v>
      </c>
      <c r="B15" s="131">
        <f>+H.MPAL!H19</f>
        <v>72465.371466140699</v>
      </c>
      <c r="C15" s="131">
        <f>+H.MPAL!I19</f>
        <v>10344.351781196578</v>
      </c>
      <c r="D15" s="131">
        <f>+H.MPAL!J19</f>
        <v>0</v>
      </c>
      <c r="E15" s="131">
        <f>+H.MPAL!K19</f>
        <v>7</v>
      </c>
      <c r="F15" s="131">
        <f t="shared" si="0"/>
        <v>62114.01968494412</v>
      </c>
    </row>
    <row r="16" spans="1:6" x14ac:dyDescent="0.2">
      <c r="A16" s="130" t="s">
        <v>504</v>
      </c>
      <c r="B16" s="131">
        <f>+O.PUB!H25</f>
        <v>104128.33662064429</v>
      </c>
      <c r="C16" s="131">
        <f>+O.PUB!I25</f>
        <v>13668.847147928989</v>
      </c>
      <c r="D16" s="131">
        <f>+O.PUB!J25</f>
        <v>0</v>
      </c>
      <c r="E16" s="131">
        <f>+O.PUB!K25</f>
        <v>13</v>
      </c>
      <c r="F16" s="131">
        <f t="shared" si="0"/>
        <v>90446.489472715301</v>
      </c>
    </row>
    <row r="17" spans="1:6" x14ac:dyDescent="0.2">
      <c r="A17" s="130" t="s">
        <v>505</v>
      </c>
      <c r="B17" s="131">
        <f>+O.PUB2!H21</f>
        <v>62962.077580539117</v>
      </c>
      <c r="C17" s="131">
        <f>+O.PUB2!I21</f>
        <v>6400.9617777777785</v>
      </c>
      <c r="D17" s="131">
        <f>+O.PUB2!J21</f>
        <v>0</v>
      </c>
      <c r="E17" s="131">
        <f>+O.PUB2!K21</f>
        <v>4</v>
      </c>
      <c r="F17" s="131">
        <f t="shared" si="0"/>
        <v>56557.115802761342</v>
      </c>
    </row>
    <row r="18" spans="1:6" x14ac:dyDescent="0.2">
      <c r="A18" s="130" t="s">
        <v>506</v>
      </c>
      <c r="B18" s="131">
        <f>+'DESARROLLO SOCIAL'!H9</f>
        <v>10147.008547008547</v>
      </c>
      <c r="C18" s="131">
        <f>+'DESARROLLO SOCIAL'!I9</f>
        <v>1197.3841504273505</v>
      </c>
      <c r="D18" s="131">
        <f>+'DESARROLLO SOCIAL'!J9</f>
        <v>0</v>
      </c>
      <c r="E18" s="131">
        <f>+'DESARROLLO SOCIAL'!K9</f>
        <v>0</v>
      </c>
      <c r="F18" s="131">
        <f t="shared" si="0"/>
        <v>8949.6243965811955</v>
      </c>
    </row>
    <row r="19" spans="1:6" x14ac:dyDescent="0.2">
      <c r="A19" s="130" t="s">
        <v>507</v>
      </c>
      <c r="B19" s="131">
        <f>+'SERVICIOS PUBLICOS'!I31</f>
        <v>98683.02695595003</v>
      </c>
      <c r="C19" s="131">
        <f>+'SERVICIOS PUBLICOS'!J31</f>
        <v>7998.4852649572622</v>
      </c>
      <c r="D19" s="131">
        <f>+'SERVICIOS PUBLICOS'!K31</f>
        <v>37.353148717948713</v>
      </c>
      <c r="E19" s="131">
        <f>+'SERVICIOS PUBLICOS'!L31</f>
        <v>1</v>
      </c>
      <c r="F19" s="131">
        <f t="shared" si="0"/>
        <v>90720.894839710716</v>
      </c>
    </row>
    <row r="20" spans="1:6" x14ac:dyDescent="0.2">
      <c r="A20" s="130" t="s">
        <v>508</v>
      </c>
      <c r="B20" s="131">
        <f>+'s.p. rastro'!H8</f>
        <v>10376.19986850756</v>
      </c>
      <c r="C20" s="131">
        <f>+'s.p. rastro'!I8</f>
        <v>1224.9959500328732</v>
      </c>
      <c r="D20" s="131">
        <f>+'s.p. rastro'!J8</f>
        <v>0</v>
      </c>
      <c r="E20" s="131">
        <f>+'s.p. rastro'!K8</f>
        <v>0</v>
      </c>
      <c r="F20" s="131">
        <f t="shared" si="0"/>
        <v>9151.2039184746864</v>
      </c>
    </row>
    <row r="21" spans="1:6" x14ac:dyDescent="0.2">
      <c r="A21" s="130" t="s">
        <v>509</v>
      </c>
      <c r="B21" s="131">
        <f>+'AGUA POTABLE'!I18</f>
        <v>57812.63642340566</v>
      </c>
      <c r="C21" s="131">
        <f>+'AGUA POTABLE'!J18</f>
        <v>6370.7122051282031</v>
      </c>
      <c r="D21" s="131">
        <f>+'AGUA POTABLE'!K18</f>
        <v>0</v>
      </c>
      <c r="E21" s="131">
        <f>+'AGUA POTABLE'!L18</f>
        <v>1</v>
      </c>
      <c r="F21" s="131">
        <f t="shared" si="0"/>
        <v>51440.924218277454</v>
      </c>
    </row>
    <row r="22" spans="1:6" x14ac:dyDescent="0.2">
      <c r="A22" s="130" t="s">
        <v>510</v>
      </c>
      <c r="B22" s="131">
        <f>+'PROTECCION CIVIL'!I10</f>
        <v>18944.043392504929</v>
      </c>
      <c r="C22" s="131">
        <f>+'PROTECCION CIVIL'!J10</f>
        <v>2097.3643918474686</v>
      </c>
      <c r="D22" s="131">
        <f>+'PROTECCION CIVIL'!K10</f>
        <v>0</v>
      </c>
      <c r="E22" s="131">
        <f>+'PROTECCION CIVIL'!L10</f>
        <v>0</v>
      </c>
      <c r="F22" s="131">
        <f t="shared" si="0"/>
        <v>16846.679000657459</v>
      </c>
    </row>
    <row r="23" spans="1:6" x14ac:dyDescent="0.2">
      <c r="A23" s="130" t="s">
        <v>511</v>
      </c>
      <c r="B23" s="131">
        <f>+'DEPARTAMENTO AGROPECUARIO'!I13</f>
        <v>31375.60157790927</v>
      </c>
      <c r="C23" s="131">
        <f>+'DEPARTAMENTO AGROPECUARIO'!J13</f>
        <v>3194.2745351742269</v>
      </c>
      <c r="D23" s="131">
        <f>+'DEPARTAMENTO AGROPECUARIO'!K13</f>
        <v>0</v>
      </c>
      <c r="E23" s="131">
        <f>+'DEPARTAMENTO AGROPECUARIO'!L13</f>
        <v>0</v>
      </c>
      <c r="F23" s="131">
        <f t="shared" si="0"/>
        <v>28181.327042735044</v>
      </c>
    </row>
    <row r="24" spans="1:6" x14ac:dyDescent="0.2">
      <c r="A24" s="130" t="s">
        <v>512</v>
      </c>
      <c r="B24" s="131">
        <f>+CULTURA!I11</f>
        <v>30202.859960552269</v>
      </c>
      <c r="C24" s="131">
        <f>+CULTURA!J11</f>
        <v>3941.466990664037</v>
      </c>
      <c r="D24" s="131">
        <f>+CULTURA!K11</f>
        <v>0</v>
      </c>
      <c r="E24" s="131">
        <f>+CULTURA!L11</f>
        <v>0</v>
      </c>
      <c r="F24" s="131">
        <f t="shared" si="0"/>
        <v>26261.392969888231</v>
      </c>
    </row>
    <row r="25" spans="1:6" x14ac:dyDescent="0.2">
      <c r="A25" s="130" t="s">
        <v>513</v>
      </c>
      <c r="B25" s="131">
        <f>+DEPORTE!I11</f>
        <v>20564.306377383298</v>
      </c>
      <c r="C25" s="131">
        <f>+DEPORTE!J11</f>
        <v>1955.371020118343</v>
      </c>
      <c r="D25" s="131">
        <f>+DEPORTE!K11</f>
        <v>0</v>
      </c>
      <c r="E25" s="131">
        <f>+DEPORTE!L11</f>
        <v>0</v>
      </c>
      <c r="F25" s="131">
        <f t="shared" si="0"/>
        <v>18608.935357264956</v>
      </c>
    </row>
    <row r="26" spans="1:6" x14ac:dyDescent="0.2">
      <c r="A26" s="132" t="s">
        <v>520</v>
      </c>
      <c r="B26" s="133">
        <f>SUM(B9:B25)</f>
        <v>800139.03616042086</v>
      </c>
      <c r="C26" s="133">
        <f t="shared" ref="C26:F26" si="1">SUM(C9:C25)</f>
        <v>103421.6342343195</v>
      </c>
      <c r="D26" s="133">
        <f t="shared" si="1"/>
        <v>568.86567258382627</v>
      </c>
      <c r="E26" s="133">
        <f t="shared" si="1"/>
        <v>26</v>
      </c>
      <c r="F26" s="133">
        <f t="shared" si="1"/>
        <v>697260.26759868511</v>
      </c>
    </row>
    <row r="27" spans="1:6" x14ac:dyDescent="0.2">
      <c r="A27" s="130" t="s">
        <v>521</v>
      </c>
      <c r="B27" s="131">
        <f>+jubilados!F16</f>
        <v>15833.79</v>
      </c>
      <c r="C27" s="131"/>
      <c r="D27" s="131"/>
      <c r="E27" s="131"/>
      <c r="F27" s="131">
        <f t="shared" si="0"/>
        <v>15833.79</v>
      </c>
    </row>
    <row r="28" spans="1:6" x14ac:dyDescent="0.2">
      <c r="A28" s="132" t="s">
        <v>516</v>
      </c>
      <c r="B28" s="133">
        <f>+B26+B27</f>
        <v>815972.8261604209</v>
      </c>
      <c r="C28" s="133">
        <f t="shared" ref="C28:F28" si="2">+C26+C27</f>
        <v>103421.6342343195</v>
      </c>
      <c r="D28" s="133">
        <f t="shared" si="2"/>
        <v>568.86567258382627</v>
      </c>
      <c r="E28" s="133">
        <f t="shared" si="2"/>
        <v>26</v>
      </c>
      <c r="F28" s="133">
        <f t="shared" si="2"/>
        <v>713094.05759868515</v>
      </c>
    </row>
    <row r="29" spans="1:6" x14ac:dyDescent="0.2">
      <c r="A29" s="130" t="s">
        <v>514</v>
      </c>
      <c r="B29" s="131">
        <f>+SEG.P.!H28</f>
        <v>134808.08021038794</v>
      </c>
      <c r="C29" s="131">
        <f>+SEG.P.!I28</f>
        <v>18214.220347666018</v>
      </c>
      <c r="D29" s="131">
        <f>+SEG.P.!J28</f>
        <v>0</v>
      </c>
      <c r="E29" s="131">
        <f>+SEG.P.!K28</f>
        <v>20</v>
      </c>
      <c r="F29" s="131">
        <f t="shared" si="0"/>
        <v>116573.85986272192</v>
      </c>
    </row>
    <row r="30" spans="1:6" x14ac:dyDescent="0.2">
      <c r="A30" s="130" t="s">
        <v>515</v>
      </c>
      <c r="B30" s="131">
        <f>+SEG.P.2!H29</f>
        <v>116455.05588428669</v>
      </c>
      <c r="C30" s="131">
        <f>+SEG.P.2!I29</f>
        <v>14155.670287442474</v>
      </c>
      <c r="D30" s="131">
        <f>+SEG.P.2!J29</f>
        <v>0</v>
      </c>
      <c r="E30" s="131">
        <f>+SEG.P.2!K29</f>
        <v>16</v>
      </c>
      <c r="F30" s="131">
        <f t="shared" si="0"/>
        <v>102283.38559684422</v>
      </c>
    </row>
    <row r="31" spans="1:6" x14ac:dyDescent="0.2">
      <c r="A31" s="132" t="s">
        <v>517</v>
      </c>
      <c r="B31" s="133">
        <f>SUM(B29:B30)</f>
        <v>251263.13609467464</v>
      </c>
      <c r="C31" s="133">
        <f t="shared" ref="C31:F31" si="3">SUM(C29:C30)</f>
        <v>32369.890635108492</v>
      </c>
      <c r="D31" s="133">
        <f t="shared" si="3"/>
        <v>0</v>
      </c>
      <c r="E31" s="133">
        <f t="shared" si="3"/>
        <v>36</v>
      </c>
      <c r="F31" s="133">
        <f t="shared" si="3"/>
        <v>218857.24545956613</v>
      </c>
    </row>
    <row r="32" spans="1:6" x14ac:dyDescent="0.2">
      <c r="A32" s="134"/>
      <c r="B32" s="131"/>
      <c r="C32" s="131"/>
      <c r="D32" s="131"/>
      <c r="E32" s="131"/>
      <c r="F32" s="131"/>
    </row>
    <row r="33" spans="1:6" x14ac:dyDescent="0.2">
      <c r="A33" s="132" t="s">
        <v>519</v>
      </c>
      <c r="B33" s="133">
        <f>+B28+B31</f>
        <v>1067235.9622550956</v>
      </c>
      <c r="C33" s="133">
        <f t="shared" ref="C33:F33" si="4">+C28+C31</f>
        <v>135791.52486942799</v>
      </c>
      <c r="D33" s="133">
        <f t="shared" si="4"/>
        <v>568.86567258382627</v>
      </c>
      <c r="E33" s="133">
        <f t="shared" si="4"/>
        <v>62</v>
      </c>
      <c r="F33" s="133">
        <f t="shared" si="4"/>
        <v>931951.30305825127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A7" sqref="A7"/>
    </sheetView>
  </sheetViews>
  <sheetFormatPr baseColWidth="10" defaultRowHeight="12.75" x14ac:dyDescent="0.2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 x14ac:dyDescent="0.25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 x14ac:dyDescent="0.25">
      <c r="F2" s="4" t="s">
        <v>315</v>
      </c>
      <c r="G2" s="2"/>
      <c r="H2" s="2"/>
      <c r="I2" s="2"/>
      <c r="J2" s="4"/>
      <c r="K2" s="2"/>
      <c r="L2" s="2"/>
      <c r="M2" s="23" t="str">
        <f>PRESIDENCIA!M2</f>
        <v>29 DE FEBRERO DE 2016</v>
      </c>
    </row>
    <row r="3" spans="1:15" x14ac:dyDescent="0.2">
      <c r="F3" s="5" t="str">
        <f>PRESIDENCIA!F3</f>
        <v>SEGUNDA QUINCENA DE FEBRERO DE 2016</v>
      </c>
      <c r="G3" s="2"/>
      <c r="H3" s="2"/>
      <c r="I3" s="2"/>
      <c r="J3" s="5"/>
      <c r="K3" s="2"/>
      <c r="L3" s="2"/>
    </row>
    <row r="4" spans="1:15" x14ac:dyDescent="0.2">
      <c r="F4" s="5"/>
      <c r="G4" s="2"/>
      <c r="H4" s="2"/>
      <c r="I4" s="2"/>
      <c r="J4" s="5"/>
      <c r="K4" s="2"/>
      <c r="L4" s="2"/>
    </row>
    <row r="5" spans="1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 x14ac:dyDescent="0.2">
      <c r="B6" s="11"/>
      <c r="C6" s="10"/>
      <c r="F6" s="102"/>
      <c r="G6" s="102"/>
      <c r="H6" s="13"/>
      <c r="I6" s="13"/>
      <c r="J6" s="13"/>
      <c r="L6" s="13"/>
    </row>
    <row r="7" spans="1:15" ht="24.95" customHeight="1" x14ac:dyDescent="0.2">
      <c r="B7" s="11" t="s">
        <v>397</v>
      </c>
      <c r="C7" s="10" t="s">
        <v>396</v>
      </c>
      <c r="D7" s="18"/>
      <c r="E7" s="122" t="s">
        <v>123</v>
      </c>
      <c r="F7" s="102">
        <v>38201</v>
      </c>
      <c r="G7" s="102">
        <v>7781</v>
      </c>
      <c r="H7" s="13">
        <f>F7/30.42*14</f>
        <v>17580.999342537802</v>
      </c>
      <c r="I7" s="13">
        <f>+G7/30.42*14</f>
        <v>3580.9993425378038</v>
      </c>
      <c r="J7" s="13"/>
      <c r="K7" s="13"/>
      <c r="L7" s="13">
        <f>H7-I7+J7-K7</f>
        <v>13999.999999999998</v>
      </c>
      <c r="M7" s="14"/>
      <c r="O7" s="83"/>
    </row>
    <row r="8" spans="1:15" ht="24.95" customHeight="1" x14ac:dyDescent="0.2">
      <c r="B8" s="11" t="s">
        <v>97</v>
      </c>
      <c r="C8" s="10" t="s">
        <v>7</v>
      </c>
      <c r="D8" s="18"/>
      <c r="E8" s="80" t="s">
        <v>120</v>
      </c>
      <c r="F8" s="102">
        <v>8964</v>
      </c>
      <c r="G8" s="102">
        <v>852</v>
      </c>
      <c r="H8" s="13">
        <f>F8/30.42*14</f>
        <v>4125.4437869822486</v>
      </c>
      <c r="I8" s="13">
        <f>+G8/30.42*14</f>
        <v>392.11045364891515</v>
      </c>
      <c r="J8" s="13"/>
      <c r="K8" s="13"/>
      <c r="L8" s="13">
        <f t="shared" ref="L8" si="0">H8-I8+J8-K8</f>
        <v>3733.3333333333335</v>
      </c>
      <c r="M8" s="14"/>
      <c r="O8" s="83"/>
    </row>
    <row r="9" spans="1:15" ht="21.95" customHeight="1" x14ac:dyDescent="0.2">
      <c r="E9" s="21" t="s">
        <v>91</v>
      </c>
      <c r="F9" s="103">
        <f t="shared" ref="F9:L9" si="1">SUM(F7:F8)</f>
        <v>47165</v>
      </c>
      <c r="G9" s="103">
        <f t="shared" si="1"/>
        <v>8633</v>
      </c>
      <c r="H9" s="22">
        <f t="shared" si="1"/>
        <v>21706.443129520048</v>
      </c>
      <c r="I9" s="22">
        <f t="shared" si="1"/>
        <v>3973.109796186719</v>
      </c>
      <c r="J9" s="22">
        <f t="shared" si="1"/>
        <v>0</v>
      </c>
      <c r="K9" s="22">
        <f t="shared" si="1"/>
        <v>0</v>
      </c>
      <c r="L9" s="22">
        <f t="shared" si="1"/>
        <v>17733.333333333332</v>
      </c>
    </row>
    <row r="10" spans="1:15" ht="21.95" customHeight="1" x14ac:dyDescent="0.2">
      <c r="B10" s="11"/>
      <c r="C10" s="12"/>
      <c r="D10" s="12"/>
      <c r="E10" s="11"/>
      <c r="F10" s="13"/>
      <c r="J10" s="13"/>
    </row>
    <row r="11" spans="1:15" x14ac:dyDescent="0.2">
      <c r="B11" s="11"/>
      <c r="C11" s="12"/>
      <c r="D11" s="12"/>
      <c r="E11" s="11"/>
      <c r="F11" s="13"/>
      <c r="J11" s="13"/>
    </row>
    <row r="12" spans="1:15" x14ac:dyDescent="0.2">
      <c r="B12" s="11"/>
      <c r="C12" s="12"/>
      <c r="D12" s="12"/>
      <c r="E12" s="11"/>
      <c r="F12" s="13"/>
      <c r="J12" s="13"/>
    </row>
    <row r="13" spans="1:15" x14ac:dyDescent="0.2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 x14ac:dyDescent="0.2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 x14ac:dyDescent="0.2">
      <c r="B15" s="11"/>
      <c r="C15" s="12"/>
      <c r="D15" s="12"/>
      <c r="E15" s="11"/>
      <c r="F15" s="13"/>
      <c r="J15" s="13"/>
    </row>
    <row r="16" spans="1:15" x14ac:dyDescent="0.2">
      <c r="B16" s="11"/>
      <c r="C16" s="12"/>
      <c r="D16" s="12"/>
      <c r="E16" s="11"/>
      <c r="F16" s="13"/>
      <c r="J16" s="13"/>
    </row>
    <row r="17" spans="2:10" x14ac:dyDescent="0.2">
      <c r="B17" s="11"/>
      <c r="C17" s="12"/>
      <c r="D17" s="12"/>
      <c r="E17" s="11"/>
      <c r="F17" s="13"/>
      <c r="J17" s="13"/>
    </row>
    <row r="18" spans="2:10" x14ac:dyDescent="0.2">
      <c r="B18" s="11"/>
      <c r="C18" s="12"/>
      <c r="D18" s="12"/>
      <c r="E18" s="11"/>
      <c r="F18" s="13"/>
      <c r="J18" s="13"/>
    </row>
    <row r="19" spans="2:10" x14ac:dyDescent="0.2">
      <c r="B19" s="11"/>
      <c r="C19" s="12"/>
      <c r="D19" s="12"/>
      <c r="E19" s="11"/>
      <c r="F19" s="13"/>
      <c r="J19" s="13"/>
    </row>
    <row r="20" spans="2:10" x14ac:dyDescent="0.2">
      <c r="B20" s="11"/>
      <c r="C20" s="12"/>
      <c r="D20" s="12"/>
      <c r="E20" s="11"/>
      <c r="F20" s="13"/>
      <c r="J20" s="13"/>
    </row>
    <row r="21" spans="2:10" x14ac:dyDescent="0.2">
      <c r="B21" s="11"/>
      <c r="C21" s="12"/>
      <c r="D21" s="12"/>
      <c r="E21" s="11"/>
      <c r="F21" s="13"/>
      <c r="J21" s="13"/>
    </row>
    <row r="23" spans="2:10" ht="18" x14ac:dyDescent="0.25">
      <c r="C23" s="1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E1" zoomScale="80" zoomScaleNormal="80" workbookViewId="0">
      <selection activeCell="M7" sqref="M7"/>
    </sheetView>
  </sheetViews>
  <sheetFormatPr baseColWidth="10" defaultRowHeight="12.75" x14ac:dyDescent="0.2"/>
  <cols>
    <col min="1" max="1" width="1.7109375" customWidth="1"/>
    <col min="2" max="2" width="15.85546875" bestFit="1" customWidth="1"/>
    <col min="3" max="3" width="33.5703125" customWidth="1"/>
    <col min="4" max="4" width="4.14062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 x14ac:dyDescent="0.25">
      <c r="A1" t="s">
        <v>210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 x14ac:dyDescent="0.25">
      <c r="F2" s="4" t="s">
        <v>316</v>
      </c>
      <c r="G2" s="2"/>
      <c r="H2" s="2"/>
      <c r="I2" s="2"/>
      <c r="J2" s="4"/>
      <c r="K2" s="2"/>
      <c r="L2" s="2"/>
      <c r="M2" s="23" t="str">
        <f>PRESIDENCIA!M2</f>
        <v>29 DE FEBRERO DE 2016</v>
      </c>
    </row>
    <row r="3" spans="1:15" x14ac:dyDescent="0.2">
      <c r="F3" s="5" t="str">
        <f>PRESIDENCIA!F3</f>
        <v>SEGUNDA QUINCENA DE FEBRERO DE 2016</v>
      </c>
      <c r="G3" s="2"/>
      <c r="H3" s="2"/>
      <c r="I3" s="2"/>
      <c r="J3" s="5"/>
      <c r="K3" s="2"/>
      <c r="L3" s="2"/>
    </row>
    <row r="4" spans="1:15" x14ac:dyDescent="0.2">
      <c r="F4" s="5"/>
      <c r="G4" s="2"/>
      <c r="H4" s="2"/>
      <c r="I4" s="2"/>
      <c r="J4" s="5"/>
      <c r="K4" s="2"/>
      <c r="L4" s="2"/>
    </row>
    <row r="5" spans="1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1:15" x14ac:dyDescent="0.2">
      <c r="B6" s="11"/>
      <c r="C6" s="10"/>
      <c r="F6" s="102"/>
      <c r="G6" s="102"/>
      <c r="H6" s="13"/>
      <c r="I6" s="13"/>
      <c r="J6" s="13"/>
      <c r="L6" s="13"/>
    </row>
    <row r="7" spans="1:15" ht="24.95" customHeight="1" x14ac:dyDescent="0.2">
      <c r="B7" s="11" t="s">
        <v>492</v>
      </c>
      <c r="C7" s="10" t="s">
        <v>412</v>
      </c>
      <c r="D7" s="18"/>
      <c r="E7" s="11" t="s">
        <v>125</v>
      </c>
      <c r="F7" s="102">
        <v>24643</v>
      </c>
      <c r="G7" s="102">
        <v>4238.28</v>
      </c>
      <c r="H7" s="13">
        <f>F7/30.42*14</f>
        <v>11341.28862590401</v>
      </c>
      <c r="I7" s="13">
        <f>+G7/30.42*14</f>
        <v>1950.5562130177511</v>
      </c>
      <c r="J7" s="13"/>
      <c r="K7" s="13"/>
      <c r="L7" s="13">
        <f t="shared" ref="L7:L8" si="0">H7-I7+J7-K7</f>
        <v>9390.7324128862583</v>
      </c>
      <c r="M7" s="14"/>
      <c r="O7" s="83"/>
    </row>
    <row r="8" spans="1:15" ht="24.95" customHeight="1" x14ac:dyDescent="0.2">
      <c r="B8" s="11" t="s">
        <v>491</v>
      </c>
      <c r="C8" s="10" t="s">
        <v>413</v>
      </c>
      <c r="D8" s="18"/>
      <c r="E8" s="11" t="s">
        <v>120</v>
      </c>
      <c r="F8" s="102">
        <v>8964</v>
      </c>
      <c r="G8" s="102">
        <v>852</v>
      </c>
      <c r="H8" s="13">
        <f>F8/30.42*14</f>
        <v>4125.4437869822486</v>
      </c>
      <c r="I8" s="13">
        <f>+G8/30.42*14</f>
        <v>392.11045364891515</v>
      </c>
      <c r="J8" s="13"/>
      <c r="K8" s="13"/>
      <c r="L8" s="13">
        <f t="shared" si="0"/>
        <v>3733.3333333333335</v>
      </c>
      <c r="M8" s="14"/>
      <c r="O8" s="83"/>
    </row>
    <row r="9" spans="1:15" ht="21.95" customHeight="1" x14ac:dyDescent="0.2">
      <c r="E9" s="21" t="s">
        <v>91</v>
      </c>
      <c r="F9" s="103">
        <f t="shared" ref="F9:L9" si="1">SUM(F7:F8)</f>
        <v>33607</v>
      </c>
      <c r="G9" s="103">
        <f t="shared" si="1"/>
        <v>5090.28</v>
      </c>
      <c r="H9" s="22">
        <f t="shared" si="1"/>
        <v>15466.732412886258</v>
      </c>
      <c r="I9" s="22">
        <f t="shared" si="1"/>
        <v>2342.6666666666661</v>
      </c>
      <c r="J9" s="22">
        <f t="shared" si="1"/>
        <v>0</v>
      </c>
      <c r="K9" s="22">
        <f t="shared" si="1"/>
        <v>0</v>
      </c>
      <c r="L9" s="22">
        <f t="shared" si="1"/>
        <v>13124.065746219592</v>
      </c>
    </row>
    <row r="10" spans="1:15" ht="21.95" customHeight="1" x14ac:dyDescent="0.2">
      <c r="B10" s="11"/>
      <c r="C10" s="12"/>
      <c r="D10" s="12"/>
      <c r="E10" s="11"/>
      <c r="F10" s="13"/>
      <c r="J10" s="13"/>
    </row>
    <row r="11" spans="1:15" x14ac:dyDescent="0.2">
      <c r="B11" s="11"/>
      <c r="C11" s="12"/>
      <c r="D11" s="12"/>
      <c r="E11" s="11"/>
      <c r="F11" s="13"/>
      <c r="J11" s="13"/>
    </row>
    <row r="12" spans="1:15" x14ac:dyDescent="0.2">
      <c r="B12" s="11"/>
      <c r="C12" s="12"/>
      <c r="D12" s="12"/>
      <c r="E12" s="11"/>
      <c r="F12" s="13"/>
      <c r="J12" s="13"/>
    </row>
    <row r="13" spans="1:15" x14ac:dyDescent="0.2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 x14ac:dyDescent="0.2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 x14ac:dyDescent="0.2">
      <c r="B15" s="11"/>
      <c r="C15" s="12"/>
      <c r="D15" s="12"/>
      <c r="E15" s="11"/>
      <c r="F15" s="13"/>
      <c r="J15" s="13"/>
    </row>
    <row r="16" spans="1:15" x14ac:dyDescent="0.2">
      <c r="B16" s="11"/>
      <c r="C16" s="12"/>
      <c r="D16" s="12"/>
      <c r="E16" s="11"/>
      <c r="F16" s="13"/>
      <c r="J16" s="13"/>
    </row>
    <row r="17" spans="2:10" x14ac:dyDescent="0.2">
      <c r="B17" s="11"/>
      <c r="C17" s="12"/>
      <c r="D17" s="12"/>
      <c r="E17" s="11"/>
      <c r="F17" s="13"/>
      <c r="J17" s="13"/>
    </row>
    <row r="18" spans="2:10" x14ac:dyDescent="0.2">
      <c r="B18" s="11"/>
      <c r="C18" s="12"/>
      <c r="D18" s="12"/>
      <c r="E18" s="11"/>
      <c r="F18" s="13"/>
      <c r="J18" s="13"/>
    </row>
    <row r="19" spans="2:10" x14ac:dyDescent="0.2">
      <c r="B19" s="11"/>
      <c r="C19" s="12"/>
      <c r="D19" s="12"/>
      <c r="E19" s="11"/>
      <c r="F19" s="13"/>
      <c r="J19" s="13"/>
    </row>
    <row r="20" spans="2:10" x14ac:dyDescent="0.2">
      <c r="B20" s="11"/>
      <c r="C20" s="12"/>
      <c r="D20" s="12"/>
      <c r="E20" s="11"/>
      <c r="F20" s="13"/>
      <c r="J20" s="13"/>
    </row>
    <row r="21" spans="2:10" x14ac:dyDescent="0.2">
      <c r="B21" s="11"/>
      <c r="C21" s="12"/>
      <c r="D21" s="12"/>
      <c r="E21" s="11"/>
      <c r="F21" s="13"/>
      <c r="J21" s="13"/>
    </row>
    <row r="23" spans="2:10" ht="18" x14ac:dyDescent="0.25">
      <c r="C23" s="17"/>
    </row>
  </sheetData>
  <pageMargins left="0.11811023622047245" right="0.23622047244094491" top="0.9055118110236221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5"/>
  <sheetViews>
    <sheetView topLeftCell="E1" zoomScale="80" zoomScaleNormal="80" workbookViewId="0">
      <selection activeCell="N7" sqref="N7"/>
    </sheetView>
  </sheetViews>
  <sheetFormatPr baseColWidth="10" defaultRowHeight="12.75" x14ac:dyDescent="0.2"/>
  <cols>
    <col min="1" max="1" width="1.7109375" customWidth="1"/>
    <col min="2" max="2" width="15.28515625" bestFit="1" customWidth="1"/>
    <col min="3" max="3" width="34.28515625" customWidth="1"/>
    <col min="4" max="4" width="4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317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2:14" x14ac:dyDescent="0.2"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 x14ac:dyDescent="0.2">
      <c r="F6" s="104"/>
      <c r="G6" s="104"/>
      <c r="H6" s="104"/>
    </row>
    <row r="7" spans="2:14" ht="24.95" customHeight="1" x14ac:dyDescent="0.2">
      <c r="B7" s="11" t="s">
        <v>493</v>
      </c>
      <c r="C7" s="10" t="s">
        <v>483</v>
      </c>
      <c r="D7" s="18"/>
      <c r="E7" s="122" t="s">
        <v>126</v>
      </c>
      <c r="F7" s="102">
        <v>13792.8</v>
      </c>
      <c r="G7" s="102">
        <v>1837.0223839999996</v>
      </c>
      <c r="H7" s="102"/>
      <c r="I7" s="13">
        <f>+F7/30.42*14</f>
        <v>6347.7712031558185</v>
      </c>
      <c r="J7" s="13">
        <f>+G7/30.42*14</f>
        <v>845.44093938198534</v>
      </c>
      <c r="K7" s="13">
        <f>+H7/30.42*16</f>
        <v>0</v>
      </c>
      <c r="L7" s="13"/>
      <c r="M7" s="13">
        <f>I7-J7+K7-L7</f>
        <v>5502.3302637738334</v>
      </c>
      <c r="N7" s="14"/>
    </row>
    <row r="8" spans="2:14" ht="24.95" customHeight="1" x14ac:dyDescent="0.2">
      <c r="B8" s="11" t="s">
        <v>215</v>
      </c>
      <c r="C8" s="10" t="s">
        <v>214</v>
      </c>
      <c r="D8" s="18"/>
      <c r="E8" s="122" t="s">
        <v>120</v>
      </c>
      <c r="F8" s="102">
        <v>8964</v>
      </c>
      <c r="G8" s="102">
        <v>852</v>
      </c>
      <c r="H8" s="102"/>
      <c r="I8" s="13">
        <f t="shared" ref="I8:I11" si="0">+F8/30.42*14</f>
        <v>4125.4437869822486</v>
      </c>
      <c r="J8" s="13">
        <f t="shared" ref="J8:J11" si="1">+G8/30.42*14</f>
        <v>392.11045364891515</v>
      </c>
      <c r="K8" s="13">
        <f t="shared" ref="K8:K11" si="2">+H8/30.42*16</f>
        <v>0</v>
      </c>
      <c r="L8" s="13"/>
      <c r="M8" s="13">
        <f t="shared" ref="M8:M11" si="3">I8-J8+K8-L8</f>
        <v>3733.3333333333335</v>
      </c>
      <c r="N8" s="14"/>
    </row>
    <row r="9" spans="2:14" ht="24.95" customHeight="1" x14ac:dyDescent="0.2">
      <c r="B9" s="31" t="s">
        <v>183</v>
      </c>
      <c r="C9" s="36" t="s">
        <v>175</v>
      </c>
      <c r="D9" s="18"/>
      <c r="E9" s="122" t="s">
        <v>318</v>
      </c>
      <c r="F9" s="102">
        <v>6306</v>
      </c>
      <c r="G9" s="102">
        <v>222</v>
      </c>
      <c r="H9" s="102"/>
      <c r="I9" s="13">
        <f t="shared" si="0"/>
        <v>2902.1696252465481</v>
      </c>
      <c r="J9" s="13">
        <f t="shared" si="1"/>
        <v>102.16962524654832</v>
      </c>
      <c r="K9" s="13">
        <f t="shared" si="2"/>
        <v>0</v>
      </c>
      <c r="L9" s="13"/>
      <c r="M9" s="13">
        <f t="shared" si="3"/>
        <v>2800</v>
      </c>
      <c r="N9" s="14"/>
    </row>
    <row r="10" spans="2:14" ht="24.95" customHeight="1" x14ac:dyDescent="0.2">
      <c r="B10" s="11" t="s">
        <v>363</v>
      </c>
      <c r="C10" s="10" t="s">
        <v>361</v>
      </c>
      <c r="D10" s="18"/>
      <c r="E10" s="122" t="s">
        <v>319</v>
      </c>
      <c r="F10" s="102">
        <v>6306</v>
      </c>
      <c r="G10" s="102">
        <v>222</v>
      </c>
      <c r="H10" s="102"/>
      <c r="I10" s="13">
        <f t="shared" si="0"/>
        <v>2902.1696252465481</v>
      </c>
      <c r="J10" s="13">
        <f t="shared" si="1"/>
        <v>102.16962524654832</v>
      </c>
      <c r="K10" s="13">
        <f t="shared" si="2"/>
        <v>0</v>
      </c>
      <c r="L10" s="13"/>
      <c r="M10" s="13">
        <f t="shared" si="3"/>
        <v>2800</v>
      </c>
      <c r="N10" s="14"/>
    </row>
    <row r="11" spans="2:14" ht="24.95" customHeight="1" x14ac:dyDescent="0.2">
      <c r="B11" s="11" t="s">
        <v>364</v>
      </c>
      <c r="C11" s="10" t="s">
        <v>362</v>
      </c>
      <c r="D11" s="18"/>
      <c r="E11" s="122" t="s">
        <v>320</v>
      </c>
      <c r="F11" s="102">
        <v>6306</v>
      </c>
      <c r="G11" s="102">
        <v>222</v>
      </c>
      <c r="H11" s="102"/>
      <c r="I11" s="13">
        <f t="shared" si="0"/>
        <v>2902.1696252465481</v>
      </c>
      <c r="J11" s="13">
        <f t="shared" si="1"/>
        <v>102.16962524654832</v>
      </c>
      <c r="K11" s="13">
        <f t="shared" si="2"/>
        <v>0</v>
      </c>
      <c r="L11" s="13"/>
      <c r="M11" s="13">
        <f t="shared" si="3"/>
        <v>2800</v>
      </c>
      <c r="N11" s="14"/>
    </row>
    <row r="12" spans="2:14" ht="24.95" customHeight="1" x14ac:dyDescent="0.2">
      <c r="B12" s="11"/>
      <c r="C12" s="10"/>
      <c r="D12" s="18"/>
      <c r="E12" s="11"/>
      <c r="F12" s="102"/>
      <c r="G12" s="102"/>
      <c r="H12" s="102"/>
      <c r="I12" s="13"/>
      <c r="J12" s="13"/>
      <c r="K12" s="13"/>
      <c r="L12" s="13"/>
      <c r="M12" s="13"/>
    </row>
    <row r="13" spans="2:14" ht="21.95" customHeight="1" x14ac:dyDescent="0.2">
      <c r="E13" s="21" t="s">
        <v>91</v>
      </c>
      <c r="F13" s="103">
        <f t="shared" ref="F13:M13" si="4">SUM(F6:F12)</f>
        <v>41674.800000000003</v>
      </c>
      <c r="G13" s="103">
        <f t="shared" si="4"/>
        <v>3355.0223839999999</v>
      </c>
      <c r="H13" s="103">
        <f t="shared" si="4"/>
        <v>0</v>
      </c>
      <c r="I13" s="22">
        <f>SUM(I6:I12)</f>
        <v>19179.723865877713</v>
      </c>
      <c r="J13" s="22">
        <f t="shared" si="4"/>
        <v>1544.0602687705455</v>
      </c>
      <c r="K13" s="22">
        <f t="shared" si="4"/>
        <v>0</v>
      </c>
      <c r="L13" s="22">
        <f t="shared" si="4"/>
        <v>0</v>
      </c>
      <c r="M13" s="22">
        <f t="shared" si="4"/>
        <v>17635.663597107166</v>
      </c>
    </row>
    <row r="14" spans="2:14" ht="21.95" customHeight="1" x14ac:dyDescent="0.2">
      <c r="E14" s="21"/>
      <c r="F14" s="22"/>
      <c r="G14" s="22"/>
      <c r="H14" s="22"/>
      <c r="I14" s="22"/>
      <c r="J14" s="22"/>
      <c r="K14" s="22"/>
      <c r="L14" s="22"/>
      <c r="M14" s="22"/>
    </row>
    <row r="15" spans="2:14" ht="21.95" customHeight="1" x14ac:dyDescent="0.2"/>
  </sheetData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topLeftCell="D1" zoomScale="70" zoomScaleNormal="70" workbookViewId="0">
      <selection activeCell="M21" sqref="M21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23" t="str">
        <f>PRESIDENCIA!M2</f>
        <v>29 DE FEBRERO DE 2016</v>
      </c>
    </row>
    <row r="3" spans="2:14" x14ac:dyDescent="0.2">
      <c r="F3" s="23" t="str">
        <f>PRESIDENCIA!F3</f>
        <v>SEGUNDA QUINCENA DE FEBRERO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101" t="s">
        <v>266</v>
      </c>
      <c r="I5" s="7" t="s">
        <v>4</v>
      </c>
      <c r="J5" s="7" t="s">
        <v>212</v>
      </c>
      <c r="K5" s="73" t="s">
        <v>266</v>
      </c>
      <c r="L5" s="49" t="s">
        <v>199</v>
      </c>
      <c r="M5" s="7" t="s">
        <v>5</v>
      </c>
      <c r="N5" s="6" t="s">
        <v>6</v>
      </c>
    </row>
    <row r="6" spans="2:14" ht="2.25" customHeight="1" x14ac:dyDescent="0.2">
      <c r="F6" s="104"/>
      <c r="G6" s="104"/>
      <c r="H6" s="104"/>
    </row>
    <row r="7" spans="2:14" ht="24.95" customHeight="1" x14ac:dyDescent="0.2">
      <c r="B7" s="11" t="s">
        <v>409</v>
      </c>
      <c r="C7" s="10" t="s">
        <v>406</v>
      </c>
      <c r="D7" s="18"/>
      <c r="E7" s="122" t="s">
        <v>257</v>
      </c>
      <c r="F7" s="102">
        <v>4725</v>
      </c>
      <c r="G7" s="102"/>
      <c r="H7" s="102">
        <v>21.643695999999998</v>
      </c>
      <c r="I7" s="13">
        <f>+F7/30.42*14</f>
        <v>2174.5562130177514</v>
      </c>
      <c r="J7" s="13">
        <f>+G7/30.42*14</f>
        <v>0</v>
      </c>
      <c r="K7" s="13">
        <f>+H7/30.42*14</f>
        <v>9.9609383300460212</v>
      </c>
      <c r="L7" s="13"/>
      <c r="M7" s="13">
        <f>I7-J7+K7-L7</f>
        <v>2184.5171513477976</v>
      </c>
      <c r="N7" s="14"/>
    </row>
    <row r="8" spans="2:14" ht="24.95" customHeight="1" x14ac:dyDescent="0.2">
      <c r="B8" s="11" t="s">
        <v>410</v>
      </c>
      <c r="C8" s="12" t="s">
        <v>407</v>
      </c>
      <c r="D8" s="18"/>
      <c r="E8" s="122" t="s">
        <v>258</v>
      </c>
      <c r="F8" s="102">
        <v>4725</v>
      </c>
      <c r="G8" s="102"/>
      <c r="H8" s="102">
        <v>21.643695999999998</v>
      </c>
      <c r="I8" s="13">
        <f t="shared" ref="I8:I18" si="0">+F8/30.42*14</f>
        <v>2174.5562130177514</v>
      </c>
      <c r="J8" s="13">
        <f t="shared" ref="J8:J18" si="1">+G8/30.42*14</f>
        <v>0</v>
      </c>
      <c r="K8" s="13">
        <f t="shared" ref="K8:K18" si="2">+H8/30.42*14</f>
        <v>9.9609383300460212</v>
      </c>
      <c r="L8" s="13"/>
      <c r="M8" s="13">
        <f t="shared" ref="M8:M18" si="3">I8-J8+K8-L8</f>
        <v>2184.5171513477976</v>
      </c>
      <c r="N8" s="14"/>
    </row>
    <row r="9" spans="2:14" ht="24.95" customHeight="1" x14ac:dyDescent="0.2">
      <c r="B9" s="11" t="s">
        <v>411</v>
      </c>
      <c r="C9" s="10" t="s">
        <v>408</v>
      </c>
      <c r="D9" s="18"/>
      <c r="E9" s="122" t="s">
        <v>259</v>
      </c>
      <c r="F9" s="102">
        <v>4725</v>
      </c>
      <c r="G9" s="102"/>
      <c r="H9" s="102">
        <v>21.643695999999998</v>
      </c>
      <c r="I9" s="13">
        <f t="shared" si="0"/>
        <v>2174.5562130177514</v>
      </c>
      <c r="J9" s="13">
        <f t="shared" si="1"/>
        <v>0</v>
      </c>
      <c r="K9" s="13">
        <f t="shared" si="2"/>
        <v>9.9609383300460212</v>
      </c>
      <c r="L9" s="13"/>
      <c r="M9" s="13">
        <f t="shared" si="3"/>
        <v>2184.5171513477976</v>
      </c>
      <c r="N9" s="14"/>
    </row>
    <row r="10" spans="2:14" ht="24.95" customHeight="1" x14ac:dyDescent="0.2">
      <c r="B10" s="11" t="s">
        <v>11</v>
      </c>
      <c r="C10" s="10" t="s">
        <v>12</v>
      </c>
      <c r="D10" s="18"/>
      <c r="E10" s="122" t="s">
        <v>128</v>
      </c>
      <c r="F10" s="102">
        <v>4863.6000000000004</v>
      </c>
      <c r="G10" s="102"/>
      <c r="H10" s="102">
        <v>6.5640159999999801</v>
      </c>
      <c r="I10" s="13">
        <f t="shared" si="0"/>
        <v>2238.3431952662722</v>
      </c>
      <c r="J10" s="13">
        <f t="shared" si="1"/>
        <v>0</v>
      </c>
      <c r="K10" s="13">
        <f t="shared" si="2"/>
        <v>3.0209146614069597</v>
      </c>
      <c r="L10" s="13"/>
      <c r="M10" s="13">
        <f t="shared" si="3"/>
        <v>2241.3641099276792</v>
      </c>
      <c r="N10" s="14"/>
    </row>
    <row r="11" spans="2:14" ht="24.95" customHeight="1" x14ac:dyDescent="0.2">
      <c r="B11" s="11" t="s">
        <v>13</v>
      </c>
      <c r="C11" s="10" t="s">
        <v>14</v>
      </c>
      <c r="D11" s="18"/>
      <c r="E11" s="122" t="s">
        <v>128</v>
      </c>
      <c r="F11" s="102">
        <v>2415</v>
      </c>
      <c r="G11" s="102"/>
      <c r="H11" s="102">
        <v>274.49912</v>
      </c>
      <c r="I11" s="13">
        <f t="shared" si="0"/>
        <v>1111.4398422090728</v>
      </c>
      <c r="J11" s="13">
        <f t="shared" si="1"/>
        <v>0</v>
      </c>
      <c r="K11" s="13">
        <f t="shared" si="2"/>
        <v>126.33095595003286</v>
      </c>
      <c r="L11" s="13"/>
      <c r="M11" s="13">
        <f t="shared" si="3"/>
        <v>1237.7707981591057</v>
      </c>
      <c r="N11" s="14"/>
    </row>
    <row r="12" spans="2:14" ht="24.95" customHeight="1" x14ac:dyDescent="0.2">
      <c r="B12" s="11" t="s">
        <v>15</v>
      </c>
      <c r="C12" s="10" t="s">
        <v>16</v>
      </c>
      <c r="D12" s="18"/>
      <c r="E12" s="122" t="s">
        <v>128</v>
      </c>
      <c r="F12" s="102">
        <v>2415</v>
      </c>
      <c r="G12" s="102"/>
      <c r="H12" s="102">
        <v>274.49912</v>
      </c>
      <c r="I12" s="13">
        <f t="shared" si="0"/>
        <v>1111.4398422090728</v>
      </c>
      <c r="J12" s="13">
        <f t="shared" si="1"/>
        <v>0</v>
      </c>
      <c r="K12" s="13">
        <f t="shared" si="2"/>
        <v>126.33095595003286</v>
      </c>
      <c r="L12" s="13"/>
      <c r="M12" s="13">
        <f t="shared" si="3"/>
        <v>1237.7707981591057</v>
      </c>
      <c r="N12" s="14"/>
    </row>
    <row r="13" spans="2:14" ht="24.95" customHeight="1" x14ac:dyDescent="0.2">
      <c r="B13" s="35" t="s">
        <v>17</v>
      </c>
      <c r="C13" s="12" t="s">
        <v>18</v>
      </c>
      <c r="D13" s="18"/>
      <c r="E13" s="122" t="s">
        <v>129</v>
      </c>
      <c r="F13" s="102">
        <v>7066.5</v>
      </c>
      <c r="G13" s="102">
        <v>304.44150400000001</v>
      </c>
      <c r="H13" s="102"/>
      <c r="I13" s="13">
        <f t="shared" si="0"/>
        <v>3252.1696252465481</v>
      </c>
      <c r="J13" s="13">
        <f t="shared" si="1"/>
        <v>140.11114582511505</v>
      </c>
      <c r="K13" s="13">
        <f t="shared" si="2"/>
        <v>0</v>
      </c>
      <c r="L13" s="13"/>
      <c r="M13" s="13">
        <f t="shared" si="3"/>
        <v>3112.0584794214328</v>
      </c>
      <c r="N13" s="14"/>
    </row>
    <row r="14" spans="2:14" ht="24.95" customHeight="1" x14ac:dyDescent="0.2">
      <c r="B14" s="11" t="s">
        <v>19</v>
      </c>
      <c r="C14" s="10" t="s">
        <v>20</v>
      </c>
      <c r="D14" s="18"/>
      <c r="E14" s="122" t="s">
        <v>130</v>
      </c>
      <c r="F14" s="102">
        <v>5884.2</v>
      </c>
      <c r="G14" s="102">
        <v>134.717264</v>
      </c>
      <c r="H14" s="102"/>
      <c r="I14" s="13">
        <f t="shared" si="0"/>
        <v>2708.0473372781062</v>
      </c>
      <c r="J14" s="13">
        <f t="shared" si="1"/>
        <v>62.000055752794211</v>
      </c>
      <c r="K14" s="13">
        <f t="shared" si="2"/>
        <v>0</v>
      </c>
      <c r="L14" s="13"/>
      <c r="M14" s="13">
        <f t="shared" si="3"/>
        <v>2646.047281525312</v>
      </c>
      <c r="N14" s="14"/>
    </row>
    <row r="15" spans="2:14" ht="24.95" customHeight="1" x14ac:dyDescent="0.2">
      <c r="B15" s="11" t="s">
        <v>21</v>
      </c>
      <c r="C15" s="10" t="s">
        <v>22</v>
      </c>
      <c r="D15" s="18"/>
      <c r="E15" s="122" t="s">
        <v>129</v>
      </c>
      <c r="F15" s="102">
        <v>7066.5</v>
      </c>
      <c r="G15" s="102">
        <v>304.44150400000001</v>
      </c>
      <c r="H15" s="102"/>
      <c r="I15" s="13">
        <f t="shared" si="0"/>
        <v>3252.1696252465481</v>
      </c>
      <c r="J15" s="13">
        <f t="shared" si="1"/>
        <v>140.11114582511505</v>
      </c>
      <c r="K15" s="13">
        <f t="shared" si="2"/>
        <v>0</v>
      </c>
      <c r="L15" s="13"/>
      <c r="M15" s="13">
        <f t="shared" si="3"/>
        <v>3112.0584794214328</v>
      </c>
      <c r="N15" s="14"/>
    </row>
    <row r="16" spans="2:14" ht="24.95" customHeight="1" x14ac:dyDescent="0.2">
      <c r="B16" s="11" t="s">
        <v>23</v>
      </c>
      <c r="C16" s="10" t="s">
        <v>24</v>
      </c>
      <c r="D16" s="18"/>
      <c r="E16" s="122" t="s">
        <v>130</v>
      </c>
      <c r="F16" s="102">
        <v>5884.2</v>
      </c>
      <c r="G16" s="102">
        <v>134.717264</v>
      </c>
      <c r="H16" s="102"/>
      <c r="I16" s="13">
        <f t="shared" si="0"/>
        <v>2708.0473372781062</v>
      </c>
      <c r="J16" s="13">
        <f t="shared" si="1"/>
        <v>62.000055752794211</v>
      </c>
      <c r="K16" s="13">
        <f t="shared" si="2"/>
        <v>0</v>
      </c>
      <c r="L16" s="13"/>
      <c r="M16" s="13">
        <f t="shared" si="3"/>
        <v>2646.047281525312</v>
      </c>
      <c r="N16" s="14"/>
    </row>
    <row r="17" spans="2:14" ht="24.95" customHeight="1" x14ac:dyDescent="0.2">
      <c r="B17" s="11"/>
      <c r="C17" s="10" t="s">
        <v>481</v>
      </c>
      <c r="D17" s="18"/>
      <c r="E17" s="122" t="s">
        <v>260</v>
      </c>
      <c r="F17" s="102">
        <v>2929.5</v>
      </c>
      <c r="G17" s="102"/>
      <c r="H17" s="102">
        <v>241.36112</v>
      </c>
      <c r="I17" s="13">
        <f t="shared" si="0"/>
        <v>1348.2248520710059</v>
      </c>
      <c r="J17" s="13">
        <f t="shared" si="1"/>
        <v>0</v>
      </c>
      <c r="K17" s="13">
        <f t="shared" si="2"/>
        <v>111.08006837606837</v>
      </c>
      <c r="L17" s="13"/>
      <c r="M17" s="13">
        <f t="shared" si="3"/>
        <v>1459.3049204470742</v>
      </c>
      <c r="N17" s="14"/>
    </row>
    <row r="18" spans="2:14" ht="24.95" customHeight="1" x14ac:dyDescent="0.2">
      <c r="B18" s="11" t="s">
        <v>27</v>
      </c>
      <c r="C18" s="10" t="s">
        <v>28</v>
      </c>
      <c r="D18" s="18"/>
      <c r="E18" s="122" t="s">
        <v>132</v>
      </c>
      <c r="F18" s="102">
        <v>2125.1999999999998</v>
      </c>
      <c r="G18" s="102"/>
      <c r="H18" s="102">
        <v>293.04631999999998</v>
      </c>
      <c r="I18" s="13">
        <f t="shared" si="0"/>
        <v>978.06706114398401</v>
      </c>
      <c r="J18" s="13">
        <f t="shared" si="1"/>
        <v>0</v>
      </c>
      <c r="K18" s="13">
        <f t="shared" si="2"/>
        <v>134.86681393819853</v>
      </c>
      <c r="L18" s="13"/>
      <c r="M18" s="13">
        <f t="shared" si="3"/>
        <v>1112.9338750821826</v>
      </c>
      <c r="N18" s="14"/>
    </row>
    <row r="19" spans="2:14" ht="24.95" customHeight="1" x14ac:dyDescent="0.2">
      <c r="B19" s="11"/>
      <c r="C19" s="10"/>
      <c r="D19" s="18"/>
      <c r="E19" s="11"/>
      <c r="F19" s="102"/>
      <c r="G19" s="102"/>
      <c r="H19" s="102"/>
      <c r="I19" s="13"/>
      <c r="J19" s="13"/>
      <c r="K19" s="13"/>
      <c r="L19" s="13"/>
      <c r="M19" s="13"/>
    </row>
    <row r="20" spans="2:14" ht="21.95" customHeight="1" x14ac:dyDescent="0.2">
      <c r="E20" s="21" t="s">
        <v>91</v>
      </c>
      <c r="F20" s="103">
        <f t="shared" ref="F20:L20" si="4">SUM(F6:F19)</f>
        <v>54824.69999999999</v>
      </c>
      <c r="G20" s="103">
        <f t="shared" si="4"/>
        <v>878.31753600000002</v>
      </c>
      <c r="H20" s="103">
        <f t="shared" si="4"/>
        <v>1154.9007839999999</v>
      </c>
      <c r="I20" s="22">
        <f t="shared" si="4"/>
        <v>25231.617357001971</v>
      </c>
      <c r="J20" s="22">
        <f t="shared" si="4"/>
        <v>404.22240315581848</v>
      </c>
      <c r="K20" s="22">
        <f t="shared" si="4"/>
        <v>531.5125238658776</v>
      </c>
      <c r="L20" s="22">
        <f t="shared" si="4"/>
        <v>0</v>
      </c>
      <c r="M20" s="22">
        <f>SUM(M6:M19)</f>
        <v>25358.907477712033</v>
      </c>
    </row>
    <row r="21" spans="2:14" ht="21.95" customHeight="1" x14ac:dyDescent="0.2">
      <c r="E21" s="21"/>
      <c r="F21" s="22"/>
      <c r="G21" s="22"/>
      <c r="H21" s="22"/>
      <c r="I21" s="22"/>
      <c r="J21" s="22"/>
      <c r="K21" s="22"/>
      <c r="L21" s="22"/>
      <c r="M21" s="22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P21"/>
  <sheetViews>
    <sheetView topLeftCell="D1" zoomScale="80" zoomScaleNormal="80" workbookViewId="0">
      <selection activeCell="L7" sqref="L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9.5703125" bestFit="1" customWidth="1"/>
    <col min="4" max="4" width="3.14062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 x14ac:dyDescent="0.25">
      <c r="F2" s="4" t="s">
        <v>93</v>
      </c>
      <c r="G2" s="2"/>
      <c r="H2" s="2"/>
      <c r="I2" s="2"/>
      <c r="J2" s="2"/>
      <c r="K2" s="2"/>
      <c r="L2" s="2"/>
      <c r="M2" s="23" t="str">
        <f>PRESIDENCIA!M2</f>
        <v>29 DE FEBRERO DE 2016</v>
      </c>
    </row>
    <row r="3" spans="2:16" x14ac:dyDescent="0.2">
      <c r="F3" s="23" t="str">
        <f>PRESIDENCIA!F3</f>
        <v>SEGUNDA QUINCENA DE FEBRERO DE 2016</v>
      </c>
      <c r="G3" s="2"/>
      <c r="H3" s="2"/>
      <c r="I3" s="2"/>
      <c r="J3" s="2"/>
      <c r="K3" s="2"/>
      <c r="L3" s="2"/>
    </row>
    <row r="4" spans="2:16" x14ac:dyDescent="0.2">
      <c r="F4" s="5"/>
      <c r="G4" s="2"/>
      <c r="H4" s="2"/>
      <c r="I4" s="2"/>
      <c r="J4" s="2"/>
      <c r="K4" s="2"/>
      <c r="L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6" x14ac:dyDescent="0.2">
      <c r="F6" s="104"/>
      <c r="G6" s="104"/>
    </row>
    <row r="7" spans="2:16" ht="24.95" customHeight="1" x14ac:dyDescent="0.2">
      <c r="B7" s="11" t="s">
        <v>400</v>
      </c>
      <c r="C7" s="10" t="s">
        <v>398</v>
      </c>
      <c r="D7" s="18"/>
      <c r="E7" s="71" t="s">
        <v>133</v>
      </c>
      <c r="F7" s="102">
        <v>38202</v>
      </c>
      <c r="G7" s="102">
        <v>7782</v>
      </c>
      <c r="H7" s="13">
        <f>+F7/30.42*14</f>
        <v>17581.459566074947</v>
      </c>
      <c r="I7" s="13">
        <f>+G7/30.42*14</f>
        <v>3581.4595660749501</v>
      </c>
      <c r="J7" s="13"/>
      <c r="K7" s="13">
        <v>0</v>
      </c>
      <c r="L7" s="13">
        <f>H7-I7+J7-K7</f>
        <v>13999.999999999996</v>
      </c>
      <c r="M7" s="14"/>
      <c r="N7" s="83"/>
      <c r="O7" s="83"/>
    </row>
    <row r="8" spans="2:16" ht="24.95" customHeight="1" x14ac:dyDescent="0.2">
      <c r="B8" s="11" t="s">
        <v>401</v>
      </c>
      <c r="C8" s="10" t="s">
        <v>468</v>
      </c>
      <c r="D8" s="18"/>
      <c r="E8" s="71" t="s">
        <v>297</v>
      </c>
      <c r="F8" s="13">
        <v>11514.3</v>
      </c>
      <c r="G8" s="13">
        <v>1350.3347839999997</v>
      </c>
      <c r="H8" s="13">
        <f t="shared" ref="H8:H17" si="0">+F8/30.42*14</f>
        <v>5299.1518737672577</v>
      </c>
      <c r="I8" s="13">
        <f t="shared" ref="I8:I17" si="1">+G8/30.42*14</f>
        <v>621.45585062458883</v>
      </c>
      <c r="J8" s="13"/>
      <c r="K8" s="13"/>
      <c r="L8" s="13">
        <f t="shared" ref="L8:L17" si="2">H8-I8+J8-K8</f>
        <v>4677.6960231426692</v>
      </c>
      <c r="M8" s="14"/>
      <c r="N8" s="83"/>
      <c r="O8" s="83"/>
    </row>
    <row r="9" spans="2:16" ht="24.95" customHeight="1" x14ac:dyDescent="0.2">
      <c r="B9" s="11" t="s">
        <v>29</v>
      </c>
      <c r="C9" s="10" t="s">
        <v>30</v>
      </c>
      <c r="D9" s="18"/>
      <c r="E9" s="71" t="s">
        <v>120</v>
      </c>
      <c r="F9" s="102">
        <v>8964</v>
      </c>
      <c r="G9" s="102">
        <v>852</v>
      </c>
      <c r="H9" s="13">
        <f t="shared" si="0"/>
        <v>4125.4437869822486</v>
      </c>
      <c r="I9" s="13">
        <f t="shared" si="1"/>
        <v>392.11045364891515</v>
      </c>
      <c r="J9" s="13"/>
      <c r="K9" s="13"/>
      <c r="L9" s="13">
        <f t="shared" si="2"/>
        <v>3733.3333333333335</v>
      </c>
      <c r="M9" s="14"/>
      <c r="N9" s="83"/>
      <c r="O9" s="83"/>
    </row>
    <row r="10" spans="2:16" ht="24.95" customHeight="1" x14ac:dyDescent="0.2">
      <c r="B10" s="11" t="s">
        <v>37</v>
      </c>
      <c r="C10" s="10" t="s">
        <v>38</v>
      </c>
      <c r="D10" s="18"/>
      <c r="E10" s="71" t="s">
        <v>120</v>
      </c>
      <c r="F10" s="102">
        <v>8964</v>
      </c>
      <c r="G10" s="102">
        <v>852</v>
      </c>
      <c r="H10" s="13">
        <f t="shared" si="0"/>
        <v>4125.4437869822486</v>
      </c>
      <c r="I10" s="13">
        <f t="shared" si="1"/>
        <v>392.11045364891515</v>
      </c>
      <c r="J10" s="13"/>
      <c r="K10" s="13"/>
      <c r="L10" s="13">
        <f t="shared" si="2"/>
        <v>3733.3333333333335</v>
      </c>
      <c r="M10" s="14"/>
      <c r="N10" s="83"/>
      <c r="O10" s="83"/>
    </row>
    <row r="11" spans="2:16" ht="24.95" customHeight="1" x14ac:dyDescent="0.2">
      <c r="B11" s="11" t="s">
        <v>402</v>
      </c>
      <c r="C11" s="10" t="s">
        <v>403</v>
      </c>
      <c r="D11" s="18"/>
      <c r="E11" s="71" t="s">
        <v>135</v>
      </c>
      <c r="F11" s="102">
        <v>8964</v>
      </c>
      <c r="G11" s="102">
        <v>852</v>
      </c>
      <c r="H11" s="13">
        <f t="shared" si="0"/>
        <v>4125.4437869822486</v>
      </c>
      <c r="I11" s="13">
        <f t="shared" si="1"/>
        <v>392.11045364891515</v>
      </c>
      <c r="J11" s="13"/>
      <c r="K11" s="13">
        <v>0</v>
      </c>
      <c r="L11" s="13">
        <f t="shared" si="2"/>
        <v>3733.3333333333335</v>
      </c>
      <c r="M11" s="14"/>
      <c r="N11" s="83"/>
      <c r="O11" s="83"/>
    </row>
    <row r="12" spans="2:16" ht="24.95" customHeight="1" x14ac:dyDescent="0.2">
      <c r="B12" s="11" t="s">
        <v>31</v>
      </c>
      <c r="C12" s="10" t="s">
        <v>32</v>
      </c>
      <c r="D12" s="18"/>
      <c r="E12" s="71" t="s">
        <v>134</v>
      </c>
      <c r="F12" s="102">
        <v>23719.5</v>
      </c>
      <c r="G12" s="102">
        <v>4021.0718400000001</v>
      </c>
      <c r="H12" s="13">
        <f t="shared" si="0"/>
        <v>10916.272189349113</v>
      </c>
      <c r="I12" s="13">
        <f t="shared" si="1"/>
        <v>1850.5919053254438</v>
      </c>
      <c r="J12" s="13"/>
      <c r="K12" s="13">
        <v>4</v>
      </c>
      <c r="L12" s="13">
        <f t="shared" si="2"/>
        <v>9061.6802840236687</v>
      </c>
      <c r="M12" s="14"/>
      <c r="N12" s="83"/>
      <c r="O12" s="83"/>
      <c r="P12" s="83"/>
    </row>
    <row r="13" spans="2:16" ht="24.95" customHeight="1" x14ac:dyDescent="0.2">
      <c r="B13" s="11" t="s">
        <v>33</v>
      </c>
      <c r="C13" s="10" t="s">
        <v>34</v>
      </c>
      <c r="D13" s="18"/>
      <c r="E13" s="71" t="s">
        <v>161</v>
      </c>
      <c r="F13" s="102">
        <v>15361.5</v>
      </c>
      <c r="G13" s="102">
        <v>2172.0967039999996</v>
      </c>
      <c r="H13" s="13">
        <f t="shared" si="0"/>
        <v>7069.7238658777114</v>
      </c>
      <c r="I13" s="13">
        <f t="shared" si="1"/>
        <v>999.65002813938167</v>
      </c>
      <c r="J13" s="13"/>
      <c r="K13" s="13">
        <v>3</v>
      </c>
      <c r="L13" s="13">
        <f t="shared" si="2"/>
        <v>6067.0738377383295</v>
      </c>
      <c r="M13" s="14"/>
      <c r="N13" s="83"/>
      <c r="O13" s="83"/>
    </row>
    <row r="14" spans="2:16" ht="24.95" customHeight="1" x14ac:dyDescent="0.2">
      <c r="B14" s="11" t="s">
        <v>35</v>
      </c>
      <c r="C14" s="10" t="s">
        <v>36</v>
      </c>
      <c r="D14" s="18"/>
      <c r="E14" s="71" t="s">
        <v>136</v>
      </c>
      <c r="F14" s="102">
        <v>9777.6</v>
      </c>
      <c r="G14" s="102">
        <v>997.29532799999993</v>
      </c>
      <c r="H14" s="13">
        <f t="shared" si="0"/>
        <v>4499.8816568047341</v>
      </c>
      <c r="I14" s="13">
        <f t="shared" si="1"/>
        <v>458.97878343195259</v>
      </c>
      <c r="J14" s="13"/>
      <c r="K14" s="13">
        <v>0</v>
      </c>
      <c r="L14" s="13">
        <f t="shared" si="2"/>
        <v>4040.9028733727814</v>
      </c>
      <c r="M14" s="14"/>
      <c r="N14" s="83"/>
      <c r="O14" s="83"/>
    </row>
    <row r="15" spans="2:16" ht="19.5" customHeight="1" x14ac:dyDescent="0.2">
      <c r="B15" s="11" t="s">
        <v>262</v>
      </c>
      <c r="C15" s="10" t="s">
        <v>265</v>
      </c>
      <c r="D15" s="18"/>
      <c r="E15" s="71" t="s">
        <v>120</v>
      </c>
      <c r="F15" s="102">
        <v>8964</v>
      </c>
      <c r="G15" s="102">
        <v>852</v>
      </c>
      <c r="H15" s="13">
        <f t="shared" si="0"/>
        <v>4125.4437869822486</v>
      </c>
      <c r="I15" s="13">
        <f t="shared" si="1"/>
        <v>392.11045364891515</v>
      </c>
      <c r="J15" s="13"/>
      <c r="K15" s="13"/>
      <c r="L15" s="13">
        <f t="shared" si="2"/>
        <v>3733.3333333333335</v>
      </c>
      <c r="M15" s="14"/>
      <c r="N15" s="83"/>
      <c r="O15" s="83"/>
    </row>
    <row r="16" spans="2:16" ht="19.5" customHeight="1" x14ac:dyDescent="0.2">
      <c r="B16" s="11" t="s">
        <v>404</v>
      </c>
      <c r="C16" s="10" t="s">
        <v>399</v>
      </c>
      <c r="D16" s="18"/>
      <c r="E16" s="72" t="s">
        <v>120</v>
      </c>
      <c r="F16" s="102">
        <v>8964</v>
      </c>
      <c r="G16" s="102">
        <v>852</v>
      </c>
      <c r="H16" s="13">
        <f t="shared" si="0"/>
        <v>4125.4437869822486</v>
      </c>
      <c r="I16" s="13">
        <f t="shared" si="1"/>
        <v>392.11045364891515</v>
      </c>
      <c r="J16" s="13"/>
      <c r="K16" s="13"/>
      <c r="L16" s="13">
        <f t="shared" ref="L16" si="3">H16-I16+J16-K16</f>
        <v>3733.3333333333335</v>
      </c>
      <c r="M16" s="14"/>
      <c r="N16" s="83"/>
      <c r="O16" s="83"/>
    </row>
    <row r="17" spans="1:15" ht="24.75" customHeight="1" x14ac:dyDescent="0.2">
      <c r="B17" s="11" t="s">
        <v>405</v>
      </c>
      <c r="C17" s="10" t="s">
        <v>474</v>
      </c>
      <c r="D17" s="18"/>
      <c r="E17" s="71" t="s">
        <v>240</v>
      </c>
      <c r="F17" s="102">
        <v>14062</v>
      </c>
      <c r="G17" s="102">
        <v>1894</v>
      </c>
      <c r="H17" s="13">
        <f t="shared" si="0"/>
        <v>6471.6633793556866</v>
      </c>
      <c r="I17" s="13">
        <f t="shared" si="1"/>
        <v>871.66337935568708</v>
      </c>
      <c r="J17" s="13"/>
      <c r="K17" s="13"/>
      <c r="L17" s="13">
        <f t="shared" si="2"/>
        <v>5600</v>
      </c>
      <c r="M17" s="14"/>
      <c r="N17" s="83"/>
      <c r="O17" s="83"/>
    </row>
    <row r="18" spans="1:15" ht="21.95" customHeight="1" x14ac:dyDescent="0.2">
      <c r="F18" s="104"/>
      <c r="G18" s="104"/>
    </row>
    <row r="19" spans="1:15" ht="21.95" customHeight="1" x14ac:dyDescent="0.2">
      <c r="E19" s="21" t="s">
        <v>91</v>
      </c>
      <c r="F19" s="103">
        <f t="shared" ref="F19:L19" si="4">SUM(F7:F17)</f>
        <v>157456.90000000002</v>
      </c>
      <c r="G19" s="103">
        <f t="shared" si="4"/>
        <v>22476.798655999999</v>
      </c>
      <c r="H19" s="22">
        <f t="shared" si="4"/>
        <v>72465.371466140699</v>
      </c>
      <c r="I19" s="22">
        <f t="shared" si="4"/>
        <v>10344.351781196578</v>
      </c>
      <c r="J19" s="22">
        <f t="shared" si="4"/>
        <v>0</v>
      </c>
      <c r="K19" s="22">
        <f t="shared" si="4"/>
        <v>7</v>
      </c>
      <c r="L19" s="22">
        <f t="shared" si="4"/>
        <v>62114.019684944113</v>
      </c>
    </row>
    <row r="20" spans="1:15" ht="21.95" customHeight="1" x14ac:dyDescent="0.2"/>
    <row r="21" spans="1:15" x14ac:dyDescent="0.2">
      <c r="A21" s="25"/>
    </row>
  </sheetData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O29"/>
  <sheetViews>
    <sheetView topLeftCell="D11" zoomScale="80" zoomScaleNormal="80" workbookViewId="0">
      <selection activeCell="L31" sqref="L3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1" width="8.85546875" customWidth="1"/>
    <col min="12" max="12" width="12.28515625" bestFit="1" customWidth="1"/>
    <col min="13" max="13" width="24.140625" customWidth="1"/>
  </cols>
  <sheetData>
    <row r="1" spans="2:15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 x14ac:dyDescent="0.25">
      <c r="F2" s="4" t="s">
        <v>94</v>
      </c>
      <c r="G2" s="2"/>
      <c r="H2" s="2"/>
      <c r="I2" s="2"/>
      <c r="J2" s="4"/>
      <c r="K2" s="2"/>
      <c r="L2" s="2"/>
      <c r="M2" s="23" t="str">
        <f>PRESIDENCIA!M2</f>
        <v>29 DE FEBRERO DE 2016</v>
      </c>
    </row>
    <row r="3" spans="2:15" x14ac:dyDescent="0.2">
      <c r="F3" s="23" t="str">
        <f>PRESIDENCIA!F3</f>
        <v>SEGUNDA QUINCENA DE FEBRERO DE 2016</v>
      </c>
      <c r="G3" s="2"/>
      <c r="H3" s="2"/>
      <c r="I3" s="2"/>
      <c r="J3" s="23"/>
      <c r="K3" s="2"/>
      <c r="L3" s="2"/>
    </row>
    <row r="4" spans="2:15" ht="1.5" customHeight="1" x14ac:dyDescent="0.2">
      <c r="F4" s="5"/>
      <c r="G4" s="2"/>
      <c r="H4" s="2"/>
      <c r="I4" s="2"/>
      <c r="J4" s="5"/>
      <c r="K4" s="2"/>
      <c r="L4" s="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5" ht="1.5" customHeight="1" x14ac:dyDescent="0.2">
      <c r="F6" s="104"/>
      <c r="G6" s="104"/>
    </row>
    <row r="7" spans="2:15" ht="19.5" customHeight="1" x14ac:dyDescent="0.2">
      <c r="B7" t="s">
        <v>446</v>
      </c>
      <c r="C7" s="10" t="s">
        <v>469</v>
      </c>
      <c r="D7" s="19"/>
      <c r="E7" s="82" t="s">
        <v>153</v>
      </c>
      <c r="F7" s="102">
        <v>24480</v>
      </c>
      <c r="G7" s="102">
        <v>4199.99</v>
      </c>
      <c r="H7" s="13">
        <f>+F7/30.42*14</f>
        <v>11266.272189349113</v>
      </c>
      <c r="I7" s="13">
        <f>+G7/30.42*14</f>
        <v>1932.9342537804073</v>
      </c>
      <c r="J7" s="13"/>
      <c r="K7" s="13">
        <v>0</v>
      </c>
      <c r="L7" s="13">
        <f>H7-I7+J7-K7</f>
        <v>9333.3379355687048</v>
      </c>
      <c r="M7" s="14"/>
      <c r="O7" s="83"/>
    </row>
    <row r="8" spans="2:15" ht="58.5" customHeight="1" x14ac:dyDescent="0.2">
      <c r="B8" s="11" t="s">
        <v>447</v>
      </c>
      <c r="C8" s="10" t="s">
        <v>441</v>
      </c>
      <c r="D8" s="19"/>
      <c r="E8" s="82" t="s">
        <v>330</v>
      </c>
      <c r="F8" s="102">
        <v>18576</v>
      </c>
      <c r="G8" s="102">
        <v>2859</v>
      </c>
      <c r="H8" s="13">
        <f t="shared" ref="H8:H23" si="0">+F8/30.42*14</f>
        <v>8549.1124260355027</v>
      </c>
      <c r="I8" s="13">
        <f t="shared" ref="I8:I23" si="1">+G8/30.42*14</f>
        <v>1315.7790927021695</v>
      </c>
      <c r="J8" s="13"/>
      <c r="K8" s="13"/>
      <c r="L8" s="13">
        <f>H8-I8+J8-K8</f>
        <v>7233.333333333333</v>
      </c>
      <c r="M8" s="14"/>
      <c r="O8" s="83"/>
    </row>
    <row r="9" spans="2:15" ht="24.75" customHeight="1" x14ac:dyDescent="0.2">
      <c r="B9" s="11" t="s">
        <v>41</v>
      </c>
      <c r="C9" s="10" t="s">
        <v>42</v>
      </c>
      <c r="D9" s="19"/>
      <c r="E9" s="82" t="s">
        <v>138</v>
      </c>
      <c r="F9" s="102">
        <v>19626.599999999999</v>
      </c>
      <c r="G9" s="102">
        <v>3083.1220639999997</v>
      </c>
      <c r="H9" s="13">
        <f t="shared" si="0"/>
        <v>9032.6232741617332</v>
      </c>
      <c r="I9" s="13">
        <f t="shared" si="1"/>
        <v>1418.9253417488492</v>
      </c>
      <c r="J9" s="13"/>
      <c r="K9" s="13"/>
      <c r="L9" s="13">
        <f>H9-I9+J9-K9</f>
        <v>7613.6979324128843</v>
      </c>
      <c r="M9" s="14"/>
      <c r="O9" s="83"/>
    </row>
    <row r="10" spans="2:15" ht="24.95" customHeight="1" x14ac:dyDescent="0.2">
      <c r="B10" s="11" t="s">
        <v>39</v>
      </c>
      <c r="C10" s="10" t="s">
        <v>40</v>
      </c>
      <c r="D10" s="19"/>
      <c r="E10" s="82" t="s">
        <v>138</v>
      </c>
      <c r="F10" s="102">
        <v>19626.599999999999</v>
      </c>
      <c r="G10" s="102">
        <v>3083.1220639999997</v>
      </c>
      <c r="H10" s="13">
        <f t="shared" si="0"/>
        <v>9032.6232741617332</v>
      </c>
      <c r="I10" s="13">
        <f t="shared" si="1"/>
        <v>1418.9253417488492</v>
      </c>
      <c r="J10" s="13"/>
      <c r="K10" s="13">
        <v>9</v>
      </c>
      <c r="L10" s="13">
        <f t="shared" ref="L10:L18" si="2">H10-I10+J10-K10</f>
        <v>7604.6979324128843</v>
      </c>
      <c r="M10" s="14"/>
      <c r="O10" s="83"/>
    </row>
    <row r="11" spans="2:15" ht="24.95" customHeight="1" x14ac:dyDescent="0.2">
      <c r="B11" s="69" t="s">
        <v>448</v>
      </c>
      <c r="C11" s="10" t="s">
        <v>470</v>
      </c>
      <c r="D11" s="19"/>
      <c r="E11" s="82" t="s">
        <v>120</v>
      </c>
      <c r="F11" s="102">
        <v>8964</v>
      </c>
      <c r="G11" s="102">
        <v>852</v>
      </c>
      <c r="H11" s="13">
        <f t="shared" si="0"/>
        <v>4125.4437869822486</v>
      </c>
      <c r="I11" s="13">
        <f t="shared" si="1"/>
        <v>392.11045364891515</v>
      </c>
      <c r="J11" s="13"/>
      <c r="K11" s="13">
        <v>0</v>
      </c>
      <c r="L11" s="13">
        <f t="shared" si="2"/>
        <v>3733.3333333333335</v>
      </c>
      <c r="M11" s="14"/>
      <c r="O11" s="83"/>
    </row>
    <row r="12" spans="2:15" ht="24.95" customHeight="1" x14ac:dyDescent="0.2">
      <c r="B12" s="11" t="s">
        <v>43</v>
      </c>
      <c r="C12" s="10" t="s">
        <v>44</v>
      </c>
      <c r="D12" s="19"/>
      <c r="E12" s="82" t="s">
        <v>139</v>
      </c>
      <c r="F12" s="102">
        <v>12826.8</v>
      </c>
      <c r="G12" s="102">
        <v>1630.6847839999996</v>
      </c>
      <c r="H12" s="13">
        <f t="shared" si="0"/>
        <v>5903.1952662721887</v>
      </c>
      <c r="I12" s="13">
        <f t="shared" si="1"/>
        <v>750.47951926364203</v>
      </c>
      <c r="J12" s="13"/>
      <c r="K12" s="13">
        <v>2</v>
      </c>
      <c r="L12" s="13">
        <f t="shared" si="2"/>
        <v>5150.7157470085467</v>
      </c>
      <c r="M12" s="14"/>
      <c r="O12" s="83"/>
    </row>
    <row r="13" spans="2:15" ht="24.95" customHeight="1" x14ac:dyDescent="0.2">
      <c r="B13" s="11" t="s">
        <v>45</v>
      </c>
      <c r="C13" s="10" t="s">
        <v>113</v>
      </c>
      <c r="D13" s="19"/>
      <c r="E13" s="82" t="s">
        <v>139</v>
      </c>
      <c r="F13" s="102">
        <v>12826.8</v>
      </c>
      <c r="G13" s="102">
        <v>1630.6847839999996</v>
      </c>
      <c r="H13" s="13">
        <f t="shared" si="0"/>
        <v>5903.1952662721887</v>
      </c>
      <c r="I13" s="13">
        <f t="shared" si="1"/>
        <v>750.47951926364203</v>
      </c>
      <c r="J13" s="13"/>
      <c r="K13" s="13">
        <v>2</v>
      </c>
      <c r="L13" s="13">
        <f t="shared" si="2"/>
        <v>5150.7157470085467</v>
      </c>
      <c r="M13" s="14"/>
      <c r="O13" s="83"/>
    </row>
    <row r="14" spans="2:15" ht="24.95" customHeight="1" x14ac:dyDescent="0.2">
      <c r="B14" s="10" t="s">
        <v>166</v>
      </c>
      <c r="C14" s="10" t="s">
        <v>165</v>
      </c>
      <c r="D14" s="19"/>
      <c r="E14" s="82" t="s">
        <v>139</v>
      </c>
      <c r="F14" s="102">
        <v>9819.6</v>
      </c>
      <c r="G14" s="105">
        <v>1004.821728</v>
      </c>
      <c r="H14" s="13">
        <f t="shared" si="0"/>
        <v>4519.2110453648911</v>
      </c>
      <c r="I14" s="13">
        <f t="shared" si="1"/>
        <v>462.44260986193297</v>
      </c>
      <c r="J14" s="13"/>
      <c r="K14" s="13">
        <v>0</v>
      </c>
      <c r="L14" s="13">
        <f t="shared" si="2"/>
        <v>4056.7684355029583</v>
      </c>
      <c r="M14" s="14"/>
      <c r="O14" s="83"/>
    </row>
    <row r="15" spans="2:15" ht="24.95" customHeight="1" x14ac:dyDescent="0.2">
      <c r="B15" s="10" t="s">
        <v>168</v>
      </c>
      <c r="C15" s="10" t="s">
        <v>167</v>
      </c>
      <c r="D15" s="19"/>
      <c r="E15" s="82" t="s">
        <v>139</v>
      </c>
      <c r="F15" s="102">
        <v>9819.6</v>
      </c>
      <c r="G15" s="105">
        <v>1004.821728</v>
      </c>
      <c r="H15" s="13">
        <f t="shared" si="0"/>
        <v>4519.2110453648911</v>
      </c>
      <c r="I15" s="13">
        <f t="shared" si="1"/>
        <v>462.44260986193297</v>
      </c>
      <c r="J15" s="13"/>
      <c r="K15" s="13">
        <v>0</v>
      </c>
      <c r="L15" s="13">
        <f t="shared" si="2"/>
        <v>4056.7684355029583</v>
      </c>
      <c r="M15" s="14"/>
      <c r="O15" s="83"/>
    </row>
    <row r="16" spans="2:15" ht="24.95" customHeight="1" x14ac:dyDescent="0.2">
      <c r="B16" s="11" t="s">
        <v>46</v>
      </c>
      <c r="C16" s="10" t="s">
        <v>47</v>
      </c>
      <c r="D16" s="19"/>
      <c r="E16" s="82" t="s">
        <v>121</v>
      </c>
      <c r="F16" s="102">
        <v>7816.2</v>
      </c>
      <c r="G16" s="105">
        <v>660.89319999999998</v>
      </c>
      <c r="H16" s="13">
        <f t="shared" si="0"/>
        <v>3597.1992110453648</v>
      </c>
      <c r="I16" s="13">
        <f t="shared" si="1"/>
        <v>304.1586061801446</v>
      </c>
      <c r="J16" s="13"/>
      <c r="K16" s="13">
        <v>0</v>
      </c>
      <c r="L16" s="13">
        <f t="shared" si="2"/>
        <v>3293.0406048652203</v>
      </c>
      <c r="M16" s="14"/>
      <c r="O16" s="83"/>
    </row>
    <row r="17" spans="2:15" ht="24.95" customHeight="1" x14ac:dyDescent="0.2">
      <c r="B17" s="11" t="s">
        <v>50</v>
      </c>
      <c r="C17" s="10" t="s">
        <v>51</v>
      </c>
      <c r="D17" s="19"/>
      <c r="E17" s="82" t="s">
        <v>121</v>
      </c>
      <c r="F17" s="102">
        <v>7236.6</v>
      </c>
      <c r="G17" s="102">
        <v>358.87838399999998</v>
      </c>
      <c r="H17" s="13">
        <f t="shared" si="0"/>
        <v>3330.4536489151874</v>
      </c>
      <c r="I17" s="13">
        <f t="shared" si="1"/>
        <v>165.16427928994079</v>
      </c>
      <c r="J17" s="13"/>
      <c r="K17" s="13">
        <v>0</v>
      </c>
      <c r="L17" s="13">
        <f t="shared" si="2"/>
        <v>3165.2893696252468</v>
      </c>
      <c r="M17" s="14"/>
      <c r="O17" s="83"/>
    </row>
    <row r="18" spans="2:15" ht="21.95" customHeight="1" x14ac:dyDescent="0.2">
      <c r="B18" s="11" t="s">
        <v>207</v>
      </c>
      <c r="C18" s="10" t="s">
        <v>208</v>
      </c>
      <c r="D18" s="19"/>
      <c r="E18" s="82" t="s">
        <v>140</v>
      </c>
      <c r="F18" s="102">
        <v>10714.2</v>
      </c>
      <c r="G18" s="102">
        <v>1179.4334239999998</v>
      </c>
      <c r="H18" s="13">
        <f t="shared" si="0"/>
        <v>4930.9270216962523</v>
      </c>
      <c r="I18" s="13">
        <f t="shared" si="1"/>
        <v>542.80302222222213</v>
      </c>
      <c r="J18" s="13"/>
      <c r="K18" s="13">
        <v>0</v>
      </c>
      <c r="L18" s="13">
        <f t="shared" si="2"/>
        <v>4388.1239994740299</v>
      </c>
      <c r="M18" s="28"/>
      <c r="O18" s="83"/>
    </row>
    <row r="19" spans="2:15" ht="21.95" customHeight="1" x14ac:dyDescent="0.2">
      <c r="B19" s="11" t="s">
        <v>449</v>
      </c>
      <c r="C19" s="10" t="s">
        <v>450</v>
      </c>
      <c r="D19" s="19"/>
      <c r="E19" s="82" t="s">
        <v>120</v>
      </c>
      <c r="F19" s="102">
        <v>8964</v>
      </c>
      <c r="G19" s="102">
        <v>852</v>
      </c>
      <c r="H19" s="13">
        <f t="shared" si="0"/>
        <v>4125.4437869822486</v>
      </c>
      <c r="I19" s="13">
        <f t="shared" si="1"/>
        <v>392.11045364891515</v>
      </c>
      <c r="J19" s="13"/>
      <c r="K19" s="13"/>
      <c r="L19" s="13">
        <f t="shared" ref="L19:L23" si="3">H19-I19+J19-K19</f>
        <v>3733.3333333333335</v>
      </c>
      <c r="M19" s="28"/>
      <c r="O19" s="83"/>
    </row>
    <row r="20" spans="2:15" ht="21.95" customHeight="1" x14ac:dyDescent="0.2">
      <c r="B20" s="11" t="s">
        <v>522</v>
      </c>
      <c r="C20" s="10" t="s">
        <v>456</v>
      </c>
      <c r="D20" s="19"/>
      <c r="E20" s="82" t="s">
        <v>478</v>
      </c>
      <c r="F20" s="102">
        <v>14062</v>
      </c>
      <c r="G20" s="102">
        <v>1894</v>
      </c>
      <c r="H20" s="13">
        <f t="shared" si="0"/>
        <v>6471.6633793556866</v>
      </c>
      <c r="I20" s="13">
        <f t="shared" si="1"/>
        <v>871.66337935568708</v>
      </c>
      <c r="J20" s="13"/>
      <c r="K20" s="13"/>
      <c r="L20" s="13">
        <f t="shared" si="3"/>
        <v>5600</v>
      </c>
      <c r="M20" s="28"/>
      <c r="O20" s="83"/>
    </row>
    <row r="21" spans="2:15" ht="21.95" customHeight="1" x14ac:dyDescent="0.2">
      <c r="B21" s="11" t="s">
        <v>451</v>
      </c>
      <c r="C21" s="10" t="s">
        <v>452</v>
      </c>
      <c r="D21" s="19"/>
      <c r="E21" s="82" t="s">
        <v>443</v>
      </c>
      <c r="F21" s="102">
        <v>14062</v>
      </c>
      <c r="G21" s="102">
        <v>1894</v>
      </c>
      <c r="H21" s="13">
        <f t="shared" si="0"/>
        <v>6471.6633793556866</v>
      </c>
      <c r="I21" s="13">
        <f t="shared" si="1"/>
        <v>871.66337935568708</v>
      </c>
      <c r="J21" s="13"/>
      <c r="K21" s="13"/>
      <c r="L21" s="13">
        <f t="shared" si="3"/>
        <v>5600</v>
      </c>
      <c r="M21" s="28"/>
      <c r="O21" s="83"/>
    </row>
    <row r="22" spans="2:15" ht="21.95" customHeight="1" x14ac:dyDescent="0.2">
      <c r="B22" s="11" t="s">
        <v>453</v>
      </c>
      <c r="C22" s="10" t="s">
        <v>454</v>
      </c>
      <c r="D22" s="19"/>
      <c r="E22" s="82" t="s">
        <v>444</v>
      </c>
      <c r="F22" s="102">
        <v>12773</v>
      </c>
      <c r="G22" s="102">
        <v>1619</v>
      </c>
      <c r="H22" s="13">
        <f t="shared" si="0"/>
        <v>5878.4352399737008</v>
      </c>
      <c r="I22" s="13">
        <f t="shared" si="1"/>
        <v>745.10190664036816</v>
      </c>
      <c r="J22" s="13"/>
      <c r="K22" s="13"/>
      <c r="L22" s="13">
        <f t="shared" si="3"/>
        <v>5133.333333333333</v>
      </c>
      <c r="M22" s="28"/>
      <c r="O22" s="83"/>
    </row>
    <row r="23" spans="2:15" ht="21.95" customHeight="1" x14ac:dyDescent="0.2">
      <c r="B23" s="11" t="s">
        <v>455</v>
      </c>
      <c r="C23" s="10" t="s">
        <v>442</v>
      </c>
      <c r="D23" s="19"/>
      <c r="E23" s="82" t="s">
        <v>445</v>
      </c>
      <c r="F23" s="102">
        <v>14062</v>
      </c>
      <c r="G23" s="102">
        <v>1894</v>
      </c>
      <c r="H23" s="13">
        <f t="shared" si="0"/>
        <v>6471.6633793556866</v>
      </c>
      <c r="I23" s="13">
        <f t="shared" si="1"/>
        <v>871.66337935568708</v>
      </c>
      <c r="J23" s="13"/>
      <c r="K23" s="13"/>
      <c r="L23" s="13">
        <f t="shared" si="3"/>
        <v>5600</v>
      </c>
      <c r="M23" s="28"/>
      <c r="O23" s="83"/>
    </row>
    <row r="24" spans="2:15" ht="21.95" customHeight="1" x14ac:dyDescent="0.2">
      <c r="B24" s="11"/>
      <c r="C24" s="10"/>
      <c r="D24" s="19"/>
      <c r="E24" s="30"/>
      <c r="F24" s="102"/>
      <c r="G24" s="102"/>
      <c r="H24" s="13"/>
      <c r="I24" s="13"/>
      <c r="J24" s="13"/>
      <c r="K24" s="13"/>
      <c r="L24" s="13"/>
      <c r="M24" s="40"/>
      <c r="O24" s="83"/>
    </row>
    <row r="25" spans="2:15" ht="21.95" customHeight="1" x14ac:dyDescent="0.2">
      <c r="E25" s="21" t="s">
        <v>91</v>
      </c>
      <c r="F25" s="103">
        <f>SUM(F7:F18)</f>
        <v>162333.00000000003</v>
      </c>
      <c r="G25" s="103">
        <f>SUM(G7:G18)</f>
        <v>21547.452159999993</v>
      </c>
      <c r="H25" s="22">
        <f>SUM(H7:H23)</f>
        <v>104128.33662064429</v>
      </c>
      <c r="I25" s="22">
        <f>SUM(I7:I23)</f>
        <v>13668.847147928989</v>
      </c>
      <c r="J25" s="22">
        <f>SUM(J7:J23)</f>
        <v>0</v>
      </c>
      <c r="K25" s="22">
        <f>SUM(K7:K23)</f>
        <v>13</v>
      </c>
      <c r="L25" s="22">
        <f>SUM(L7:L23)</f>
        <v>90446.489472715301</v>
      </c>
    </row>
    <row r="26" spans="2:15" x14ac:dyDescent="0.2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  <row r="27" spans="2:15" x14ac:dyDescent="0.2">
      <c r="B27" s="11"/>
      <c r="C27" s="10"/>
      <c r="D27" s="10"/>
      <c r="E27" s="18"/>
      <c r="F27" s="13"/>
      <c r="G27" s="13"/>
      <c r="H27" s="13"/>
      <c r="I27" s="13"/>
      <c r="J27" s="13"/>
      <c r="K27" s="13"/>
      <c r="L27" s="13"/>
    </row>
    <row r="28" spans="2:15" x14ac:dyDescent="0.2">
      <c r="B28" s="11"/>
      <c r="C28" s="10"/>
      <c r="D28" s="10"/>
      <c r="E28" s="18"/>
      <c r="F28" s="13"/>
      <c r="G28" s="13"/>
      <c r="H28" s="13"/>
      <c r="I28" s="13"/>
      <c r="J28" s="13"/>
      <c r="K28" s="13"/>
      <c r="L28" s="13"/>
    </row>
    <row r="29" spans="2:15" x14ac:dyDescent="0.2">
      <c r="B29" s="11"/>
      <c r="C29" s="10"/>
      <c r="D29" s="10"/>
      <c r="E29" s="18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15748031496062992" right="0.27559055118110237" top="0.19685039370078741" bottom="0.51181102362204722" header="0.11811023622047245" footer="0"/>
  <pageSetup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2"/>
  <sheetViews>
    <sheetView topLeftCell="D8" workbookViewId="0">
      <selection activeCell="I7" sqref="I7:I20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23" t="str">
        <f>+O.PUB!M2</f>
        <v>29 DE FEBRERO DE 2016</v>
      </c>
    </row>
    <row r="3" spans="2:13" x14ac:dyDescent="0.2">
      <c r="F3" s="23" t="str">
        <f>+O.PUB!F3</f>
        <v>SEGUNDA QUINCENA DE FEBRERO DE 2016</v>
      </c>
      <c r="G3" s="2"/>
      <c r="H3" s="2"/>
      <c r="I3" s="2"/>
      <c r="J3" s="23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212</v>
      </c>
      <c r="H5" s="7" t="s">
        <v>4</v>
      </c>
      <c r="I5" s="7" t="s">
        <v>212</v>
      </c>
      <c r="J5" s="73" t="s">
        <v>266</v>
      </c>
      <c r="K5" s="7" t="s">
        <v>199</v>
      </c>
      <c r="L5" s="7" t="s">
        <v>5</v>
      </c>
      <c r="M5" s="6" t="s">
        <v>6</v>
      </c>
    </row>
    <row r="6" spans="2:13" x14ac:dyDescent="0.2">
      <c r="F6" s="104"/>
      <c r="G6" s="104"/>
    </row>
    <row r="7" spans="2:13" ht="24.95" customHeight="1" x14ac:dyDescent="0.2">
      <c r="B7" s="11" t="s">
        <v>263</v>
      </c>
      <c r="C7" s="10" t="s">
        <v>261</v>
      </c>
      <c r="D7" s="18"/>
      <c r="E7" s="122" t="s">
        <v>140</v>
      </c>
      <c r="F7" s="102">
        <v>8828</v>
      </c>
      <c r="G7" s="102">
        <v>828</v>
      </c>
      <c r="H7" s="13">
        <f>+F7/30.42*14</f>
        <v>4062.8533859303093</v>
      </c>
      <c r="I7" s="13">
        <f>+G7/30.42*14</f>
        <v>381.06508875739644</v>
      </c>
      <c r="J7" s="13"/>
      <c r="K7" s="13"/>
      <c r="L7" s="13">
        <f>H7-I7+J7-K7</f>
        <v>3681.7882971729127</v>
      </c>
      <c r="M7" s="14"/>
    </row>
    <row r="8" spans="2:13" ht="24.95" customHeight="1" x14ac:dyDescent="0.2">
      <c r="B8" s="11" t="s">
        <v>203</v>
      </c>
      <c r="C8" s="10" t="s">
        <v>204</v>
      </c>
      <c r="D8" s="18"/>
      <c r="E8" s="122" t="s">
        <v>141</v>
      </c>
      <c r="F8" s="102">
        <v>12087.6</v>
      </c>
      <c r="G8" s="102">
        <v>1472.7916639999999</v>
      </c>
      <c r="H8" s="13">
        <f t="shared" ref="H8:H20" si="0">+F8/30.42*14</f>
        <v>5562.998027613412</v>
      </c>
      <c r="I8" s="13">
        <f t="shared" ref="I8:I20" si="1">+G8/30.42*14</f>
        <v>677.81338908612747</v>
      </c>
      <c r="J8" s="13"/>
      <c r="K8" s="13">
        <v>1</v>
      </c>
      <c r="L8" s="13">
        <f t="shared" ref="L8:L18" si="2">H8-I8+J8-K8</f>
        <v>4884.1846385272847</v>
      </c>
      <c r="M8" s="14"/>
    </row>
    <row r="9" spans="2:13" ht="24.95" customHeight="1" x14ac:dyDescent="0.2">
      <c r="B9" s="10" t="s">
        <v>56</v>
      </c>
      <c r="C9" s="10" t="s">
        <v>57</v>
      </c>
      <c r="D9" s="18"/>
      <c r="E9" s="122" t="s">
        <v>141</v>
      </c>
      <c r="F9" s="102">
        <v>12087.6</v>
      </c>
      <c r="G9" s="102">
        <v>1472.7916639999999</v>
      </c>
      <c r="H9" s="13">
        <f t="shared" si="0"/>
        <v>5562.998027613412</v>
      </c>
      <c r="I9" s="13">
        <f t="shared" si="1"/>
        <v>677.81338908612747</v>
      </c>
      <c r="J9" s="13"/>
      <c r="K9" s="13">
        <v>0</v>
      </c>
      <c r="L9" s="13">
        <f t="shared" si="2"/>
        <v>4885.1846385272847</v>
      </c>
      <c r="M9" s="14"/>
    </row>
    <row r="10" spans="2:13" ht="24.95" customHeight="1" x14ac:dyDescent="0.2">
      <c r="B10" s="11" t="s">
        <v>112</v>
      </c>
      <c r="C10" s="10" t="s">
        <v>111</v>
      </c>
      <c r="D10" s="18"/>
      <c r="E10" s="122" t="s">
        <v>141</v>
      </c>
      <c r="F10" s="102">
        <v>8748.6</v>
      </c>
      <c r="G10" s="102">
        <v>812.89852799999994</v>
      </c>
      <c r="H10" s="13">
        <f t="shared" si="0"/>
        <v>4026.3116370808675</v>
      </c>
      <c r="I10" s="13">
        <f t="shared" si="1"/>
        <v>374.11503589743586</v>
      </c>
      <c r="J10" s="13"/>
      <c r="K10" s="13"/>
      <c r="L10" s="13">
        <f t="shared" si="2"/>
        <v>3652.1966011834315</v>
      </c>
      <c r="M10" s="14"/>
    </row>
    <row r="11" spans="2:13" ht="24.95" customHeight="1" x14ac:dyDescent="0.2">
      <c r="B11" s="11" t="s">
        <v>58</v>
      </c>
      <c r="C11" s="10" t="s">
        <v>59</v>
      </c>
      <c r="D11" s="18"/>
      <c r="E11" s="122" t="s">
        <v>141</v>
      </c>
      <c r="F11" s="102">
        <v>12087.6</v>
      </c>
      <c r="G11" s="102">
        <v>1472.7916639999999</v>
      </c>
      <c r="H11" s="13">
        <f t="shared" si="0"/>
        <v>5562.998027613412</v>
      </c>
      <c r="I11" s="13">
        <f t="shared" si="1"/>
        <v>677.81338908612747</v>
      </c>
      <c r="J11" s="13"/>
      <c r="K11" s="13">
        <v>1</v>
      </c>
      <c r="L11" s="13">
        <f t="shared" si="2"/>
        <v>4884.1846385272847</v>
      </c>
      <c r="M11" s="14"/>
    </row>
    <row r="12" spans="2:13" ht="24.95" customHeight="1" x14ac:dyDescent="0.2">
      <c r="B12" s="51" t="s">
        <v>205</v>
      </c>
      <c r="C12" s="10" t="s">
        <v>206</v>
      </c>
      <c r="D12" s="18"/>
      <c r="E12" s="122" t="s">
        <v>141</v>
      </c>
      <c r="F12" s="102">
        <v>12087.6</v>
      </c>
      <c r="G12" s="102">
        <v>1472.7916639999999</v>
      </c>
      <c r="H12" s="13">
        <f t="shared" si="0"/>
        <v>5562.998027613412</v>
      </c>
      <c r="I12" s="13">
        <f t="shared" si="1"/>
        <v>677.81338908612747</v>
      </c>
      <c r="J12" s="13"/>
      <c r="K12" s="13">
        <v>2</v>
      </c>
      <c r="L12" s="13">
        <f t="shared" si="2"/>
        <v>4883.1846385272847</v>
      </c>
      <c r="M12" s="14"/>
    </row>
    <row r="13" spans="2:13" ht="24.95" customHeight="1" x14ac:dyDescent="0.2">
      <c r="B13" s="51" t="s">
        <v>216</v>
      </c>
      <c r="C13" s="10" t="s">
        <v>190</v>
      </c>
      <c r="D13" s="18"/>
      <c r="E13" s="122" t="s">
        <v>141</v>
      </c>
      <c r="F13" s="102">
        <v>6757.8</v>
      </c>
      <c r="G13" s="102">
        <v>270.85494400000005</v>
      </c>
      <c r="H13" s="13">
        <f t="shared" si="0"/>
        <v>3110.0986193293884</v>
      </c>
      <c r="I13" s="13">
        <f t="shared" si="1"/>
        <v>124.6538203813281</v>
      </c>
      <c r="J13" s="13"/>
      <c r="K13" s="13"/>
      <c r="L13" s="13">
        <f t="shared" si="2"/>
        <v>2985.4447989480605</v>
      </c>
      <c r="M13" s="14"/>
    </row>
    <row r="14" spans="2:13" ht="24.95" customHeight="1" x14ac:dyDescent="0.2">
      <c r="B14" s="51" t="s">
        <v>272</v>
      </c>
      <c r="C14" s="10" t="s">
        <v>271</v>
      </c>
      <c r="D14" s="18"/>
      <c r="E14" s="122" t="s">
        <v>141</v>
      </c>
      <c r="F14" s="102">
        <v>8635.2000000000007</v>
      </c>
      <c r="G14" s="102">
        <v>792.57724800000005</v>
      </c>
      <c r="H14" s="13">
        <f t="shared" si="0"/>
        <v>3974.1222879684424</v>
      </c>
      <c r="I14" s="13">
        <f t="shared" si="1"/>
        <v>364.76270453648914</v>
      </c>
      <c r="J14" s="13"/>
      <c r="K14" s="13"/>
      <c r="L14" s="13">
        <f t="shared" si="2"/>
        <v>3609.3595834319531</v>
      </c>
      <c r="M14" s="14"/>
    </row>
    <row r="15" spans="2:13" ht="24.95" customHeight="1" x14ac:dyDescent="0.2">
      <c r="B15" s="51" t="s">
        <v>274</v>
      </c>
      <c r="C15" s="10" t="s">
        <v>273</v>
      </c>
      <c r="D15" s="18"/>
      <c r="E15" s="122" t="s">
        <v>141</v>
      </c>
      <c r="F15" s="102">
        <v>8635.2000000000007</v>
      </c>
      <c r="G15" s="102">
        <v>792.57724800000005</v>
      </c>
      <c r="H15" s="13">
        <f t="shared" si="0"/>
        <v>3974.1222879684424</v>
      </c>
      <c r="I15" s="13">
        <f t="shared" si="1"/>
        <v>364.76270453648914</v>
      </c>
      <c r="J15" s="13"/>
      <c r="K15" s="13"/>
      <c r="L15" s="13">
        <f t="shared" si="2"/>
        <v>3609.3595834319531</v>
      </c>
      <c r="M15" s="14"/>
    </row>
    <row r="16" spans="2:13" ht="24.95" customHeight="1" x14ac:dyDescent="0.2">
      <c r="B16" s="51" t="s">
        <v>275</v>
      </c>
      <c r="C16" s="10" t="s">
        <v>276</v>
      </c>
      <c r="D16" s="18"/>
      <c r="E16" s="122" t="s">
        <v>141</v>
      </c>
      <c r="F16" s="102">
        <v>9853</v>
      </c>
      <c r="G16" s="102">
        <v>1010.81</v>
      </c>
      <c r="H16" s="13">
        <f t="shared" si="0"/>
        <v>4534.5825115055877</v>
      </c>
      <c r="I16" s="13">
        <f t="shared" si="1"/>
        <v>465.19855358316892</v>
      </c>
      <c r="J16" s="13"/>
      <c r="K16" s="13"/>
      <c r="L16" s="13">
        <f t="shared" si="2"/>
        <v>4069.3839579224186</v>
      </c>
      <c r="M16" s="14"/>
    </row>
    <row r="17" spans="2:13" ht="24.95" customHeight="1" x14ac:dyDescent="0.2">
      <c r="B17" s="51" t="s">
        <v>196</v>
      </c>
      <c r="C17" s="10" t="s">
        <v>197</v>
      </c>
      <c r="D17" s="18"/>
      <c r="E17" s="122" t="s">
        <v>217</v>
      </c>
      <c r="F17" s="102">
        <v>10117.799999999999</v>
      </c>
      <c r="G17" s="102">
        <v>1058.2591679999998</v>
      </c>
      <c r="H17" s="13">
        <f t="shared" si="0"/>
        <v>4656.4497041420109</v>
      </c>
      <c r="I17" s="13">
        <f t="shared" si="1"/>
        <v>487.03577751479276</v>
      </c>
      <c r="J17" s="13"/>
      <c r="K17" s="13"/>
      <c r="L17" s="13">
        <f t="shared" si="2"/>
        <v>4169.4139266272177</v>
      </c>
      <c r="M17" s="14"/>
    </row>
    <row r="18" spans="2:13" ht="24.95" customHeight="1" x14ac:dyDescent="0.2">
      <c r="B18" s="11" t="s">
        <v>235</v>
      </c>
      <c r="C18" s="10" t="s">
        <v>236</v>
      </c>
      <c r="D18" s="18"/>
      <c r="E18" s="122" t="s">
        <v>139</v>
      </c>
      <c r="F18" s="102">
        <v>9819.6</v>
      </c>
      <c r="G18" s="102">
        <v>1004.821728</v>
      </c>
      <c r="H18" s="13">
        <f t="shared" si="0"/>
        <v>4519.2110453648911</v>
      </c>
      <c r="I18" s="13">
        <f t="shared" si="1"/>
        <v>462.44260986193297</v>
      </c>
      <c r="J18" s="13"/>
      <c r="K18" s="13"/>
      <c r="L18" s="13">
        <f t="shared" si="2"/>
        <v>4056.7684355029583</v>
      </c>
      <c r="M18" s="14"/>
    </row>
    <row r="19" spans="2:13" ht="21.95" customHeight="1" x14ac:dyDescent="0.2">
      <c r="B19" s="11" t="s">
        <v>173</v>
      </c>
      <c r="C19" s="10" t="s">
        <v>174</v>
      </c>
      <c r="D19" s="18"/>
      <c r="E19" s="122" t="s">
        <v>124</v>
      </c>
      <c r="F19" s="102">
        <v>8964</v>
      </c>
      <c r="G19" s="102">
        <v>852</v>
      </c>
      <c r="H19" s="13">
        <f t="shared" si="0"/>
        <v>4125.4437869822486</v>
      </c>
      <c r="I19" s="13">
        <f t="shared" si="1"/>
        <v>392.11045364891515</v>
      </c>
      <c r="J19" s="13"/>
      <c r="K19" s="13"/>
      <c r="L19" s="13">
        <f t="shared" ref="L19" si="3">H19-I19+J19-K19</f>
        <v>3733.3333333333335</v>
      </c>
      <c r="M19" s="14"/>
    </row>
    <row r="20" spans="2:13" ht="21.95" customHeight="1" x14ac:dyDescent="0.2">
      <c r="B20" s="11" t="s">
        <v>523</v>
      </c>
      <c r="C20" s="10" t="s">
        <v>243</v>
      </c>
      <c r="D20" s="18"/>
      <c r="E20" s="122" t="s">
        <v>124</v>
      </c>
      <c r="F20" s="102">
        <v>8098</v>
      </c>
      <c r="G20" s="102">
        <v>594.41</v>
      </c>
      <c r="H20" s="13">
        <f t="shared" si="0"/>
        <v>3726.8902038132806</v>
      </c>
      <c r="I20" s="13">
        <f t="shared" si="1"/>
        <v>273.56147271531881</v>
      </c>
      <c r="J20" s="13"/>
      <c r="K20" s="13"/>
      <c r="L20" s="13">
        <f t="shared" ref="L20" si="4">H20-I20+J20-K20</f>
        <v>3453.3287310979617</v>
      </c>
      <c r="M20" s="14"/>
    </row>
    <row r="21" spans="2:13" ht="21.95" customHeight="1" x14ac:dyDescent="0.2">
      <c r="E21" s="21" t="s">
        <v>91</v>
      </c>
      <c r="F21" s="103">
        <f t="shared" ref="F21:G21" si="5">SUM(F7:F19)</f>
        <v>128709.6</v>
      </c>
      <c r="G21" s="103">
        <f t="shared" si="5"/>
        <v>13313.96552</v>
      </c>
      <c r="H21" s="22">
        <f>SUM(H7:H20)</f>
        <v>62962.077580539117</v>
      </c>
      <c r="I21" s="22">
        <f t="shared" ref="I21:K21" si="6">SUM(I7:I20)</f>
        <v>6400.9617777777785</v>
      </c>
      <c r="J21" s="22">
        <f t="shared" si="6"/>
        <v>0</v>
      </c>
      <c r="K21" s="22">
        <f t="shared" si="6"/>
        <v>4</v>
      </c>
      <c r="L21" s="22">
        <f>SUM(L7:L20)</f>
        <v>56557.115802761335</v>
      </c>
    </row>
    <row r="22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2016-02-25T19:16:12Z</cp:lastPrinted>
  <dcterms:created xsi:type="dcterms:W3CDTF">2004-03-09T14:35:28Z</dcterms:created>
  <dcterms:modified xsi:type="dcterms:W3CDTF">2016-02-25T20:59:19Z</dcterms:modified>
</cp:coreProperties>
</file>