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16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SEG.P.2!$B$1:$M$30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I27" i="15" l="1"/>
  <c r="H27" i="15"/>
  <c r="I7" i="15"/>
  <c r="H7" i="15"/>
  <c r="I13" i="10"/>
  <c r="H13" i="10"/>
  <c r="I29" i="15" l="1"/>
  <c r="H29" i="15"/>
  <c r="I28" i="15"/>
  <c r="H28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H30" i="15" l="1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L26" i="15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K30" i="15"/>
  <c r="E32" i="33" s="1"/>
  <c r="J30" i="15"/>
  <c r="D32" i="33" s="1"/>
  <c r="I30" i="15"/>
  <c r="C32" i="33" s="1"/>
  <c r="B32" i="33"/>
  <c r="L29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7" i="15"/>
  <c r="L28" i="15"/>
  <c r="K6" i="31" l="1"/>
  <c r="M6" i="31" s="1"/>
  <c r="L22" i="28"/>
  <c r="E19" i="33" s="1"/>
  <c r="E28" i="33" s="1"/>
  <c r="J25" i="7"/>
  <c r="D16" i="33" s="1"/>
  <c r="K25" i="7"/>
  <c r="E16" i="33" s="1"/>
  <c r="L21" i="15"/>
  <c r="L23" i="15"/>
  <c r="L27" i="10"/>
  <c r="M20" i="28" l="1"/>
  <c r="L11" i="10"/>
  <c r="L22" i="15"/>
  <c r="M21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31" i="33" s="1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D35" i="33" s="1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F28" i="33" l="1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<sst xmlns="http://schemas.openxmlformats.org/spreadsheetml/2006/main" count="964" uniqueCount="538">
  <si>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</si>
  <si>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</si>
  <si>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</si>
  <si>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</si>
  <si>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</si>
  <si>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</si>
  <si>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</si>
  <si>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</si>
  <si>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</si>
  <si>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</si>
  <si>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</si>
  <si>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</si>
  <si>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</si>
  <si>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</si>
  <si>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</si>
  <si>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</si>
  <si>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</si>
  <si>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</si>
  <si>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</si>
  <si>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</si>
  <si>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</si>
  <si>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</si>
  <si>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</si>
  <si>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</si>
  <si>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</si>
  <si>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</si>
  <si>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</si>
  <si>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</si>
  <si>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</si>
  <si>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</si>
  <si>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</si>
  <si>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</si>
  <si>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</si>
  <si>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</si>
  <si>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</si>
  <si>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</si>
  <si>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</si>
  <si>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</si>
  <si>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</si>
  <si>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</si>
  <si>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</si>
  <si>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</si>
  <si>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</si>
  <si>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</si>
  <si>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</si>
  <si>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</si>
  <si>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</si>
  <si>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</si>
  <si>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</si>
  <si>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</si>
  <si>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</si>
  <si>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</si>
  <si>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</si>
  <si>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</si>
  <si>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</si>
  <si>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</si>
  <si>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</si>
  <si>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</si>
  <si>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</si>
  <si>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</si>
  <si>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</si>
  <si>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</si>
  <si>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</si>
  <si>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</si>
  <si>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</si>
  <si>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</si>
  <si>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</si>
  <si>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</si>
  <si>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</si>
  <si>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</si>
  <si>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</si>
  <si>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</si>
  <si>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</si>
  <si>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</si>
  <si>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</si>
  <si>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</si>
  <si>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</si>
  <si>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</si>
  <si>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</si>
  <si>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</si>
  <si>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</si>
  <si>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</si>
  <si>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</si>
  <si>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</si>
  <si>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</si>
  <si>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</si>
  <si>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</si>
  <si>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</si>
  <si>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</si>
  <si>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</si>
  <si>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</si>
  <si>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</si>
  <si>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</si>
  <si>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</si>
  <si>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</si>
  <si>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</si>
  <si>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</si>
  <si>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</si>
  <si>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</si>
  <si>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</si>
  <si>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</si>
  <si>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</si>
  <si>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</si>
  <si>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</si>
  <si>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</si>
  <si>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</si>
  <si>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</si>
  <si>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</si>
  <si>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</si>
  <si>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</si>
  <si>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</si>
  <si>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</si>
  <si>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</si>
  <si>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</si>
  <si>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</si>
  <si>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</si>
  <si>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</si>
  <si>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</si>
  <si>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</si>
  <si>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</si>
  <si>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</si>
  <si>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</si>
  <si>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</si>
  <si>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</si>
  <si>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</si>
  <si>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</si>
  <si>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</si>
  <si>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</si>
  <si>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</si>
  <si>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</si>
  <si>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</si>
  <si>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</si>
  <si>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</si>
  <si>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</si>
  <si>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</si>
  <si>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</si>
  <si>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</si>
  <si>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</si>
  <si>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</si>
  <si>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</si>
  <si>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</si>
  <si>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</si>
  <si>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</si>
  <si>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</si>
  <si>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</si>
  <si>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</si>
  <si>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</si>
  <si>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</si>
  <si>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</si>
  <si>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</si>
  <si>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</si>
  <si>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</si>
  <si>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</si>
  <si>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</si>
  <si>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</si>
  <si>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</si>
  <si>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</si>
  <si>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</si>
  <si>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</si>
  <si>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</si>
  <si>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</si>
  <si>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</si>
  <si>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</si>
  <si>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</si>
  <si>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</si>
  <si>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</si>
  <si>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</si>
  <si>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</si>
  <si>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</si>
  <si>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</si>
  <si>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</si>
  <si>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</si>
  <si>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</si>
  <si>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</si>
  <si>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</si>
  <si>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</si>
  <si>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</si>
  <si>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</si>
  <si>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</si>
  <si>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</si>
  <si>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</si>
  <si>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</si>
  <si>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</si>
  <si>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</si>
  <si>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</si>
  <si>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</si>
  <si>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</si>
  <si>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</si>
  <si>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</si>
  <si>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</si>
  <si>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</si>
  <si>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</si>
  <si>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</si>
  <si>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</si>
  <si>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</si>
  <si>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</si>
  <si>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</si>
  <si>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</si>
  <si>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</si>
  <si>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</si>
  <si>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</si>
  <si>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</si>
  <si>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</si>
  <si>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</si>
  <si>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</si>
  <si>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</si>
  <si>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</si>
  <si>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</si>
  <si>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</si>
  <si>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</si>
  <si>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</si>
  <si>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</si>
  <si>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</si>
  <si>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</si>
  <si>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</si>
  <si>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</si>
  <si>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</si>
  <si>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</si>
  <si>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</si>
  <si>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</si>
  <si>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</si>
  <si>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</si>
  <si>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</si>
  <si>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</si>
  <si>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</si>
  <si>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</si>
  <si>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</si>
  <si>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</si>
  <si>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</si>
  <si>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</si>
  <si>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</si>
  <si>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</si>
  <si>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</si>
  <si>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</si>
  <si>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</si>
  <si>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</si>
  <si>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</si>
  <si>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</si>
  <si>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</si>
  <si>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</si>
  <si>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</si>
  <si>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</si>
  <si>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</si>
  <si>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</si>
  <si>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</si>
  <si>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</si>
  <si>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</si>
  <si>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</si>
  <si>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</si>
  <si>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</si>
  <si>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</si>
  <si>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</si>
  <si>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</si>
  <si>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</si>
  <si>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</si>
  <si>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</si>
  <si>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</si>
  <si>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</si>
  <si>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</si>
  <si>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</si>
  <si>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</si>
  <si>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</si>
  <si>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</si>
  <si>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</si>
  <si>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</si>
  <si>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</si>
  <si>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</si>
  <si>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</si>
  <si>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</si>
  <si>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</si>
  <si>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</si>
  <si>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</si>
  <si>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</si>
  <si>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</si>
  <si>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</si>
  <si>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</si>
  <si>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</si>
  <si>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</si>
  <si>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</si>
  <si>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</si>
  <si>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</si>
  <si>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</si>
  <si>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</si>
  <si>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</si>
  <si>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</si>
  <si>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</si>
  <si>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</si>
  <si>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</si>
  <si>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</si>
  <si>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</si>
  <si>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</si>
  <si>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</si>
  <si>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</si>
  <si>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</si>
  <si>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</si>
  <si>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</si>
  <si>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</si>
  <si>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</si>
  <si>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</si>
  <si>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</si>
  <si>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</si>
  <si>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</si>
  <si>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</si>
  <si>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</si>
  <si>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</si>
  <si>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</si>
  <si>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</si>
  <si>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</si>
  <si>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</si>
  <si>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</si>
  <si>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</si>
  <si>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</si>
  <si>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</si>
  <si>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</si>
  <si>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</si>
  <si>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</si>
  <si>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</si>
  <si>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</si>
  <si>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</si>
  <si>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</si>
  <si>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</si>
  <si>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</si>
  <si>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</si>
  <si>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</si>
  <si>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</si>
  <si>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</si>
  <si>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</si>
  <si>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</si>
  <si>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</si>
  <si>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</si>
  <si>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</si>
  <si>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</si>
  <si>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</si>
  <si>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</si>
  <si>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</si>
  <si>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</si>
  <si>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</si>
  <si>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</si>
  <si>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</si>
  <si>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</si>
  <si>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</si>
  <si>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</si>
  <si>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</si>
  <si>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</si>
  <si>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</si>
  <si>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</si>
  <si>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</si>
  <si>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</si>
  <si>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</si>
  <si>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</si>
  <si>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</si>
  <si>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</si>
  <si>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</si>
  <si>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</si>
  <si>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</si>
  <si>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</si>
  <si>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</si>
  <si>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</si>
  <si>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</si>
  <si>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</si>
  <si>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</si>
  <si>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</si>
  <si>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</si>
  <si>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</si>
  <si>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</si>
  <si>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</si>
  <si>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</si>
  <si>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</si>
  <si>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</si>
  <si>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</si>
  <si>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</si>
  <si>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</si>
  <si>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</si>
  <si>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</si>
  <si>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</si>
  <si>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</si>
  <si>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</si>
  <si>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</si>
  <si>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</si>
  <si>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</si>
  <si>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</si>
  <si>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</si>
  <si>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</si>
  <si>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</si>
  <si>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</si>
  <si>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</si>
  <si>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</si>
  <si>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</si>
  <si>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</si>
  <si>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</si>
  <si>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</si>
  <si>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</si>
  <si>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</si>
  <si>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</si>
  <si>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</si>
  <si>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</si>
  <si>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</si>
  <si>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</si>
  <si>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</si>
  <si>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</si>
  <si>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</si>
  <si>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</si>
  <si>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</si>
  <si>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</si>
  <si>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</si>
  <si>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</si>
  <si>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</si>
  <si>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</si>
  <si>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</si>
  <si>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</si>
  <si>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</si>
  <si>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</si>
  <si>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</si>
  <si>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</si>
  <si>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</si>
  <si>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</si>
  <si>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</si>
  <si>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</si>
  <si>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</si>
  <si>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</si>
  <si>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</si>
  <si>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</si>
  <si>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</si>
  <si>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</si>
  <si>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</si>
  <si>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</si>
  <si>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</si>
  <si>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</si>
  <si>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</si>
  <si>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</si>
  <si>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</si>
  <si>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</si>
  <si>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</si>
  <si>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</si>
  <si>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</si>
  <si>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</si>
  <si>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</si>
  <si>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</si>
  <si>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</si>
  <si>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</si>
  <si>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</si>
  <si>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</si>
  <si>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</si>
  <si>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</si>
  <si>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</si>
  <si>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</si>
  <si>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</si>
  <si>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</si>
  <si>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</si>
  <si>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</si>
  <si>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</si>
  <si>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</si>
  <si>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</si>
  <si>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</si>
  <si>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</si>
  <si>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</si>
  <si>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</si>
  <si>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</si>
  <si>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</si>
  <si>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</si>
  <si>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</si>
  <si>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</si>
  <si>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</si>
  <si>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</si>
  <si>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</si>
  <si>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</si>
  <si>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</si>
  <si>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</si>
  <si>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</si>
  <si>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</si>
  <si>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</si>
  <si>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</si>
  <si>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</si>
  <si>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</si>
  <si>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</si>
  <si>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</si>
  <si>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</si>
  <si>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</si>
  <si>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</si>
  <si>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</si>
  <si>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</si>
  <si>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</si>
  <si>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</si>
  <si>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</si>
  <si>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</si>
  <si>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</si>
  <si>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</si>
  <si>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</si>
  <si>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</si>
  <si>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</si>
  <si>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</si>
  <si>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</si>
  <si>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</si>
  <si>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</si>
  <si>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</si>
  <si>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</si>
  <si>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</si>
  <si>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</si>
  <si>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</si>
  <si>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</si>
  <si>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</si>
  <si>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</si>
  <si>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</si>
  <si>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</si>
  <si>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</si>
  <si>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</si>
  <si>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</si>
  <si>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</si>
  <si>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</si>
  <si>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</si>
  <si>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</si>
  <si>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</si>
  <si>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</si>
  <si>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</si>
  <si>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</si>
  <si>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</si>
  <si>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</si>
  <si>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</si>
  <si>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</si>
  <si>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</si>
  <si>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</si>
  <si>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</si>
  <si>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</si>
  <si>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</si>
  <si>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</si>
  <si>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</si>
  <si>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</si>
  <si>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</si>
  <si>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</si>
  <si>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</si>
  <si>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</si>
  <si>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</si>
  <si>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</si>
  <si>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</si>
  <si>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</si>
  <si>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</si>
  <si>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SEGUNDA QUINCENA DE FEBRERO DE 2017</t>
  </si>
  <si>
    <t>28 DE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</si>
</sst>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7" sqref="I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301</v>
      </c>
      <c r="J2" s="47"/>
      <c r="M2" s="48" t="str">
        <f>+PRESIDENCIA!M2</f>
        <v>28 DE FEBRERO 2017</v>
      </c>
    </row>
    <row r="3" spans="2:14" x14ac:dyDescent="0.2">
      <c r="F3" s="100" t="str">
        <f>+PRESIDENCIA!F3</f>
        <v>SEGUNDA QUINCENA DE FEBRERO DE 2017</v>
      </c>
      <c r="J3" s="101"/>
    </row>
    <row r="4" spans="2:14" x14ac:dyDescent="0.2">
      <c r="F4" s="101" t="s">
        <v>198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505</v>
      </c>
      <c r="C7" s="41" t="s">
        <v>333</v>
      </c>
      <c r="D7" s="53"/>
      <c r="E7" s="38" t="s">
        <v>118</v>
      </c>
      <c r="F7" s="18">
        <v>23833.66</v>
      </c>
      <c r="G7" s="18">
        <v>4047.92</v>
      </c>
      <c r="H7" s="18">
        <f>F7/30.42*13</f>
        <v>10185.324786324785</v>
      </c>
      <c r="I7" s="18">
        <f>+G7/30.42*13</f>
        <v>1729.8803418803418</v>
      </c>
      <c r="J7" s="18"/>
      <c r="K7" s="18">
        <v>0</v>
      </c>
      <c r="L7" s="18">
        <f t="shared" ref="L7:L15" si="0">H7-I7+J7-K7</f>
        <v>8455.4444444444434</v>
      </c>
      <c r="M7" s="36"/>
      <c r="N7" s="58"/>
    </row>
    <row r="8" spans="2:14" ht="24.95" customHeight="1" x14ac:dyDescent="0.2">
      <c r="B8" s="38" t="s">
        <v>341</v>
      </c>
      <c r="C8" s="41" t="s">
        <v>334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F8/30.42*13</f>
        <v>10185.324786324785</v>
      </c>
      <c r="I8" s="18">
        <f t="shared" ref="I8:I16" si="2">+G8/30.42*13</f>
        <v>1729.8803418803418</v>
      </c>
      <c r="J8" s="18"/>
      <c r="K8" s="18">
        <v>0</v>
      </c>
      <c r="L8" s="18">
        <f t="shared" si="0"/>
        <v>8455.4444444444434</v>
      </c>
      <c r="M8" s="36"/>
      <c r="N8" s="58"/>
    </row>
    <row r="9" spans="2:14" ht="24.95" customHeight="1" x14ac:dyDescent="0.2">
      <c r="B9" s="38" t="s">
        <v>342</v>
      </c>
      <c r="C9" s="41" t="s">
        <v>322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10185.324786324785</v>
      </c>
      <c r="I9" s="18">
        <f t="shared" si="2"/>
        <v>1729.8803418803418</v>
      </c>
      <c r="J9" s="18"/>
      <c r="K9" s="18">
        <v>0</v>
      </c>
      <c r="L9" s="18">
        <f t="shared" si="0"/>
        <v>8455.4444444444434</v>
      </c>
      <c r="M9" s="36"/>
      <c r="N9" s="58"/>
    </row>
    <row r="10" spans="2:14" ht="24.95" customHeight="1" x14ac:dyDescent="0.2">
      <c r="B10" s="38" t="s">
        <v>343</v>
      </c>
      <c r="C10" s="41" t="s">
        <v>335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10185.324786324785</v>
      </c>
      <c r="I10" s="18">
        <f t="shared" si="2"/>
        <v>1729.8803418803418</v>
      </c>
      <c r="J10" s="18"/>
      <c r="K10" s="18">
        <v>0</v>
      </c>
      <c r="L10" s="18">
        <f t="shared" si="0"/>
        <v>8455.4444444444434</v>
      </c>
      <c r="M10" s="36"/>
      <c r="N10" s="58"/>
    </row>
    <row r="11" spans="2:14" ht="24.95" customHeight="1" x14ac:dyDescent="0.2">
      <c r="B11" s="38" t="s">
        <v>344</v>
      </c>
      <c r="C11" s="41" t="s">
        <v>336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10185.324786324785</v>
      </c>
      <c r="I11" s="18">
        <f t="shared" si="2"/>
        <v>1729.8803418803418</v>
      </c>
      <c r="J11" s="18"/>
      <c r="K11" s="18">
        <v>0</v>
      </c>
      <c r="L11" s="18">
        <f t="shared" si="0"/>
        <v>8455.4444444444434</v>
      </c>
      <c r="M11" s="36"/>
      <c r="N11" s="58"/>
    </row>
    <row r="12" spans="2:14" ht="24.95" customHeight="1" x14ac:dyDescent="0.2">
      <c r="B12" s="38" t="s">
        <v>470</v>
      </c>
      <c r="C12" s="41" t="s">
        <v>337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16468.602564102563</v>
      </c>
      <c r="I12" s="18">
        <f t="shared" si="2"/>
        <v>3368.3162393162388</v>
      </c>
      <c r="J12" s="18"/>
      <c r="K12" s="18">
        <v>0</v>
      </c>
      <c r="L12" s="18">
        <f t="shared" si="0"/>
        <v>13100.286324786324</v>
      </c>
      <c r="M12" s="36"/>
      <c r="N12" s="58"/>
    </row>
    <row r="13" spans="2:14" ht="24.95" customHeight="1" x14ac:dyDescent="0.2">
      <c r="B13" s="38" t="s">
        <v>526</v>
      </c>
      <c r="C13" s="41" t="s">
        <v>527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10744.102564102564</v>
      </c>
      <c r="I13" s="18">
        <f t="shared" si="2"/>
        <v>1861.3058461538465</v>
      </c>
      <c r="J13" s="18"/>
      <c r="K13" s="18">
        <v>0</v>
      </c>
      <c r="L13" s="18">
        <f t="shared" si="0"/>
        <v>8882.7967179487187</v>
      </c>
      <c r="M13" s="36"/>
      <c r="N13" s="58"/>
    </row>
    <row r="14" spans="2:14" ht="24.95" customHeight="1" x14ac:dyDescent="0.2">
      <c r="B14" s="38" t="s">
        <v>345</v>
      </c>
      <c r="C14" s="41" t="s">
        <v>339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10744.102564102564</v>
      </c>
      <c r="I14" s="18">
        <f t="shared" si="2"/>
        <v>1861.3058461538465</v>
      </c>
      <c r="J14" s="18"/>
      <c r="K14" s="18">
        <v>0</v>
      </c>
      <c r="L14" s="18">
        <f t="shared" si="0"/>
        <v>8882.7967179487187</v>
      </c>
      <c r="M14" s="36"/>
      <c r="N14" s="58"/>
    </row>
    <row r="15" spans="2:14" ht="24.95" customHeight="1" x14ac:dyDescent="0.2">
      <c r="B15" s="38" t="s">
        <v>346</v>
      </c>
      <c r="C15" s="41" t="s">
        <v>340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10744.102564102564</v>
      </c>
      <c r="I15" s="18">
        <f t="shared" si="2"/>
        <v>1861.3058461538465</v>
      </c>
      <c r="J15" s="18"/>
      <c r="K15" s="18">
        <v>0</v>
      </c>
      <c r="L15" s="18">
        <f t="shared" si="0"/>
        <v>8882.7967179487187</v>
      </c>
      <c r="M15" s="36"/>
      <c r="N15" s="58"/>
    </row>
    <row r="16" spans="2:14" ht="21.95" customHeight="1" x14ac:dyDescent="0.2">
      <c r="B16" s="38" t="s">
        <v>351</v>
      </c>
      <c r="C16" s="41" t="s">
        <v>338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10744.102564102564</v>
      </c>
      <c r="I16" s="18">
        <f t="shared" si="2"/>
        <v>1861.3058461538465</v>
      </c>
      <c r="J16" s="94"/>
      <c r="K16" s="94">
        <v>0</v>
      </c>
      <c r="L16" s="18">
        <f>H16-I16+J16-K16</f>
        <v>8882.7967179487187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110371.63675213674</v>
      </c>
      <c r="I17" s="60">
        <f t="shared" si="3"/>
        <v>19462.941333333332</v>
      </c>
      <c r="J17" s="60">
        <f t="shared" si="3"/>
        <v>0</v>
      </c>
      <c r="K17" s="60">
        <f t="shared" si="3"/>
        <v>0</v>
      </c>
      <c r="L17" s="60">
        <f t="shared" si="3"/>
        <v>90908.695418803414</v>
      </c>
      <c r="M17" s="106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302</v>
      </c>
      <c r="J2" s="47"/>
      <c r="M2" s="48" t="s">
        <v>537</v>
      </c>
    </row>
    <row r="3" spans="2:18" x14ac:dyDescent="0.2">
      <c r="F3" s="100" t="s">
        <v>536</v>
      </c>
      <c r="J3" s="101"/>
    </row>
    <row r="4" spans="2:18" x14ac:dyDescent="0.2">
      <c r="F4" s="101" t="s">
        <v>198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353</v>
      </c>
      <c r="C7" s="41" t="s">
        <v>352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F7/30.42*13</f>
        <v>28782.64957264957</v>
      </c>
      <c r="I7" s="18">
        <f>+G7/30.42*13</f>
        <v>7104.0170940170938</v>
      </c>
      <c r="J7" s="18"/>
      <c r="K7" s="18">
        <v>0</v>
      </c>
      <c r="L7" s="18">
        <f>H7-I7+J7-K7</f>
        <v>21678.632478632477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360</v>
      </c>
      <c r="C8" s="41" t="s">
        <v>356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F8/30.42*13</f>
        <v>7670.3974358974347</v>
      </c>
      <c r="I8" s="18">
        <f t="shared" ref="I8:I13" si="1">+G8/30.42*13</f>
        <v>1164.4145299145298</v>
      </c>
      <c r="J8" s="18"/>
      <c r="K8" s="18">
        <v>0</v>
      </c>
      <c r="L8" s="18">
        <f t="shared" ref="L8:L13" si="2">H8-I8+J8-K8</f>
        <v>6505.9829059829044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4907.264957264957</v>
      </c>
      <c r="I9" s="18">
        <f t="shared" si="1"/>
        <v>573.9316239316239</v>
      </c>
      <c r="J9" s="18"/>
      <c r="K9" s="18"/>
      <c r="L9" s="18">
        <f t="shared" si="2"/>
        <v>4333.333333333333</v>
      </c>
      <c r="M9" s="36"/>
      <c r="N9" s="58"/>
      <c r="O9" s="45"/>
      <c r="Q9" s="45"/>
      <c r="R9" s="45"/>
    </row>
    <row r="10" spans="2:18" ht="24.95" customHeight="1" x14ac:dyDescent="0.2">
      <c r="B10" s="34" t="s">
        <v>361</v>
      </c>
      <c r="C10" s="35" t="s">
        <v>354</v>
      </c>
      <c r="D10" s="53"/>
      <c r="E10" s="70" t="s">
        <v>355</v>
      </c>
      <c r="F10" s="65">
        <v>16659.310000000001</v>
      </c>
      <c r="G10" s="65">
        <v>2449.31</v>
      </c>
      <c r="H10" s="18">
        <f t="shared" si="0"/>
        <v>7119.363247863248</v>
      </c>
      <c r="I10" s="18">
        <f t="shared" si="1"/>
        <v>1046.7136752136753</v>
      </c>
      <c r="J10" s="18"/>
      <c r="K10" s="18">
        <v>0</v>
      </c>
      <c r="L10" s="18">
        <f t="shared" si="2"/>
        <v>6072.6495726495723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236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11028.205128205127</v>
      </c>
      <c r="I11" s="18">
        <f t="shared" si="1"/>
        <v>1928.2051282051282</v>
      </c>
      <c r="J11" s="18"/>
      <c r="K11" s="18">
        <v>0</v>
      </c>
      <c r="L11" s="18">
        <f t="shared" si="2"/>
        <v>9099.9999999999982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362</v>
      </c>
      <c r="C12" s="41" t="s">
        <v>357</v>
      </c>
      <c r="D12" s="53"/>
      <c r="E12" s="70" t="s">
        <v>358</v>
      </c>
      <c r="F12" s="65">
        <v>11483</v>
      </c>
      <c r="G12" s="65">
        <v>1343</v>
      </c>
      <c r="H12" s="18">
        <f t="shared" si="0"/>
        <v>4907.264957264957</v>
      </c>
      <c r="I12" s="18">
        <f t="shared" si="1"/>
        <v>573.9316239316239</v>
      </c>
      <c r="J12" s="18"/>
      <c r="K12" s="18"/>
      <c r="L12" s="18">
        <f t="shared" si="2"/>
        <v>4333.333333333333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363</v>
      </c>
      <c r="C13" s="41" t="s">
        <v>454</v>
      </c>
      <c r="D13" s="53"/>
      <c r="E13" s="70" t="s">
        <v>359</v>
      </c>
      <c r="F13" s="65">
        <v>12791.05</v>
      </c>
      <c r="G13" s="65">
        <v>1623.05</v>
      </c>
      <c r="H13" s="18">
        <f t="shared" si="0"/>
        <v>5466.2606837606827</v>
      </c>
      <c r="I13" s="18">
        <f t="shared" si="1"/>
        <v>693.61111111111109</v>
      </c>
      <c r="J13" s="18"/>
      <c r="K13" s="18"/>
      <c r="L13" s="18">
        <f t="shared" si="2"/>
        <v>4772.6495726495714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198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69881.405982905984</v>
      </c>
      <c r="I15" s="60">
        <f>SUM(I7:I14)</f>
        <v>13084.824786324785</v>
      </c>
      <c r="J15" s="60">
        <f t="shared" si="3"/>
        <v>0</v>
      </c>
      <c r="K15" s="60">
        <f t="shared" si="3"/>
        <v>0</v>
      </c>
      <c r="L15" s="60">
        <f>SUM(L7:L14)</f>
        <v>56796.581196581195</v>
      </c>
      <c r="M15" s="106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303</v>
      </c>
      <c r="G2" s="45"/>
      <c r="H2" s="45"/>
      <c r="I2" s="45"/>
      <c r="J2" s="47"/>
      <c r="K2" s="45"/>
      <c r="L2" s="45"/>
      <c r="M2" s="48" t="str">
        <f>PRESIDENCIA!M2</f>
        <v>28 DE FEBRERO 2017</v>
      </c>
    </row>
    <row r="3" spans="1:15" x14ac:dyDescent="0.2">
      <c r="F3" s="101" t="str">
        <f>PRESIDENCIA!F3</f>
        <v>SEGUNDA QUINCENA DE FEBRERO DE 2017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383</v>
      </c>
      <c r="C7" s="41" t="s">
        <v>382</v>
      </c>
      <c r="D7" s="53"/>
      <c r="E7" s="70" t="s">
        <v>123</v>
      </c>
      <c r="F7" s="65">
        <v>36772.71</v>
      </c>
      <c r="G7" s="65">
        <v>7352.71</v>
      </c>
      <c r="H7" s="18">
        <f>F7/30.42*13</f>
        <v>15714.833333333332</v>
      </c>
      <c r="I7" s="18">
        <f>+G7/30.42*13</f>
        <v>3142.1837606837607</v>
      </c>
      <c r="J7" s="18"/>
      <c r="K7" s="18"/>
      <c r="L7" s="18">
        <f>H7-I7+J7-K7</f>
        <v>12572.64957264957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F8/30.42*13</f>
        <v>3830.7692307692309</v>
      </c>
      <c r="I8" s="18">
        <f t="shared" ref="I8" si="1">+G8/30.42*13</f>
        <v>364.10256410256409</v>
      </c>
      <c r="J8" s="18"/>
      <c r="K8" s="18"/>
      <c r="L8" s="18">
        <f>H8-I8+J8-K8</f>
        <v>3466.666666666667</v>
      </c>
      <c r="M8" s="36"/>
      <c r="O8" s="55"/>
    </row>
    <row r="9" spans="1:15" ht="21.95" customHeight="1" x14ac:dyDescent="0.2">
      <c r="E9" s="59" t="s">
        <v>91</v>
      </c>
      <c r="F9" s="98">
        <f t="shared" ref="F9:L9" si="2">SUM(F7:F8)</f>
        <v>45736.71</v>
      </c>
      <c r="G9" s="98">
        <f t="shared" si="2"/>
        <v>8204.7099999999991</v>
      </c>
      <c r="H9" s="60">
        <f t="shared" si="2"/>
        <v>19545.602564102563</v>
      </c>
      <c r="I9" s="60">
        <f t="shared" si="2"/>
        <v>3506.2863247863247</v>
      </c>
      <c r="J9" s="60">
        <f t="shared" si="2"/>
        <v>0</v>
      </c>
      <c r="K9" s="60">
        <f t="shared" si="2"/>
        <v>0</v>
      </c>
      <c r="L9" s="60">
        <f t="shared" si="2"/>
        <v>16039.316239316238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304</v>
      </c>
      <c r="G2" s="45"/>
      <c r="H2" s="45"/>
      <c r="I2" s="45"/>
      <c r="J2" s="47"/>
      <c r="K2" s="45"/>
      <c r="L2" s="45"/>
      <c r="M2" s="48" t="str">
        <f>PRESIDENCIA!M2</f>
        <v>28 DE FEBRERO 2017</v>
      </c>
    </row>
    <row r="3" spans="1:16" x14ac:dyDescent="0.2">
      <c r="F3" s="101" t="str">
        <f>PRESIDENCIA!F3</f>
        <v>SEGUNDA QUINCENA DE FEBRERO DE 2017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472</v>
      </c>
      <c r="C7" s="41" t="s">
        <v>398</v>
      </c>
      <c r="D7" s="53"/>
      <c r="E7" s="38" t="s">
        <v>125</v>
      </c>
      <c r="F7" s="65">
        <v>23335.47</v>
      </c>
      <c r="G7" s="65">
        <v>3930.75</v>
      </c>
      <c r="H7" s="18">
        <f>F7/30.42*13</f>
        <v>9972.4230769230762</v>
      </c>
      <c r="I7" s="18">
        <f>+G7/30.42*13</f>
        <v>1679.8076923076922</v>
      </c>
      <c r="J7" s="18"/>
      <c r="K7" s="18"/>
      <c r="L7" s="18">
        <f>H7-I7+J7-K7</f>
        <v>8292.6153846153848</v>
      </c>
      <c r="M7" s="36"/>
      <c r="N7" s="58">
        <v>20404.72</v>
      </c>
      <c r="O7" s="45"/>
    </row>
    <row r="8" spans="1:16" ht="24.95" customHeight="1" x14ac:dyDescent="0.2">
      <c r="B8" s="38" t="s">
        <v>471</v>
      </c>
      <c r="C8" s="41" t="s">
        <v>399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F8/30.42*13</f>
        <v>3318.2264957264956</v>
      </c>
      <c r="I8" s="18">
        <f t="shared" ref="I8" si="1">+G8/30.42*13</f>
        <v>278.91025641025635</v>
      </c>
      <c r="J8" s="18"/>
      <c r="K8" s="18"/>
      <c r="L8" s="18">
        <f>H8-I8+J8-K8</f>
        <v>3039.3162393162393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8">
        <f t="shared" ref="F9:L9" si="2">SUM(F7:F8)</f>
        <v>31100.120000000003</v>
      </c>
      <c r="G9" s="98">
        <f t="shared" si="2"/>
        <v>4583.3999999999996</v>
      </c>
      <c r="H9" s="60">
        <f t="shared" si="2"/>
        <v>13290.649572649572</v>
      </c>
      <c r="I9" s="60">
        <f t="shared" si="2"/>
        <v>1958.7179487179485</v>
      </c>
      <c r="J9" s="60">
        <f t="shared" si="2"/>
        <v>0</v>
      </c>
      <c r="K9" s="60">
        <f t="shared" si="2"/>
        <v>0</v>
      </c>
      <c r="L9" s="60">
        <f t="shared" si="2"/>
        <v>11331.931623931625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305</v>
      </c>
      <c r="G2" s="45"/>
      <c r="H2" s="45"/>
      <c r="I2" s="45"/>
      <c r="J2" s="45"/>
      <c r="K2" s="45"/>
      <c r="L2" s="45"/>
      <c r="M2" s="45"/>
      <c r="N2" s="48" t="str">
        <f>PRESIDENCIA!M2</f>
        <v>28 DE FEBRERO 2017</v>
      </c>
    </row>
    <row r="3" spans="2:17" x14ac:dyDescent="0.2"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102" t="s">
        <v>260</v>
      </c>
      <c r="I5" s="50" t="s">
        <v>4</v>
      </c>
      <c r="J5" s="50" t="s">
        <v>209</v>
      </c>
      <c r="K5" s="103" t="s">
        <v>260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473</v>
      </c>
      <c r="C7" s="41" t="s">
        <v>463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+F7/30.42*13</f>
        <v>5350.9401709401709</v>
      </c>
      <c r="J7" s="18">
        <f>+G7/30.42*13</f>
        <v>668.97863247863245</v>
      </c>
      <c r="K7" s="18">
        <f>+H7/30.42*16</f>
        <v>0</v>
      </c>
      <c r="L7" s="18"/>
      <c r="M7" s="18">
        <f>I7-J7+K7-L7</f>
        <v>4681.9615384615381</v>
      </c>
      <c r="N7" s="36"/>
      <c r="O7" s="58"/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+F8/30.42*13</f>
        <v>3830.7692307692309</v>
      </c>
      <c r="J8" s="18">
        <f t="shared" ref="J8:J11" si="1">+G8/30.42*13</f>
        <v>364.10256410256409</v>
      </c>
      <c r="K8" s="18">
        <f>+H8/30.42*16</f>
        <v>0</v>
      </c>
      <c r="L8" s="18"/>
      <c r="M8" s="18">
        <f>I8-J8+K8-L8</f>
        <v>3466.666666666667</v>
      </c>
      <c r="N8" s="36"/>
    </row>
    <row r="9" spans="2:17" ht="24.95" customHeight="1" x14ac:dyDescent="0.2">
      <c r="B9" s="57" t="s">
        <v>181</v>
      </c>
      <c r="C9" s="110" t="s">
        <v>175</v>
      </c>
      <c r="D9" s="53"/>
      <c r="E9" s="70" t="s">
        <v>306</v>
      </c>
      <c r="F9" s="65">
        <v>6306</v>
      </c>
      <c r="G9" s="65">
        <v>222</v>
      </c>
      <c r="H9" s="65"/>
      <c r="I9" s="18">
        <f t="shared" si="0"/>
        <v>2694.8717948717945</v>
      </c>
      <c r="J9" s="18">
        <f t="shared" si="1"/>
        <v>94.871794871794876</v>
      </c>
      <c r="K9" s="18">
        <f>+H9/30.42*16</f>
        <v>0</v>
      </c>
      <c r="L9" s="18"/>
      <c r="M9" s="18">
        <f>I9-J9+K9-L9</f>
        <v>2599.9999999999995</v>
      </c>
      <c r="N9" s="36"/>
    </row>
    <row r="10" spans="2:17" ht="24.95" customHeight="1" x14ac:dyDescent="0.2">
      <c r="B10" s="38" t="s">
        <v>349</v>
      </c>
      <c r="C10" s="41" t="s">
        <v>347</v>
      </c>
      <c r="D10" s="53"/>
      <c r="E10" s="70" t="s">
        <v>307</v>
      </c>
      <c r="F10" s="65">
        <v>6306</v>
      </c>
      <c r="G10" s="65">
        <v>222</v>
      </c>
      <c r="H10" s="65"/>
      <c r="I10" s="18">
        <f t="shared" si="0"/>
        <v>2694.8717948717945</v>
      </c>
      <c r="J10" s="18">
        <f t="shared" si="1"/>
        <v>94.871794871794876</v>
      </c>
      <c r="K10" s="18">
        <f>+H10/30.42*16</f>
        <v>0</v>
      </c>
      <c r="L10" s="18"/>
      <c r="M10" s="18">
        <f>I10-J10+K10-L10</f>
        <v>2599.9999999999995</v>
      </c>
      <c r="N10" s="36"/>
    </row>
    <row r="11" spans="2:17" ht="24.95" customHeight="1" x14ac:dyDescent="0.2">
      <c r="B11" s="38" t="s">
        <v>350</v>
      </c>
      <c r="C11" s="41" t="s">
        <v>348</v>
      </c>
      <c r="D11" s="53"/>
      <c r="E11" s="70" t="s">
        <v>308</v>
      </c>
      <c r="F11" s="65">
        <v>6306</v>
      </c>
      <c r="G11" s="65">
        <v>222</v>
      </c>
      <c r="H11" s="65"/>
      <c r="I11" s="18">
        <f t="shared" si="0"/>
        <v>2694.8717948717945</v>
      </c>
      <c r="J11" s="18">
        <f t="shared" si="1"/>
        <v>94.871794871794876</v>
      </c>
      <c r="K11" s="18">
        <f>+H11/30.42*16</f>
        <v>0</v>
      </c>
      <c r="L11" s="18"/>
      <c r="M11" s="18">
        <f>I11-J11+K11-L11</f>
        <v>2599.9999999999995</v>
      </c>
      <c r="N11" s="36"/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8">
        <f t="shared" ref="F13:M13" si="2">SUM(F6:F12)</f>
        <v>40403.199999999997</v>
      </c>
      <c r="G13" s="98">
        <f t="shared" si="2"/>
        <v>3083.41</v>
      </c>
      <c r="H13" s="98">
        <f t="shared" si="2"/>
        <v>0</v>
      </c>
      <c r="I13" s="60">
        <f>SUM(I6:I12)</f>
        <v>17266.324786324785</v>
      </c>
      <c r="J13" s="60">
        <f t="shared" si="2"/>
        <v>1317.6965811965813</v>
      </c>
      <c r="K13" s="60">
        <f t="shared" si="2"/>
        <v>0</v>
      </c>
      <c r="L13" s="60">
        <f t="shared" si="2"/>
        <v>0</v>
      </c>
      <c r="M13" s="60">
        <f t="shared" si="2"/>
        <v>15948.628205128205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J13" sqref="J13:J16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28 DE FEBRERO 2017</v>
      </c>
    </row>
    <row r="3" spans="2:16" x14ac:dyDescent="0.2">
      <c r="F3" s="17" t="str">
        <f>PRESIDENCIA!F3</f>
        <v>SEGUNDA QUINCENA DE FEBRERO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260</v>
      </c>
      <c r="I5" s="7" t="s">
        <v>4</v>
      </c>
      <c r="J5" s="7" t="s">
        <v>209</v>
      </c>
      <c r="K5" s="39" t="s">
        <v>260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395</v>
      </c>
      <c r="C7" s="8" t="s">
        <v>392</v>
      </c>
      <c r="D7" s="13"/>
      <c r="E7" s="71" t="s">
        <v>251</v>
      </c>
      <c r="F7" s="62">
        <v>4725</v>
      </c>
      <c r="G7" s="62"/>
      <c r="H7" s="62">
        <v>21.643695999999998</v>
      </c>
      <c r="I7" s="11">
        <f>+F7/30.42*13</f>
        <v>2019.2307692307693</v>
      </c>
      <c r="J7" s="11">
        <f>+G7/30.42*13</f>
        <v>0</v>
      </c>
      <c r="K7" s="11">
        <f>+H7/30.42*13</f>
        <v>9.2494427350427326</v>
      </c>
      <c r="L7" s="11"/>
      <c r="M7" s="11">
        <f>I7-J7+K7-L7</f>
        <v>2028.480211965812</v>
      </c>
      <c r="N7" s="12"/>
    </row>
    <row r="8" spans="2:16" ht="24.95" customHeight="1" x14ac:dyDescent="0.2">
      <c r="B8" s="9" t="s">
        <v>396</v>
      </c>
      <c r="C8" s="10" t="s">
        <v>393</v>
      </c>
      <c r="D8" s="13"/>
      <c r="E8" s="71" t="s">
        <v>252</v>
      </c>
      <c r="F8" s="62">
        <v>4725</v>
      </c>
      <c r="G8" s="62"/>
      <c r="H8" s="62">
        <v>21.643695999999998</v>
      </c>
      <c r="I8" s="11">
        <f t="shared" ref="I8:I18" si="0">+F8/30.42*13</f>
        <v>2019.2307692307693</v>
      </c>
      <c r="J8" s="11">
        <f t="shared" ref="J8:J18" si="1">+G8/30.42*13</f>
        <v>0</v>
      </c>
      <c r="K8" s="11">
        <f t="shared" ref="K8:K18" si="2">+H8/30.42*13</f>
        <v>9.2494427350427326</v>
      </c>
      <c r="L8" s="11"/>
      <c r="M8" s="11">
        <f t="shared" ref="M8:M18" si="3">I8-J8+K8-L8</f>
        <v>2028.480211965812</v>
      </c>
      <c r="N8" s="12"/>
    </row>
    <row r="9" spans="2:16" ht="24.95" customHeight="1" x14ac:dyDescent="0.2">
      <c r="B9" s="9" t="s">
        <v>397</v>
      </c>
      <c r="C9" s="8" t="s">
        <v>394</v>
      </c>
      <c r="D9" s="13"/>
      <c r="E9" s="71" t="s">
        <v>253</v>
      </c>
      <c r="F9" s="62">
        <v>4725</v>
      </c>
      <c r="G9" s="62"/>
      <c r="H9" s="62">
        <v>21.643695999999998</v>
      </c>
      <c r="I9" s="11">
        <f t="shared" si="0"/>
        <v>2019.2307692307693</v>
      </c>
      <c r="J9" s="11">
        <f t="shared" si="1"/>
        <v>0</v>
      </c>
      <c r="K9" s="11">
        <f t="shared" si="2"/>
        <v>9.2494427350427326</v>
      </c>
      <c r="L9" s="11"/>
      <c r="M9" s="11">
        <f t="shared" si="3"/>
        <v>2028.480211965812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2078.4615384615386</v>
      </c>
      <c r="J10" s="11">
        <f t="shared" si="1"/>
        <v>0</v>
      </c>
      <c r="K10" s="11">
        <f t="shared" si="2"/>
        <v>2.8051350427350341</v>
      </c>
      <c r="L10" s="11"/>
      <c r="M10" s="11">
        <f t="shared" si="3"/>
        <v>2081.2666735042735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1032.051282051282</v>
      </c>
      <c r="J11" s="11">
        <f t="shared" si="1"/>
        <v>0</v>
      </c>
      <c r="K11" s="11">
        <f t="shared" si="2"/>
        <v>117.30731623931624</v>
      </c>
      <c r="L11" s="11"/>
      <c r="M11" s="11">
        <f t="shared" si="3"/>
        <v>1149.3585982905981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1032.051282051282</v>
      </c>
      <c r="J12" s="11">
        <f t="shared" si="1"/>
        <v>0</v>
      </c>
      <c r="K12" s="11">
        <f t="shared" si="2"/>
        <v>117.30731623931624</v>
      </c>
      <c r="L12" s="11"/>
      <c r="M12" s="11">
        <f t="shared" si="3"/>
        <v>1149.3585982905981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3019.8717948717945</v>
      </c>
      <c r="J13" s="11">
        <f t="shared" si="1"/>
        <v>130.10320683760685</v>
      </c>
      <c r="K13" s="11">
        <f t="shared" si="2"/>
        <v>0</v>
      </c>
      <c r="L13" s="11"/>
      <c r="M13" s="11">
        <f t="shared" si="3"/>
        <v>2889.7685880341878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8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3019.8717948717945</v>
      </c>
      <c r="J15" s="11">
        <f t="shared" si="1"/>
        <v>130.10320683760685</v>
      </c>
      <c r="K15" s="11">
        <f t="shared" si="2"/>
        <v>0</v>
      </c>
      <c r="L15" s="11"/>
      <c r="M15" s="11">
        <f t="shared" si="3"/>
        <v>2889.7685880341878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2514.6153846153843</v>
      </c>
      <c r="J16" s="11">
        <f t="shared" si="1"/>
        <v>57.571480341880338</v>
      </c>
      <c r="K16" s="11">
        <f t="shared" si="2"/>
        <v>0</v>
      </c>
      <c r="L16" s="11"/>
      <c r="M16" s="11">
        <f t="shared" si="3"/>
        <v>2457.0439042735038</v>
      </c>
      <c r="N16" s="12"/>
    </row>
    <row r="17" spans="2:14" ht="24.95" customHeight="1" x14ac:dyDescent="0.2">
      <c r="B17" s="9"/>
      <c r="C17" s="8" t="s">
        <v>461</v>
      </c>
      <c r="D17" s="13"/>
      <c r="E17" s="71" t="s">
        <v>254</v>
      </c>
      <c r="F17" s="62">
        <v>2929.5</v>
      </c>
      <c r="G17" s="62"/>
      <c r="H17" s="62">
        <v>241.36112</v>
      </c>
      <c r="I17" s="11">
        <f t="shared" si="0"/>
        <v>1251.9230769230769</v>
      </c>
      <c r="J17" s="11">
        <f t="shared" si="1"/>
        <v>0</v>
      </c>
      <c r="K17" s="11">
        <f t="shared" si="2"/>
        <v>103.14577777777778</v>
      </c>
      <c r="L17" s="11"/>
      <c r="M17" s="11">
        <f t="shared" si="3"/>
        <v>1355.0688547008547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908.20512820512795</v>
      </c>
      <c r="J18" s="11">
        <f t="shared" si="1"/>
        <v>0</v>
      </c>
      <c r="K18" s="11">
        <f t="shared" si="2"/>
        <v>125.23347008547007</v>
      </c>
      <c r="L18" s="11"/>
      <c r="M18" s="11">
        <f t="shared" si="3"/>
        <v>1033.4385982905981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20914.74358974359</v>
      </c>
      <c r="J20" s="16">
        <f t="shared" si="4"/>
        <v>317.77789401709401</v>
      </c>
      <c r="K20" s="16">
        <f t="shared" si="4"/>
        <v>493.54734358974355</v>
      </c>
      <c r="L20" s="16">
        <f t="shared" si="4"/>
        <v>0</v>
      </c>
      <c r="M20" s="16">
        <f>SUM(M6:M19)</f>
        <v>21090.51303931624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28 DE FEBRERO 2017</v>
      </c>
    </row>
    <row r="3" spans="2:22" x14ac:dyDescent="0.2"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386</v>
      </c>
      <c r="C7" s="41" t="s">
        <v>384</v>
      </c>
      <c r="D7" s="53"/>
      <c r="E7" s="113" t="s">
        <v>133</v>
      </c>
      <c r="F7" s="65">
        <v>36772.71</v>
      </c>
      <c r="G7" s="65">
        <v>7352.71</v>
      </c>
      <c r="H7" s="18">
        <f>+F7/30.42*13</f>
        <v>15714.833333333332</v>
      </c>
      <c r="I7" s="18">
        <f>+G7/30.42*13</f>
        <v>3142.1837606837607</v>
      </c>
      <c r="J7" s="18"/>
      <c r="K7" s="18">
        <v>0</v>
      </c>
      <c r="L7" s="18">
        <f>H7-I7+J7-K7</f>
        <v>12572.64957264957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387</v>
      </c>
      <c r="C8" s="41" t="s">
        <v>449</v>
      </c>
      <c r="D8" s="53"/>
      <c r="E8" s="113" t="s">
        <v>287</v>
      </c>
      <c r="F8" s="18">
        <v>11514.3</v>
      </c>
      <c r="G8" s="18">
        <v>1350.3347839999997</v>
      </c>
      <c r="H8" s="18">
        <f t="shared" ref="H8:H17" si="0">+F8/30.42*13</f>
        <v>4920.6410256410254</v>
      </c>
      <c r="I8" s="18">
        <f t="shared" ref="I8:I17" si="1">+G8/30.42*13</f>
        <v>577.06614700854686</v>
      </c>
      <c r="J8" s="18"/>
      <c r="K8" s="18"/>
      <c r="L8" s="18">
        <f t="shared" ref="L8:L17" si="2">H8-I8+J8-K8</f>
        <v>4343.5748786324784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3830.7692307692309</v>
      </c>
      <c r="I9" s="18">
        <f t="shared" si="1"/>
        <v>364.10256410256409</v>
      </c>
      <c r="J9" s="18"/>
      <c r="K9" s="18"/>
      <c r="L9" s="18">
        <f t="shared" si="2"/>
        <v>3466.666666666667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3830.7692307692309</v>
      </c>
      <c r="I10" s="18">
        <f t="shared" si="1"/>
        <v>364.10256410256409</v>
      </c>
      <c r="J10" s="18"/>
      <c r="K10" s="18"/>
      <c r="L10" s="18">
        <f t="shared" si="2"/>
        <v>3466.666666666667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388</v>
      </c>
      <c r="C11" s="41" t="s">
        <v>389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3830.7692307692309</v>
      </c>
      <c r="I11" s="18">
        <f t="shared" si="1"/>
        <v>364.10256410256409</v>
      </c>
      <c r="J11" s="18"/>
      <c r="K11" s="18">
        <v>0</v>
      </c>
      <c r="L11" s="18">
        <f t="shared" si="2"/>
        <v>3466.666666666667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33214.199999999997</v>
      </c>
      <c r="G12" s="65">
        <v>6285.16</v>
      </c>
      <c r="H12" s="18">
        <f t="shared" si="0"/>
        <v>14194.102564102563</v>
      </c>
      <c r="I12" s="18">
        <f t="shared" si="1"/>
        <v>2685.965811965812</v>
      </c>
      <c r="J12" s="18"/>
      <c r="K12" s="18">
        <v>4</v>
      </c>
      <c r="L12" s="18">
        <f t="shared" si="2"/>
        <v>11504.13675213675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6564.7435897435898</v>
      </c>
      <c r="I13" s="18">
        <f t="shared" si="1"/>
        <v>928.24645470085443</v>
      </c>
      <c r="J13" s="18"/>
      <c r="K13" s="18">
        <v>3</v>
      </c>
      <c r="L13" s="18">
        <f t="shared" si="2"/>
        <v>5633.497135042735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4178.4615384615381</v>
      </c>
      <c r="I14" s="18">
        <f t="shared" si="1"/>
        <v>426.19458461538454</v>
      </c>
      <c r="J14" s="18"/>
      <c r="K14" s="18">
        <v>0</v>
      </c>
      <c r="L14" s="18">
        <f t="shared" si="2"/>
        <v>3752.2669538461537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256</v>
      </c>
      <c r="C15" s="41" t="s">
        <v>259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3830.7692307692309</v>
      </c>
      <c r="I15" s="18">
        <f t="shared" si="1"/>
        <v>364.10256410256409</v>
      </c>
      <c r="J15" s="18"/>
      <c r="K15" s="18"/>
      <c r="L15" s="18">
        <f t="shared" si="2"/>
        <v>3466.666666666667</v>
      </c>
      <c r="M15" s="36"/>
      <c r="N15" s="55"/>
      <c r="O15" s="55"/>
    </row>
    <row r="16" spans="2:22" ht="19.5" customHeight="1" x14ac:dyDescent="0.2">
      <c r="B16" s="38" t="s">
        <v>390</v>
      </c>
      <c r="C16" s="41" t="s">
        <v>385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3318.2264957264956</v>
      </c>
      <c r="I16" s="18">
        <f t="shared" si="1"/>
        <v>278.91025641025635</v>
      </c>
      <c r="J16" s="18"/>
      <c r="K16" s="18"/>
      <c r="L16" s="18">
        <f>H16-I16+J16-K16</f>
        <v>3039.3162393162393</v>
      </c>
      <c r="M16" s="36"/>
      <c r="N16" s="55"/>
      <c r="O16" s="55"/>
    </row>
    <row r="17" spans="1:15" ht="24.75" customHeight="1" x14ac:dyDescent="0.2">
      <c r="B17" s="38" t="s">
        <v>391</v>
      </c>
      <c r="C17" s="41" t="s">
        <v>455</v>
      </c>
      <c r="D17" s="53"/>
      <c r="E17" s="113" t="s">
        <v>237</v>
      </c>
      <c r="F17" s="65">
        <v>12791.05</v>
      </c>
      <c r="G17" s="65">
        <v>1623.05</v>
      </c>
      <c r="H17" s="18">
        <f t="shared" si="0"/>
        <v>5466.2606837606827</v>
      </c>
      <c r="I17" s="18">
        <f t="shared" si="1"/>
        <v>693.61111111111109</v>
      </c>
      <c r="J17" s="18"/>
      <c r="K17" s="18"/>
      <c r="L17" s="18">
        <f t="shared" si="2"/>
        <v>4772.6495726495714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3">SUM(F7:F17)</f>
        <v>163052.00999999998</v>
      </c>
      <c r="G19" s="98">
        <f t="shared" si="3"/>
        <v>23841.296816000002</v>
      </c>
      <c r="H19" s="60">
        <f t="shared" si="3"/>
        <v>69680.346153846156</v>
      </c>
      <c r="I19" s="60">
        <f t="shared" si="3"/>
        <v>10188.588382905984</v>
      </c>
      <c r="J19" s="60">
        <f t="shared" si="3"/>
        <v>0</v>
      </c>
      <c r="K19" s="60">
        <f t="shared" si="3"/>
        <v>7</v>
      </c>
      <c r="L19" s="60">
        <f t="shared" si="3"/>
        <v>59484.757770940167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8" zoomScale="80" zoomScaleNormal="80" workbookViewId="0">
      <selection activeCell="I7" sqref="I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28 DE FEBRERO 2017</v>
      </c>
    </row>
    <row r="3" spans="2:18" x14ac:dyDescent="0.2">
      <c r="F3" s="48" t="str">
        <f>PRESIDENCIA!F3</f>
        <v>SEGUNDA QUINCENA DE FEBRERO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427</v>
      </c>
      <c r="C7" s="41" t="s">
        <v>450</v>
      </c>
      <c r="D7" s="117"/>
      <c r="E7" s="118" t="s">
        <v>153</v>
      </c>
      <c r="F7" s="65">
        <v>23172.400000000001</v>
      </c>
      <c r="G7" s="65">
        <v>3892.39</v>
      </c>
      <c r="H7" s="18">
        <f>+F7/30.42*13</f>
        <v>9902.735042735043</v>
      </c>
      <c r="I7" s="18">
        <f>+G7/30.42*13</f>
        <v>1663.4145299145298</v>
      </c>
      <c r="J7" s="18"/>
      <c r="K7" s="18">
        <v>0</v>
      </c>
      <c r="L7" s="18">
        <f>H7-I7+J7-K7</f>
        <v>8239.3205128205136</v>
      </c>
      <c r="M7" s="36"/>
      <c r="N7" s="58"/>
      <c r="O7" s="60"/>
      <c r="P7" s="60"/>
    </row>
    <row r="8" spans="2:18" ht="58.5" customHeight="1" x14ac:dyDescent="0.2">
      <c r="B8" s="38" t="s">
        <v>428</v>
      </c>
      <c r="C8" s="41" t="s">
        <v>422</v>
      </c>
      <c r="D8" s="117"/>
      <c r="E8" s="118" t="s">
        <v>318</v>
      </c>
      <c r="F8" s="65">
        <v>17304.02</v>
      </c>
      <c r="G8" s="65">
        <v>2587.02</v>
      </c>
      <c r="H8" s="18">
        <f t="shared" ref="H8:H23" si="0">+F8/30.42*13</f>
        <v>7394.8803418803418</v>
      </c>
      <c r="I8" s="18">
        <f t="shared" ref="I8:I23" si="1">+G8/30.42*13</f>
        <v>1105.5641025641025</v>
      </c>
      <c r="J8" s="18"/>
      <c r="K8" s="18"/>
      <c r="L8" s="18">
        <f>H8-I8+J8-K8</f>
        <v>6289.3162393162393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8387.4358974358965</v>
      </c>
      <c r="I9" s="18">
        <f t="shared" si="1"/>
        <v>1317.5735316239316</v>
      </c>
      <c r="J9" s="18"/>
      <c r="K9" s="18"/>
      <c r="L9" s="18">
        <f>H9-I9+J9-K9</f>
        <v>7069.862365811965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8387.4358974358965</v>
      </c>
      <c r="I10" s="18">
        <f t="shared" si="1"/>
        <v>1317.5735316239316</v>
      </c>
      <c r="J10" s="18"/>
      <c r="K10" s="18">
        <v>9</v>
      </c>
      <c r="L10" s="18">
        <f t="shared" ref="L10:L18" si="2">H10-I10+J10-K10</f>
        <v>7060.862365811965</v>
      </c>
      <c r="M10" s="36"/>
      <c r="O10" s="45"/>
    </row>
    <row r="11" spans="2:18" ht="24.95" customHeight="1" x14ac:dyDescent="0.2">
      <c r="B11" s="37" t="s">
        <v>429</v>
      </c>
      <c r="C11" s="41" t="s">
        <v>451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3318.2264957264956</v>
      </c>
      <c r="I11" s="18">
        <f t="shared" si="1"/>
        <v>278.91025641025635</v>
      </c>
      <c r="J11" s="18"/>
      <c r="K11" s="18">
        <v>0</v>
      </c>
      <c r="L11" s="18">
        <f t="shared" si="2"/>
        <v>3039.3162393162393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5481.538461538461</v>
      </c>
      <c r="I12" s="18">
        <f t="shared" si="1"/>
        <v>696.87383931623901</v>
      </c>
      <c r="J12" s="18"/>
      <c r="K12" s="18">
        <v>2</v>
      </c>
      <c r="L12" s="18">
        <f t="shared" si="2"/>
        <v>4782.6646222222216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5481.538461538461</v>
      </c>
      <c r="I13" s="18">
        <f t="shared" si="1"/>
        <v>696.87383931623901</v>
      </c>
      <c r="J13" s="18"/>
      <c r="K13" s="18">
        <v>2</v>
      </c>
      <c r="L13" s="18">
        <f t="shared" si="2"/>
        <v>4782.6646222222216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4196.4102564102559</v>
      </c>
      <c r="I14" s="18">
        <f t="shared" si="1"/>
        <v>429.41099487179486</v>
      </c>
      <c r="J14" s="18"/>
      <c r="K14" s="18">
        <v>0</v>
      </c>
      <c r="L14" s="18">
        <f t="shared" si="2"/>
        <v>3766.9992615384608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4196.4102564102559</v>
      </c>
      <c r="I15" s="18">
        <f t="shared" si="1"/>
        <v>429.41099487179486</v>
      </c>
      <c r="J15" s="18"/>
      <c r="K15" s="18">
        <v>0</v>
      </c>
      <c r="L15" s="18">
        <f t="shared" si="2"/>
        <v>3766.9992615384608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3340.2564102564102</v>
      </c>
      <c r="I16" s="18">
        <f t="shared" si="1"/>
        <v>282.43299145299142</v>
      </c>
      <c r="J16" s="18"/>
      <c r="K16" s="18">
        <v>0</v>
      </c>
      <c r="L16" s="18">
        <f t="shared" si="2"/>
        <v>3057.8234188034189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3092.5641025641025</v>
      </c>
      <c r="I17" s="18">
        <f t="shared" si="1"/>
        <v>153.36683076923075</v>
      </c>
      <c r="J17" s="18"/>
      <c r="K17" s="18">
        <v>0</v>
      </c>
      <c r="L17" s="18">
        <f t="shared" si="2"/>
        <v>2939.197271794872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4578.7179487179492</v>
      </c>
      <c r="I18" s="18">
        <f t="shared" si="1"/>
        <v>504.03137777777761</v>
      </c>
      <c r="J18" s="18"/>
      <c r="K18" s="18">
        <v>0</v>
      </c>
      <c r="L18" s="18">
        <f t="shared" si="2"/>
        <v>4074.6865709401718</v>
      </c>
      <c r="M18" s="119"/>
      <c r="O18" s="55"/>
      <c r="Q18" s="45"/>
    </row>
    <row r="19" spans="2:18" ht="21.95" customHeight="1" x14ac:dyDescent="0.2">
      <c r="B19" s="38" t="s">
        <v>430</v>
      </c>
      <c r="C19" s="41" t="s">
        <v>431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3830.7692307692309</v>
      </c>
      <c r="I19" s="18">
        <f t="shared" si="1"/>
        <v>364.10256410256409</v>
      </c>
      <c r="J19" s="18"/>
      <c r="K19" s="18"/>
      <c r="L19" s="18">
        <f>H19-I19+J19-K19</f>
        <v>3466.666666666667</v>
      </c>
      <c r="M19" s="119"/>
      <c r="O19" s="55"/>
      <c r="Q19" s="45"/>
    </row>
    <row r="20" spans="2:18" ht="21.95" customHeight="1" x14ac:dyDescent="0.2">
      <c r="B20" s="38" t="s">
        <v>501</v>
      </c>
      <c r="C20" s="41" t="s">
        <v>437</v>
      </c>
      <c r="D20" s="117"/>
      <c r="E20" s="118" t="s">
        <v>458</v>
      </c>
      <c r="F20" s="65">
        <v>12791.05</v>
      </c>
      <c r="G20" s="65">
        <v>1623.05</v>
      </c>
      <c r="H20" s="18">
        <f t="shared" si="0"/>
        <v>5466.2606837606827</v>
      </c>
      <c r="I20" s="18">
        <f t="shared" si="1"/>
        <v>693.61111111111109</v>
      </c>
      <c r="J20" s="18"/>
      <c r="K20" s="18"/>
      <c r="L20" s="18">
        <f>H20-I20+J20-K20</f>
        <v>4772.6495726495714</v>
      </c>
      <c r="M20" s="119"/>
      <c r="O20" s="55"/>
      <c r="Q20" s="45"/>
    </row>
    <row r="21" spans="2:18" ht="21.95" customHeight="1" x14ac:dyDescent="0.2">
      <c r="B21" s="38" t="s">
        <v>432</v>
      </c>
      <c r="C21" s="41" t="s">
        <v>433</v>
      </c>
      <c r="D21" s="117"/>
      <c r="E21" s="118" t="s">
        <v>424</v>
      </c>
      <c r="F21" s="65">
        <v>12791.05</v>
      </c>
      <c r="G21" s="65">
        <v>1623.05</v>
      </c>
      <c r="H21" s="18">
        <f t="shared" si="0"/>
        <v>5466.2606837606827</v>
      </c>
      <c r="I21" s="18">
        <f t="shared" si="1"/>
        <v>693.61111111111109</v>
      </c>
      <c r="J21" s="18"/>
      <c r="K21" s="18"/>
      <c r="L21" s="18">
        <f>H21-I21+J21-K21</f>
        <v>4772.6495726495714</v>
      </c>
      <c r="M21" s="119"/>
      <c r="O21" s="55"/>
      <c r="Q21" s="45"/>
    </row>
    <row r="22" spans="2:18" ht="21.95" customHeight="1" x14ac:dyDescent="0.2">
      <c r="B22" s="38" t="s">
        <v>434</v>
      </c>
      <c r="C22" s="41" t="s">
        <v>435</v>
      </c>
      <c r="D22" s="117"/>
      <c r="E22" s="118" t="s">
        <v>425</v>
      </c>
      <c r="F22" s="65">
        <v>10969</v>
      </c>
      <c r="G22" s="65">
        <v>1234.5999999999999</v>
      </c>
      <c r="H22" s="18">
        <f t="shared" si="0"/>
        <v>4687.6068376068379</v>
      </c>
      <c r="I22" s="18">
        <f t="shared" si="1"/>
        <v>527.60683760683753</v>
      </c>
      <c r="J22" s="18"/>
      <c r="K22" s="18"/>
      <c r="L22" s="18">
        <f>H22-I22+J22-K22</f>
        <v>4160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436</v>
      </c>
      <c r="C23" s="41" t="s">
        <v>423</v>
      </c>
      <c r="D23" s="117"/>
      <c r="E23" s="118" t="s">
        <v>426</v>
      </c>
      <c r="F23" s="65">
        <v>12791.05</v>
      </c>
      <c r="G23" s="65">
        <v>1623.05</v>
      </c>
      <c r="H23" s="18">
        <f t="shared" si="0"/>
        <v>5466.2606837606827</v>
      </c>
      <c r="I23" s="18">
        <f t="shared" si="1"/>
        <v>693.61111111111109</v>
      </c>
      <c r="J23" s="18"/>
      <c r="K23" s="18"/>
      <c r="L23" s="18">
        <f>H23-I23+J23-K23</f>
        <v>4772.6495726495714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92675.307692307702</v>
      </c>
      <c r="I25" s="60">
        <f>SUM(I7:I23)</f>
        <v>11847.979555555557</v>
      </c>
      <c r="J25" s="60">
        <f>SUM(J7:J23)</f>
        <v>0</v>
      </c>
      <c r="K25" s="60">
        <f>SUM(K7:K23)</f>
        <v>13</v>
      </c>
      <c r="L25" s="60">
        <f>SUM(L7:L23)</f>
        <v>80814.328136752141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10" workbookViewId="0">
      <selection activeCell="I7" sqref="I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28 DE FEBRERO 2017</v>
      </c>
    </row>
    <row r="3" spans="2:13" x14ac:dyDescent="0.2">
      <c r="F3" s="17" t="str">
        <f>+O.PUB!F3</f>
        <v>SEGUNDA QUINCENA DE FEBRERO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260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257</v>
      </c>
      <c r="C7" s="8" t="s">
        <v>255</v>
      </c>
      <c r="D7" s="13"/>
      <c r="E7" s="71" t="s">
        <v>140</v>
      </c>
      <c r="F7" s="62">
        <v>8828</v>
      </c>
      <c r="G7" s="62">
        <v>828</v>
      </c>
      <c r="H7" s="11">
        <f>+F7/30.42*13</f>
        <v>3772.6495726495727</v>
      </c>
      <c r="I7" s="11">
        <f>+G7/30.42*13</f>
        <v>353.84615384615381</v>
      </c>
      <c r="J7" s="11"/>
      <c r="K7" s="11"/>
      <c r="L7" s="11">
        <f>H7-I7+J7-K7</f>
        <v>3418.8034188034189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+F8/30.42*13</f>
        <v>5165.6410256410254</v>
      </c>
      <c r="I8" s="11">
        <f t="shared" ref="I8:I21" si="1">+G8/30.42*13</f>
        <v>629.39814700854686</v>
      </c>
      <c r="J8" s="11"/>
      <c r="K8" s="11">
        <v>1</v>
      </c>
      <c r="L8" s="11">
        <f t="shared" ref="L8:L18" si="2">H8-I8+J8-K8</f>
        <v>4535.2428786324781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5165.6410256410254</v>
      </c>
      <c r="I9" s="11">
        <f t="shared" si="1"/>
        <v>629.39814700854686</v>
      </c>
      <c r="J9" s="11"/>
      <c r="K9" s="11">
        <v>0</v>
      </c>
      <c r="L9" s="11">
        <f t="shared" si="2"/>
        <v>4536.2428786324781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3738.7179487179487</v>
      </c>
      <c r="I10" s="11">
        <f t="shared" si="1"/>
        <v>347.39253333333329</v>
      </c>
      <c r="J10" s="11"/>
      <c r="K10" s="11"/>
      <c r="L10" s="11">
        <f t="shared" si="2"/>
        <v>3391.3254153846156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5165.6410256410254</v>
      </c>
      <c r="I11" s="11">
        <f t="shared" si="1"/>
        <v>629.39814700854686</v>
      </c>
      <c r="J11" s="11"/>
      <c r="K11" s="11">
        <v>1</v>
      </c>
      <c r="L11" s="11">
        <f t="shared" si="2"/>
        <v>4535.2428786324781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5165.6410256410254</v>
      </c>
      <c r="I12" s="11">
        <f t="shared" si="1"/>
        <v>629.39814700854686</v>
      </c>
      <c r="J12" s="11"/>
      <c r="K12" s="11">
        <v>2</v>
      </c>
      <c r="L12" s="11">
        <f t="shared" si="2"/>
        <v>4534.2428786324781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2887.9487179487178</v>
      </c>
      <c r="I13" s="11">
        <f t="shared" si="1"/>
        <v>115.74997606837609</v>
      </c>
      <c r="J13" s="11"/>
      <c r="K13" s="11"/>
      <c r="L13" s="11">
        <f t="shared" si="2"/>
        <v>2772.1987418803419</v>
      </c>
      <c r="M13" s="12"/>
    </row>
    <row r="14" spans="2:13" ht="24.95" customHeight="1" x14ac:dyDescent="0.2">
      <c r="B14" s="25" t="s">
        <v>264</v>
      </c>
      <c r="C14" s="8" t="s">
        <v>263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3690.2564102564106</v>
      </c>
      <c r="I14" s="11">
        <f t="shared" si="1"/>
        <v>338.70822564102565</v>
      </c>
      <c r="J14" s="11"/>
      <c r="K14" s="11"/>
      <c r="L14" s="11">
        <f t="shared" si="2"/>
        <v>3351.5481846153848</v>
      </c>
      <c r="M14" s="12"/>
    </row>
    <row r="15" spans="2:13" ht="24.95" customHeight="1" x14ac:dyDescent="0.2">
      <c r="B15" s="25" t="s">
        <v>266</v>
      </c>
      <c r="C15" s="8" t="s">
        <v>265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3690.2564102564106</v>
      </c>
      <c r="I15" s="11">
        <f t="shared" si="1"/>
        <v>338.70822564102565</v>
      </c>
      <c r="J15" s="11"/>
      <c r="K15" s="11"/>
      <c r="L15" s="11">
        <f t="shared" si="2"/>
        <v>3351.5481846153848</v>
      </c>
      <c r="M15" s="12"/>
    </row>
    <row r="16" spans="2:13" ht="24.95" customHeight="1" x14ac:dyDescent="0.2">
      <c r="B16" s="25" t="s">
        <v>267</v>
      </c>
      <c r="C16" s="8" t="s">
        <v>268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4210.6837606837607</v>
      </c>
      <c r="I16" s="11">
        <f t="shared" si="1"/>
        <v>431.97008547008545</v>
      </c>
      <c r="J16" s="11"/>
      <c r="K16" s="11"/>
      <c r="L16" s="11">
        <f t="shared" si="2"/>
        <v>3778.7136752136753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4323.8461538461534</v>
      </c>
      <c r="I17" s="11">
        <f t="shared" si="1"/>
        <v>452.24750769230758</v>
      </c>
      <c r="J17" s="11"/>
      <c r="K17" s="11"/>
      <c r="L17" s="11">
        <f t="shared" si="2"/>
        <v>3871.5986461538459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4196.4102564102559</v>
      </c>
      <c r="I18" s="11">
        <f t="shared" si="1"/>
        <v>429.41099487179486</v>
      </c>
      <c r="J18" s="11"/>
      <c r="K18" s="11"/>
      <c r="L18" s="11">
        <f t="shared" si="2"/>
        <v>3766.9992615384608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3830.7692307692309</v>
      </c>
      <c r="I19" s="11">
        <f t="shared" si="1"/>
        <v>364.10256410256409</v>
      </c>
      <c r="J19" s="11"/>
      <c r="K19" s="11"/>
      <c r="L19" s="11">
        <f>H19-I19+J19-K19</f>
        <v>3466.666666666667</v>
      </c>
      <c r="M19" s="12"/>
    </row>
    <row r="20" spans="2:13" ht="21.95" customHeight="1" x14ac:dyDescent="0.2">
      <c r="B20" s="9" t="s">
        <v>502</v>
      </c>
      <c r="C20" s="8" t="s">
        <v>239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3460.6837606837607</v>
      </c>
      <c r="I20" s="11">
        <f t="shared" si="1"/>
        <v>254.02136752136747</v>
      </c>
      <c r="J20" s="11"/>
      <c r="K20" s="11"/>
      <c r="L20" s="11">
        <f>H20-I20+J20-K20</f>
        <v>3206.6623931623931</v>
      </c>
      <c r="M20" s="12"/>
    </row>
    <row r="21" spans="2:13" ht="21.95" customHeight="1" x14ac:dyDescent="0.2">
      <c r="B21" s="9" t="s">
        <v>512</v>
      </c>
      <c r="C21" s="8" t="s">
        <v>468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9281.1965811965802</v>
      </c>
      <c r="I21" s="11">
        <f t="shared" si="1"/>
        <v>1517.2307692307693</v>
      </c>
      <c r="J21" s="11"/>
      <c r="K21" s="11"/>
      <c r="L21" s="11">
        <f>H21-I21+J21-K21</f>
        <v>7763.9658119658106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67745.982905982906</v>
      </c>
      <c r="I22" s="16">
        <f>SUM(I7:I21)</f>
        <v>7460.9809914529915</v>
      </c>
      <c r="J22" s="16">
        <f>SUM(J7:J21)</f>
        <v>0</v>
      </c>
      <c r="K22" s="16">
        <f>SUM(K7:K21)</f>
        <v>4</v>
      </c>
      <c r="L22" s="16">
        <f>SUM(L7:L21)</f>
        <v>60281.001914529908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309</v>
      </c>
      <c r="G2" s="45"/>
      <c r="H2" s="45"/>
      <c r="I2" s="45"/>
      <c r="J2" s="47"/>
      <c r="K2" s="45"/>
      <c r="L2" s="45"/>
      <c r="M2" s="48" t="str">
        <f>+O.PUB!M2</f>
        <v>28 DE FEBRERO 2017</v>
      </c>
    </row>
    <row r="3" spans="2:16" x14ac:dyDescent="0.2">
      <c r="F3" s="48" t="str">
        <f>+O.PUB!F3</f>
        <v>SEGUNDA QUINCENA DE FEBRERO DE 2017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365</v>
      </c>
      <c r="C7" s="112" t="s">
        <v>364</v>
      </c>
      <c r="D7" s="53"/>
      <c r="E7" s="121" t="s">
        <v>196</v>
      </c>
      <c r="F7" s="65">
        <v>13144.89</v>
      </c>
      <c r="G7" s="65">
        <v>1698.63</v>
      </c>
      <c r="H7" s="18">
        <f>+F7/30.42*13</f>
        <v>5617.4743589743584</v>
      </c>
      <c r="I7" s="18">
        <f>+G7/30.42*13</f>
        <v>725.91025641025647</v>
      </c>
      <c r="J7" s="18"/>
      <c r="K7" s="18"/>
      <c r="L7" s="18">
        <f>H7-I7+J7-K7</f>
        <v>4891.5641025641016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13144.89</v>
      </c>
      <c r="G9" s="98">
        <f t="shared" si="0"/>
        <v>1698.63</v>
      </c>
      <c r="H9" s="60">
        <f>SUM(H7:H8)</f>
        <v>5617.4743589743584</v>
      </c>
      <c r="I9" s="60">
        <f>SUM(I7:I8)</f>
        <v>725.91025641025647</v>
      </c>
      <c r="J9" s="60">
        <f t="shared" si="0"/>
        <v>0</v>
      </c>
      <c r="K9" s="60">
        <f t="shared" si="0"/>
        <v>0</v>
      </c>
      <c r="L9" s="60">
        <f>SUM(L7:L8)</f>
        <v>4891.5641025641016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6" zoomScale="80" zoomScaleNormal="80" workbookViewId="0">
      <selection activeCell="J5" sqref="J5:J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28 DE FEBRERO 2017</v>
      </c>
    </row>
    <row r="3" spans="2:16" x14ac:dyDescent="0.2"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260</v>
      </c>
      <c r="I4" s="50" t="s">
        <v>4</v>
      </c>
      <c r="J4" s="50" t="s">
        <v>209</v>
      </c>
      <c r="K4" s="51" t="s">
        <v>260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439</v>
      </c>
      <c r="C5" s="41" t="s">
        <v>440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+F5/30.42*13</f>
        <v>5617.4743589743584</v>
      </c>
      <c r="J5" s="18">
        <f>+G5/30.42*13</f>
        <v>725.91025641025647</v>
      </c>
      <c r="K5" s="18">
        <f>+H5/30.42*13</f>
        <v>0</v>
      </c>
      <c r="L5" s="54"/>
      <c r="M5" s="18">
        <f>I5-J5+K5-L5</f>
        <v>4891.5641025641016</v>
      </c>
      <c r="N5" s="36"/>
      <c r="P5" s="142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+F6/30.42*13</f>
        <v>5384.6153846153848</v>
      </c>
      <c r="J6" s="18">
        <f t="shared" ref="J6:J21" si="1">+G6/30.42*13</f>
        <v>676.17107008547009</v>
      </c>
      <c r="K6" s="18">
        <f t="shared" ref="K6:K21" si="2">+H6/30.42*13</f>
        <v>0</v>
      </c>
      <c r="L6" s="54">
        <v>1</v>
      </c>
      <c r="M6" s="18">
        <f t="shared" ref="M6:M18" si="3">I6-J6+K6-L6</f>
        <v>4707.4443145299147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3799.7435897435889</v>
      </c>
      <c r="J7" s="18">
        <f t="shared" si="1"/>
        <v>358.32832820512812</v>
      </c>
      <c r="K7" s="18">
        <f t="shared" si="2"/>
        <v>0</v>
      </c>
      <c r="L7" s="18">
        <v>0</v>
      </c>
      <c r="M7" s="18">
        <f t="shared" si="3"/>
        <v>3441.415261538461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4159.8290598290596</v>
      </c>
      <c r="J8" s="18">
        <f t="shared" si="1"/>
        <v>422.85470085470087</v>
      </c>
      <c r="K8" s="18">
        <f t="shared" si="2"/>
        <v>0</v>
      </c>
      <c r="L8" s="18">
        <v>0</v>
      </c>
      <c r="M8" s="18">
        <f t="shared" si="3"/>
        <v>3736.9743589743589</v>
      </c>
      <c r="N8" s="36"/>
      <c r="P8" s="55"/>
    </row>
    <row r="9" spans="2:16" ht="24.75" customHeight="1" x14ac:dyDescent="0.2">
      <c r="B9" s="41" t="s">
        <v>272</v>
      </c>
      <c r="C9" s="35" t="s">
        <v>273</v>
      </c>
      <c r="D9" s="41"/>
      <c r="E9" s="123" t="s">
        <v>274</v>
      </c>
      <c r="F9" s="65">
        <v>10716</v>
      </c>
      <c r="G9" s="65">
        <v>1179.82</v>
      </c>
      <c r="H9" s="65"/>
      <c r="I9" s="18">
        <f t="shared" si="0"/>
        <v>4579.4871794871797</v>
      </c>
      <c r="J9" s="18">
        <f t="shared" si="1"/>
        <v>504.19658119658112</v>
      </c>
      <c r="K9" s="18">
        <f t="shared" si="2"/>
        <v>0</v>
      </c>
      <c r="L9" s="18"/>
      <c r="M9" s="18">
        <f t="shared" si="3"/>
        <v>4075.2905982905986</v>
      </c>
      <c r="N9" s="36"/>
      <c r="P9" s="55"/>
    </row>
    <row r="10" spans="2:16" ht="24.75" customHeight="1" x14ac:dyDescent="0.2">
      <c r="B10" s="38" t="s">
        <v>506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4578.7179487179492</v>
      </c>
      <c r="J10" s="18">
        <f t="shared" si="1"/>
        <v>504.03137777777761</v>
      </c>
      <c r="K10" s="18">
        <f t="shared" si="2"/>
        <v>0</v>
      </c>
      <c r="L10" s="18"/>
      <c r="M10" s="18">
        <f t="shared" si="3"/>
        <v>4074.6865709401718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4907.264957264957</v>
      </c>
      <c r="J11" s="18">
        <f t="shared" si="1"/>
        <v>573.9316239316239</v>
      </c>
      <c r="K11" s="18">
        <f t="shared" si="2"/>
        <v>0</v>
      </c>
      <c r="L11" s="18"/>
      <c r="M11" s="18">
        <f t="shared" si="3"/>
        <v>4333.333333333333</v>
      </c>
      <c r="N11" s="36"/>
      <c r="P11" s="55"/>
    </row>
    <row r="12" spans="2:16" ht="24.75" customHeight="1" x14ac:dyDescent="0.2">
      <c r="B12" s="38" t="s">
        <v>533</v>
      </c>
      <c r="C12" s="41" t="s">
        <v>531</v>
      </c>
      <c r="D12" s="53"/>
      <c r="E12" s="70" t="s">
        <v>532</v>
      </c>
      <c r="F12" s="65">
        <v>8236.2000000000007</v>
      </c>
      <c r="G12" s="65">
        <v>728.09320000000014</v>
      </c>
      <c r="H12" s="65"/>
      <c r="I12" s="18">
        <f t="shared" si="0"/>
        <v>3519.7435897435898</v>
      </c>
      <c r="J12" s="18">
        <f t="shared" si="1"/>
        <v>311.15094017094026</v>
      </c>
      <c r="K12" s="18">
        <f t="shared" si="2"/>
        <v>0</v>
      </c>
      <c r="L12" s="18"/>
      <c r="M12" s="18">
        <f t="shared" si="3"/>
        <v>3208.5926495726494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3" t="s">
        <v>226</v>
      </c>
      <c r="F13" s="65">
        <v>6730.12</v>
      </c>
      <c r="G13" s="65">
        <v>267.95</v>
      </c>
      <c r="H13" s="65"/>
      <c r="I13" s="18">
        <f t="shared" si="0"/>
        <v>2876.1196581196582</v>
      </c>
      <c r="J13" s="18">
        <f t="shared" si="1"/>
        <v>114.508547008547</v>
      </c>
      <c r="K13" s="18">
        <f t="shared" si="2"/>
        <v>0</v>
      </c>
      <c r="L13" s="18"/>
      <c r="M13" s="18">
        <f t="shared" si="3"/>
        <v>2761.6111111111113</v>
      </c>
      <c r="N13" s="36"/>
      <c r="P13" s="55"/>
    </row>
    <row r="14" spans="2:16" ht="24.75" customHeight="1" x14ac:dyDescent="0.2">
      <c r="B14" s="41" t="s">
        <v>442</v>
      </c>
      <c r="C14" s="35" t="s">
        <v>441</v>
      </c>
      <c r="D14" s="41"/>
      <c r="E14" s="123" t="s">
        <v>275</v>
      </c>
      <c r="F14" s="65">
        <v>8807.4</v>
      </c>
      <c r="G14" s="65">
        <v>823.43548799999985</v>
      </c>
      <c r="H14" s="65"/>
      <c r="I14" s="18">
        <f t="shared" si="0"/>
        <v>3763.8461538461534</v>
      </c>
      <c r="J14" s="18">
        <f t="shared" si="1"/>
        <v>351.8955076923076</v>
      </c>
      <c r="K14" s="18">
        <f t="shared" si="2"/>
        <v>0</v>
      </c>
      <c r="L14" s="18"/>
      <c r="M14" s="18">
        <f t="shared" si="3"/>
        <v>3411.9506461538458</v>
      </c>
      <c r="N14" s="36"/>
      <c r="P14" s="142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1900.7692307692309</v>
      </c>
      <c r="J15" s="18">
        <f t="shared" si="1"/>
        <v>0</v>
      </c>
      <c r="K15" s="18">
        <f t="shared" si="2"/>
        <v>34.685066666666664</v>
      </c>
      <c r="L15" s="18"/>
      <c r="M15" s="18">
        <f t="shared" si="3"/>
        <v>1935.4542974358976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4095.8974358974356</v>
      </c>
      <c r="J16" s="18">
        <f t="shared" si="1"/>
        <v>411.39909743589737</v>
      </c>
      <c r="K16" s="18">
        <f t="shared" si="2"/>
        <v>0</v>
      </c>
      <c r="L16" s="18"/>
      <c r="M16" s="18">
        <f t="shared" si="3"/>
        <v>3684.498338461538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3109.6153846153843</v>
      </c>
      <c r="J17" s="18">
        <f t="shared" si="1"/>
        <v>155.22201025641024</v>
      </c>
      <c r="K17" s="18">
        <f t="shared" si="2"/>
        <v>0</v>
      </c>
      <c r="L17" s="18">
        <v>0</v>
      </c>
      <c r="M17" s="18">
        <f t="shared" si="3"/>
        <v>2954.3933743589741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4"/>
      <c r="E18" s="121" t="s">
        <v>151</v>
      </c>
      <c r="F18" s="65">
        <v>6291.6</v>
      </c>
      <c r="G18" s="65">
        <v>220.13238400000003</v>
      </c>
      <c r="H18" s="65"/>
      <c r="I18" s="18">
        <f t="shared" si="0"/>
        <v>2688.7179487179487</v>
      </c>
      <c r="J18" s="18">
        <f t="shared" si="1"/>
        <v>94.073668376068383</v>
      </c>
      <c r="K18" s="18">
        <f t="shared" si="2"/>
        <v>0</v>
      </c>
      <c r="L18" s="18"/>
      <c r="M18" s="18">
        <f t="shared" si="3"/>
        <v>2594.6442803418804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7"/>
      <c r="E19" s="125" t="s">
        <v>121</v>
      </c>
      <c r="F19" s="65">
        <v>8595.2999999999993</v>
      </c>
      <c r="G19" s="65">
        <v>785.54919999999993</v>
      </c>
      <c r="H19" s="65"/>
      <c r="I19" s="18">
        <f t="shared" si="0"/>
        <v>3673.2051282051279</v>
      </c>
      <c r="J19" s="18">
        <f t="shared" si="1"/>
        <v>335.70478632478626</v>
      </c>
      <c r="K19" s="18">
        <f t="shared" si="2"/>
        <v>0</v>
      </c>
      <c r="L19" s="18"/>
      <c r="M19" s="18">
        <f>I19-J19+K19-L19</f>
        <v>3337.5003418803417</v>
      </c>
      <c r="N19" s="36"/>
      <c r="P19" s="45"/>
      <c r="Q19" s="58"/>
    </row>
    <row r="20" spans="2:17" ht="24.75" customHeight="1" x14ac:dyDescent="0.2">
      <c r="B20" s="34" t="s">
        <v>443</v>
      </c>
      <c r="C20" s="35" t="s">
        <v>438</v>
      </c>
      <c r="D20" s="124"/>
      <c r="E20" s="121" t="s">
        <v>444</v>
      </c>
      <c r="F20" s="65">
        <v>11451.2</v>
      </c>
      <c r="G20" s="65">
        <v>1297.2</v>
      </c>
      <c r="H20" s="65"/>
      <c r="I20" s="18">
        <f t="shared" si="0"/>
        <v>4893.6752136752129</v>
      </c>
      <c r="J20" s="18">
        <f t="shared" si="1"/>
        <v>554.35897435897436</v>
      </c>
      <c r="K20" s="18">
        <f t="shared" si="2"/>
        <v>0</v>
      </c>
      <c r="L20" s="18"/>
      <c r="M20" s="18">
        <f>I20-J20+K20-L20</f>
        <v>4339.3162393162384</v>
      </c>
      <c r="N20" s="36"/>
      <c r="O20" s="58"/>
      <c r="P20" s="143"/>
    </row>
    <row r="21" spans="2:17" ht="24.75" customHeight="1" x14ac:dyDescent="0.2">
      <c r="B21" s="34" t="s">
        <v>445</v>
      </c>
      <c r="C21" s="35" t="s">
        <v>462</v>
      </c>
      <c r="D21" s="124"/>
      <c r="E21" s="121" t="s">
        <v>124</v>
      </c>
      <c r="F21" s="65">
        <v>7045.5</v>
      </c>
      <c r="G21" s="65">
        <v>302.15670399999999</v>
      </c>
      <c r="H21" s="65"/>
      <c r="I21" s="18">
        <f t="shared" si="0"/>
        <v>3010.8974358974356</v>
      </c>
      <c r="J21" s="18">
        <f t="shared" si="1"/>
        <v>129.12679658119657</v>
      </c>
      <c r="K21" s="18">
        <f t="shared" si="2"/>
        <v>0</v>
      </c>
      <c r="L21" s="18"/>
      <c r="M21" s="18">
        <f>I21-J21+K21-L21</f>
        <v>2881.7706393162389</v>
      </c>
      <c r="N21" s="36"/>
      <c r="O21" s="58"/>
      <c r="P21" s="144"/>
    </row>
    <row r="22" spans="2:17" ht="18.75" customHeight="1" x14ac:dyDescent="0.2">
      <c r="E22" s="59" t="s">
        <v>91</v>
      </c>
      <c r="F22" s="98">
        <f>SUM(F5:F17)</f>
        <v>122365.90999999999</v>
      </c>
      <c r="G22" s="98">
        <f>SUM(G5:G17)</f>
        <v>11956.464095999998</v>
      </c>
      <c r="H22" s="98">
        <f>SUM(H5:H17)</f>
        <v>81.163055999999997</v>
      </c>
      <c r="I22" s="60">
        <f>SUM(I5:I21)</f>
        <v>66559.619658119642</v>
      </c>
      <c r="J22" s="60">
        <f>SUM(J5:J21)</f>
        <v>6222.8642666666683</v>
      </c>
      <c r="K22" s="60">
        <f>SUM(K5:K21)</f>
        <v>34.685066666666664</v>
      </c>
      <c r="L22" s="60">
        <f>SUM(L5:L21)</f>
        <v>1</v>
      </c>
      <c r="M22" s="60">
        <f>SUM(M5:M21)</f>
        <v>60370.440458119658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J13" sqref="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528</v>
      </c>
      <c r="G2" s="45"/>
      <c r="H2" s="45"/>
      <c r="I2" s="45"/>
      <c r="J2" s="45"/>
      <c r="K2" s="45"/>
      <c r="L2" s="45"/>
      <c r="M2" s="45"/>
      <c r="N2" s="48" t="str">
        <f>+O.PUB2!M2</f>
        <v>28 DE FEBRERO 2017</v>
      </c>
    </row>
    <row r="3" spans="2:16" x14ac:dyDescent="0.2"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260</v>
      </c>
      <c r="I4" s="50" t="s">
        <v>4</v>
      </c>
      <c r="J4" s="50" t="s">
        <v>209</v>
      </c>
      <c r="K4" s="51" t="s">
        <v>260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3" t="s">
        <v>224</v>
      </c>
      <c r="F5" s="65">
        <v>5546.1</v>
      </c>
      <c r="G5" s="65">
        <v>97.931984000000057</v>
      </c>
      <c r="H5" s="65"/>
      <c r="I5" s="18">
        <f>+F5/30.42*13</f>
        <v>2370.1282051282051</v>
      </c>
      <c r="J5" s="18">
        <f>+G5/30.42*13</f>
        <v>41.851275213675237</v>
      </c>
      <c r="K5" s="18">
        <f t="shared" ref="K5:K13" si="0">+H5/30.42*16</f>
        <v>0</v>
      </c>
      <c r="L5" s="18"/>
      <c r="M5" s="18">
        <f t="shared" ref="M5:M13" si="1">I5-J5+K5-L5</f>
        <v>2328.2769299145298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+F6/30.42*13</f>
        <v>3782.6923076923076</v>
      </c>
      <c r="J6" s="18">
        <f t="shared" ref="J6:J13" si="3">+G6/30.42*13</f>
        <v>355.27273846153838</v>
      </c>
      <c r="K6" s="18">
        <f t="shared" si="0"/>
        <v>0</v>
      </c>
      <c r="L6" s="18"/>
      <c r="M6" s="18">
        <f t="shared" si="1"/>
        <v>3427.4195692307694</v>
      </c>
      <c r="N6" s="36"/>
      <c r="P6" s="55"/>
    </row>
    <row r="7" spans="2:16" ht="24.75" customHeight="1" x14ac:dyDescent="0.2">
      <c r="B7" s="38" t="s">
        <v>317</v>
      </c>
      <c r="C7" s="41" t="s">
        <v>315</v>
      </c>
      <c r="D7" s="53"/>
      <c r="E7" s="70" t="s">
        <v>316</v>
      </c>
      <c r="F7" s="65">
        <v>5040</v>
      </c>
      <c r="G7" s="65">
        <v>12.63</v>
      </c>
      <c r="H7" s="65"/>
      <c r="I7" s="18">
        <f t="shared" si="2"/>
        <v>2153.8461538461538</v>
      </c>
      <c r="J7" s="18">
        <f t="shared" si="3"/>
        <v>5.3974358974358978</v>
      </c>
      <c r="K7" s="18">
        <f t="shared" si="0"/>
        <v>0</v>
      </c>
      <c r="L7" s="18"/>
      <c r="M7" s="18">
        <f t="shared" si="1"/>
        <v>2148.4487179487178</v>
      </c>
      <c r="N7" s="36"/>
      <c r="P7" s="55"/>
    </row>
    <row r="8" spans="2:16" ht="24.75" customHeight="1" x14ac:dyDescent="0.2">
      <c r="B8" s="38" t="s">
        <v>283</v>
      </c>
      <c r="C8" s="41" t="s">
        <v>282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2348.5897435897432</v>
      </c>
      <c r="J8" s="18">
        <f t="shared" si="3"/>
        <v>39.507890598290572</v>
      </c>
      <c r="K8" s="18">
        <f t="shared" si="0"/>
        <v>0</v>
      </c>
      <c r="L8" s="18"/>
      <c r="M8" s="18">
        <f t="shared" si="1"/>
        <v>2309.0818529914527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4"/>
      <c r="E9" s="121" t="s">
        <v>124</v>
      </c>
      <c r="F9" s="65">
        <v>10198</v>
      </c>
      <c r="G9" s="65">
        <v>1072</v>
      </c>
      <c r="H9" s="65"/>
      <c r="I9" s="18">
        <f t="shared" si="2"/>
        <v>4358.1196581196582</v>
      </c>
      <c r="J9" s="18">
        <f t="shared" si="3"/>
        <v>458.11965811965814</v>
      </c>
      <c r="K9" s="18">
        <f t="shared" si="0"/>
        <v>0</v>
      </c>
      <c r="L9" s="18"/>
      <c r="M9" s="18">
        <f t="shared" si="1"/>
        <v>3900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3" t="s">
        <v>217</v>
      </c>
      <c r="F10" s="65">
        <v>6757.8</v>
      </c>
      <c r="G10" s="65">
        <v>270.85494400000005</v>
      </c>
      <c r="H10" s="65"/>
      <c r="I10" s="18">
        <f t="shared" si="2"/>
        <v>2887.9487179487178</v>
      </c>
      <c r="J10" s="18">
        <f t="shared" si="3"/>
        <v>115.74997606837609</v>
      </c>
      <c r="K10" s="18">
        <f t="shared" si="0"/>
        <v>0</v>
      </c>
      <c r="L10" s="18"/>
      <c r="M10" s="18">
        <f t="shared" si="1"/>
        <v>2772.1987418803419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452</v>
      </c>
      <c r="D11" s="41"/>
      <c r="E11" s="123" t="s">
        <v>219</v>
      </c>
      <c r="F11" s="65">
        <v>5546.1</v>
      </c>
      <c r="G11" s="65">
        <v>97.931984000000057</v>
      </c>
      <c r="H11" s="65"/>
      <c r="I11" s="18">
        <f t="shared" si="2"/>
        <v>2370.1282051282051</v>
      </c>
      <c r="J11" s="18">
        <f t="shared" si="3"/>
        <v>41.851275213675237</v>
      </c>
      <c r="K11" s="18">
        <f t="shared" si="0"/>
        <v>0</v>
      </c>
      <c r="L11" s="18"/>
      <c r="M11" s="18">
        <f t="shared" si="1"/>
        <v>2328.2769299145298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3" t="s">
        <v>219</v>
      </c>
      <c r="F12" s="65">
        <v>5546.1</v>
      </c>
      <c r="G12" s="65">
        <v>97.931984000000057</v>
      </c>
      <c r="H12" s="65"/>
      <c r="I12" s="18">
        <f t="shared" si="2"/>
        <v>2370.1282051282051</v>
      </c>
      <c r="J12" s="18">
        <f t="shared" si="3"/>
        <v>41.851275213675237</v>
      </c>
      <c r="K12" s="18">
        <f t="shared" si="0"/>
        <v>0</v>
      </c>
      <c r="L12" s="18"/>
      <c r="M12" s="18">
        <f t="shared" si="1"/>
        <v>2328.2769299145298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3" t="s">
        <v>219</v>
      </c>
      <c r="F13" s="65">
        <v>5546.1</v>
      </c>
      <c r="G13" s="65">
        <v>97.931984000000057</v>
      </c>
      <c r="H13" s="65"/>
      <c r="I13" s="18">
        <f t="shared" si="2"/>
        <v>2370.1282051282051</v>
      </c>
      <c r="J13" s="18">
        <f t="shared" si="3"/>
        <v>41.851275213675237</v>
      </c>
      <c r="K13" s="18">
        <f t="shared" si="0"/>
        <v>0</v>
      </c>
      <c r="L13" s="18"/>
      <c r="M13" s="18">
        <f t="shared" si="1"/>
        <v>2328.2769299145298</v>
      </c>
      <c r="N13" s="36"/>
      <c r="O13" s="58"/>
      <c r="P13" s="55"/>
    </row>
    <row r="14" spans="2:16" x14ac:dyDescent="0.2">
      <c r="E14" s="59" t="s">
        <v>91</v>
      </c>
      <c r="F14" s="98">
        <f t="shared" ref="F14:M14" si="4">SUM(F5:F13)</f>
        <v>58527.4</v>
      </c>
      <c r="G14" s="98">
        <f t="shared" si="4"/>
        <v>2670.9995520000002</v>
      </c>
      <c r="H14" s="98">
        <f t="shared" si="4"/>
        <v>0</v>
      </c>
      <c r="I14" s="60">
        <f t="shared" si="4"/>
        <v>25011.709401709399</v>
      </c>
      <c r="J14" s="60">
        <f t="shared" si="4"/>
        <v>1141.4528000000003</v>
      </c>
      <c r="K14" s="60">
        <f t="shared" si="4"/>
        <v>0</v>
      </c>
      <c r="L14" s="60">
        <f t="shared" si="4"/>
        <v>0</v>
      </c>
      <c r="M14" s="60">
        <f t="shared" si="4"/>
        <v>23870.2566017094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529</v>
      </c>
      <c r="G2" s="45"/>
      <c r="H2" s="45"/>
      <c r="I2" s="45"/>
      <c r="J2" s="45"/>
      <c r="K2" s="45"/>
      <c r="L2" s="45"/>
      <c r="M2" s="48" t="str">
        <f>+O.PUB2!M2</f>
        <v>28 DE FEBRERO 2017</v>
      </c>
    </row>
    <row r="3" spans="2:15" x14ac:dyDescent="0.2"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50" t="s">
        <v>4</v>
      </c>
      <c r="I4" s="50" t="s">
        <v>209</v>
      </c>
      <c r="J4" s="51" t="s">
        <v>260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503</v>
      </c>
      <c r="C6" s="41" t="s">
        <v>504</v>
      </c>
      <c r="D6" s="53"/>
      <c r="E6" s="70" t="s">
        <v>466</v>
      </c>
      <c r="F6" s="65">
        <v>12791.05</v>
      </c>
      <c r="G6" s="65">
        <v>1623.05</v>
      </c>
      <c r="H6" s="18">
        <f>+F6/30.42*13</f>
        <v>5466.2606837606827</v>
      </c>
      <c r="I6" s="18">
        <f>+G6/30.42*13</f>
        <v>693.61111111111109</v>
      </c>
      <c r="J6" s="18"/>
      <c r="K6" s="18"/>
      <c r="L6" s="18">
        <f>H6-I6+J6-K6</f>
        <v>4772.6495726495714</v>
      </c>
      <c r="M6" s="36"/>
      <c r="O6" s="145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+F7/30.42*13</f>
        <v>3625.6410256410254</v>
      </c>
      <c r="I7" s="18">
        <f t="shared" si="0"/>
        <v>328.09452991452986</v>
      </c>
      <c r="J7" s="18"/>
      <c r="K7" s="18">
        <v>0</v>
      </c>
      <c r="L7" s="18">
        <f>H7-I7+J7-K7</f>
        <v>3297.5464957264958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1">SUM(F5:F7)</f>
        <v>21275.05</v>
      </c>
      <c r="G8" s="98">
        <f t="shared" si="1"/>
        <v>2390.7911999999997</v>
      </c>
      <c r="H8" s="60">
        <f t="shared" si="1"/>
        <v>9091.9017094017072</v>
      </c>
      <c r="I8" s="60">
        <f t="shared" si="1"/>
        <v>1021.7056410256409</v>
      </c>
      <c r="J8" s="60">
        <f t="shared" si="1"/>
        <v>0</v>
      </c>
      <c r="K8" s="60">
        <f t="shared" si="1"/>
        <v>0</v>
      </c>
      <c r="L8" s="60">
        <f t="shared" si="1"/>
        <v>8070.1960683760672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J5" sqref="J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310</v>
      </c>
      <c r="G2" s="45"/>
      <c r="H2" s="45"/>
      <c r="I2" s="45"/>
      <c r="J2" s="45"/>
      <c r="K2" s="45"/>
      <c r="L2" s="45"/>
      <c r="M2" s="45"/>
      <c r="N2" s="48" t="str">
        <f>PRESIDENCIA!M2</f>
        <v>28 DE FEBRERO 2017</v>
      </c>
    </row>
    <row r="3" spans="1:18" x14ac:dyDescent="0.2">
      <c r="B3" s="38"/>
      <c r="C3" s="41"/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381</v>
      </c>
      <c r="C5" s="35" t="s">
        <v>380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+F5/30.42*13</f>
        <v>7670.3974358974347</v>
      </c>
      <c r="J5" s="18">
        <f>+G5/30.42*13</f>
        <v>1164.4145299145298</v>
      </c>
      <c r="K5" s="18">
        <f>+H5/30.42*14</f>
        <v>0</v>
      </c>
      <c r="L5" s="18"/>
      <c r="M5" s="18">
        <f>I5-J5+K5-L5</f>
        <v>6505.9829059829044</v>
      </c>
      <c r="N5" s="36"/>
      <c r="P5" s="142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+F6/30.42*13</f>
        <v>6072.9487179487178</v>
      </c>
      <c r="J6" s="18">
        <f t="shared" ref="J6:J16" si="1">+G6/30.42*13</f>
        <v>823.19907008547</v>
      </c>
      <c r="K6" s="18">
        <f t="shared" ref="K6:K16" si="2">+H6/30.42*14</f>
        <v>0</v>
      </c>
      <c r="L6" s="18">
        <v>0</v>
      </c>
      <c r="M6" s="18">
        <f t="shared" ref="M6:M15" si="3">I6-J6+K6-L6</f>
        <v>5249.7496478632474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6072.9487179487178</v>
      </c>
      <c r="J7" s="18">
        <f t="shared" si="1"/>
        <v>823.19907008547</v>
      </c>
      <c r="K7" s="18">
        <f t="shared" si="2"/>
        <v>0</v>
      </c>
      <c r="L7" s="18">
        <v>1</v>
      </c>
      <c r="M7" s="18">
        <f t="shared" si="3"/>
        <v>5248.7496478632474</v>
      </c>
      <c r="N7" s="36"/>
      <c r="P7" s="55"/>
      <c r="Q7" s="18"/>
      <c r="R7" s="18"/>
    </row>
    <row r="8" spans="1:18" ht="21.95" customHeight="1" x14ac:dyDescent="0.2">
      <c r="B8" s="34" t="s">
        <v>269</v>
      </c>
      <c r="C8" s="35" t="s">
        <v>270</v>
      </c>
      <c r="D8" s="124"/>
      <c r="E8" s="121" t="s">
        <v>271</v>
      </c>
      <c r="F8" s="65">
        <v>13757.1</v>
      </c>
      <c r="G8" s="65">
        <v>1829.3968639999998</v>
      </c>
      <c r="H8" s="65"/>
      <c r="I8" s="18">
        <f t="shared" si="0"/>
        <v>5879.1025641025635</v>
      </c>
      <c r="J8" s="18">
        <f t="shared" si="1"/>
        <v>781.79353162393159</v>
      </c>
      <c r="K8" s="18">
        <f t="shared" si="2"/>
        <v>0</v>
      </c>
      <c r="L8" s="18"/>
      <c r="M8" s="18">
        <f t="shared" si="3"/>
        <v>5097.3090324786317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3833.8461538461538</v>
      </c>
      <c r="J9" s="18">
        <f t="shared" si="1"/>
        <v>364.4395076923077</v>
      </c>
      <c r="K9" s="18">
        <f t="shared" si="2"/>
        <v>0</v>
      </c>
      <c r="L9" s="18">
        <v>0</v>
      </c>
      <c r="M9" s="18">
        <f t="shared" si="3"/>
        <v>3469.4066461538459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3833.8461538461538</v>
      </c>
      <c r="J10" s="18">
        <f t="shared" si="1"/>
        <v>364.4395076923077</v>
      </c>
      <c r="K10" s="18">
        <f t="shared" si="2"/>
        <v>0</v>
      </c>
      <c r="L10" s="18">
        <v>0</v>
      </c>
      <c r="M10" s="18">
        <f t="shared" si="3"/>
        <v>3469.4066461538459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3833.8461538461538</v>
      </c>
      <c r="J11" s="18">
        <f t="shared" si="1"/>
        <v>364.4395076923077</v>
      </c>
      <c r="K11" s="18">
        <f t="shared" si="2"/>
        <v>0</v>
      </c>
      <c r="L11" s="18">
        <v>0</v>
      </c>
      <c r="M11" s="18">
        <f t="shared" si="3"/>
        <v>3469.4066461538459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3202.9487179487178</v>
      </c>
      <c r="J12" s="18">
        <f t="shared" si="1"/>
        <v>260.46376068376065</v>
      </c>
      <c r="K12" s="18">
        <f t="shared" si="2"/>
        <v>0</v>
      </c>
      <c r="L12" s="18">
        <v>0</v>
      </c>
      <c r="M12" s="18">
        <f t="shared" si="3"/>
        <v>2942.4849572649573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2184.3589743589741</v>
      </c>
      <c r="J13" s="18">
        <f t="shared" si="1"/>
        <v>8.7165059829059715</v>
      </c>
      <c r="K13" s="18">
        <f t="shared" si="2"/>
        <v>0</v>
      </c>
      <c r="L13" s="18">
        <v>0</v>
      </c>
      <c r="M13" s="18">
        <f t="shared" si="3"/>
        <v>2175.6424683760683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3" t="s">
        <v>230</v>
      </c>
      <c r="F14" s="65">
        <v>6757.8</v>
      </c>
      <c r="G14" s="65">
        <v>270.85494400000005</v>
      </c>
      <c r="H14" s="65"/>
      <c r="I14" s="18">
        <f t="shared" si="0"/>
        <v>2887.9487179487178</v>
      </c>
      <c r="J14" s="18">
        <f t="shared" si="1"/>
        <v>115.74997606837609</v>
      </c>
      <c r="K14" s="18">
        <f t="shared" si="2"/>
        <v>0</v>
      </c>
      <c r="L14" s="18">
        <v>0</v>
      </c>
      <c r="M14" s="18">
        <f t="shared" si="3"/>
        <v>2772.1987418803419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3833.8461538461538</v>
      </c>
      <c r="J15" s="18">
        <f t="shared" si="1"/>
        <v>364.4395076923077</v>
      </c>
      <c r="K15" s="18">
        <f t="shared" si="2"/>
        <v>0</v>
      </c>
      <c r="L15" s="18">
        <v>0</v>
      </c>
      <c r="M15" s="18">
        <f t="shared" si="3"/>
        <v>3469.4066461538459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4"/>
      <c r="E16" s="121" t="s">
        <v>164</v>
      </c>
      <c r="F16" s="65">
        <v>8971.2000000000007</v>
      </c>
      <c r="G16" s="65">
        <v>852.78844800000002</v>
      </c>
      <c r="H16" s="65"/>
      <c r="I16" s="18">
        <f t="shared" si="0"/>
        <v>3833.8461538461538</v>
      </c>
      <c r="J16" s="18">
        <f t="shared" si="1"/>
        <v>364.4395076923077</v>
      </c>
      <c r="K16" s="18">
        <f t="shared" si="2"/>
        <v>0</v>
      </c>
      <c r="L16" s="18">
        <v>0</v>
      </c>
      <c r="M16" s="18">
        <f>I16-J16+K16-L16</f>
        <v>3469.4066461538459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124347.32999999999</v>
      </c>
      <c r="G18" s="128">
        <f t="shared" si="4"/>
        <v>13571.377519999996</v>
      </c>
      <c r="H18" s="128">
        <f t="shared" si="4"/>
        <v>0</v>
      </c>
      <c r="I18" s="129">
        <f t="shared" si="4"/>
        <v>53139.884615384624</v>
      </c>
      <c r="J18" s="129">
        <f t="shared" si="4"/>
        <v>5799.7339829059811</v>
      </c>
      <c r="K18" s="129">
        <f t="shared" si="4"/>
        <v>0</v>
      </c>
      <c r="L18" s="129">
        <f t="shared" si="4"/>
        <v>1</v>
      </c>
      <c r="M18" s="129">
        <f>SUM(M5:M17)</f>
        <v>47339.150632478624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J7" sqref="J7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311</v>
      </c>
      <c r="G2" s="45"/>
      <c r="H2" s="45"/>
      <c r="I2" s="45"/>
      <c r="J2" s="45"/>
      <c r="K2" s="45"/>
      <c r="L2" s="45"/>
      <c r="M2" s="45"/>
      <c r="N2" s="48" t="str">
        <f>PRESIDENCIA!M2</f>
        <v>28 DE FEBRERO 2017</v>
      </c>
    </row>
    <row r="3" spans="1:19" x14ac:dyDescent="0.2">
      <c r="B3" s="38"/>
      <c r="C3" s="41"/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446</v>
      </c>
      <c r="C5" s="35" t="s">
        <v>447</v>
      </c>
      <c r="D5" s="124"/>
      <c r="E5" s="121" t="s">
        <v>206</v>
      </c>
      <c r="F5" s="65">
        <v>11451.2</v>
      </c>
      <c r="G5" s="65">
        <v>1297.2</v>
      </c>
      <c r="H5" s="65"/>
      <c r="I5" s="18">
        <f>+F5/30.42*13</f>
        <v>4893.6752136752129</v>
      </c>
      <c r="J5" s="18">
        <f>+G5/30.42*13</f>
        <v>554.35897435897436</v>
      </c>
      <c r="K5" s="18">
        <f t="shared" ref="K5:K6" si="0">+H5/30.42*15</f>
        <v>0</v>
      </c>
      <c r="L5" s="18"/>
      <c r="M5" s="18">
        <f>I5-J5+K5-L5</f>
        <v>4339.3162393162384</v>
      </c>
      <c r="N5" s="36"/>
      <c r="P5" s="142"/>
      <c r="S5" s="60"/>
    </row>
    <row r="6" spans="1:19" ht="21.95" customHeight="1" x14ac:dyDescent="0.2">
      <c r="B6" s="34" t="s">
        <v>448</v>
      </c>
      <c r="C6" s="35" t="s">
        <v>453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1">+F6/30.42*13</f>
        <v>4893.6752136752129</v>
      </c>
      <c r="J6" s="18">
        <f t="shared" ref="J6:J8" si="2">+G6/30.42*13</f>
        <v>554.35897435897436</v>
      </c>
      <c r="K6" s="18">
        <f t="shared" si="0"/>
        <v>0</v>
      </c>
      <c r="L6" s="18"/>
      <c r="M6" s="18">
        <f>I6-J6+K6-L6</f>
        <v>4339.3162393162384</v>
      </c>
      <c r="N6" s="36"/>
      <c r="P6" s="142"/>
      <c r="S6" s="45"/>
    </row>
    <row r="7" spans="1:19" ht="21.95" customHeight="1" x14ac:dyDescent="0.2">
      <c r="B7" s="41" t="s">
        <v>285</v>
      </c>
      <c r="C7" s="35" t="s">
        <v>284</v>
      </c>
      <c r="D7" s="130"/>
      <c r="E7" s="131" t="s">
        <v>286</v>
      </c>
      <c r="F7" s="90">
        <v>7952.7</v>
      </c>
      <c r="G7" s="90">
        <v>682.73320000000001</v>
      </c>
      <c r="H7" s="65"/>
      <c r="I7" s="18">
        <f t="shared" si="1"/>
        <v>3398.5897435897432</v>
      </c>
      <c r="J7" s="18">
        <f t="shared" si="2"/>
        <v>291.76632478632479</v>
      </c>
      <c r="K7" s="18"/>
      <c r="L7" s="18"/>
      <c r="M7" s="18">
        <f>I7-J7+K7-L7</f>
        <v>3106.8234188034185</v>
      </c>
      <c r="N7" s="36"/>
      <c r="P7" s="55"/>
      <c r="S7" s="45"/>
    </row>
    <row r="8" spans="1:19" ht="21.95" customHeight="1" x14ac:dyDescent="0.2">
      <c r="B8" s="41" t="s">
        <v>474</v>
      </c>
      <c r="C8" s="35" t="s">
        <v>460</v>
      </c>
      <c r="D8" s="130"/>
      <c r="E8" s="131" t="s">
        <v>286</v>
      </c>
      <c r="F8" s="90">
        <v>7664</v>
      </c>
      <c r="G8" s="90">
        <v>636.54</v>
      </c>
      <c r="H8" s="65"/>
      <c r="I8" s="18">
        <f t="shared" si="1"/>
        <v>3275.2136752136748</v>
      </c>
      <c r="J8" s="18">
        <f t="shared" si="2"/>
        <v>272.02564102564099</v>
      </c>
      <c r="K8" s="18"/>
      <c r="L8" s="18"/>
      <c r="M8" s="18">
        <f>I8-J8+K8-L8</f>
        <v>3003.1880341880337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M10" si="3">SUM(F5:F9)</f>
        <v>38519.100000000006</v>
      </c>
      <c r="G10" s="128">
        <f t="shared" si="3"/>
        <v>3913.6732000000002</v>
      </c>
      <c r="H10" s="128">
        <f t="shared" si="3"/>
        <v>0</v>
      </c>
      <c r="I10" s="129">
        <f t="shared" si="3"/>
        <v>16461.153846153844</v>
      </c>
      <c r="J10" s="129">
        <f t="shared" si="3"/>
        <v>1672.5099145299146</v>
      </c>
      <c r="K10" s="129">
        <f t="shared" si="3"/>
        <v>0</v>
      </c>
      <c r="L10" s="129">
        <f t="shared" si="3"/>
        <v>0</v>
      </c>
      <c r="M10" s="129">
        <f t="shared" si="3"/>
        <v>14788.643931623928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J11" sqref="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312</v>
      </c>
      <c r="G2" s="45"/>
      <c r="H2" s="45"/>
      <c r="I2" s="45"/>
      <c r="J2" s="45"/>
      <c r="K2" s="45"/>
      <c r="L2" s="45"/>
      <c r="M2" s="45"/>
      <c r="N2" s="48" t="str">
        <f>PRESIDENCIA!M2</f>
        <v>28 DE FEBRERO 2017</v>
      </c>
    </row>
    <row r="3" spans="1:16" x14ac:dyDescent="0.2">
      <c r="B3" s="38"/>
      <c r="C3" s="41"/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250</v>
      </c>
      <c r="C5" s="35" t="s">
        <v>241</v>
      </c>
      <c r="D5" s="124"/>
      <c r="E5" s="121" t="s">
        <v>238</v>
      </c>
      <c r="F5" s="65">
        <v>14416.5</v>
      </c>
      <c r="G5" s="65">
        <v>1970.2447039999997</v>
      </c>
      <c r="H5" s="65"/>
      <c r="I5" s="18">
        <f>+F5/30.42*13</f>
        <v>6160.8974358974356</v>
      </c>
      <c r="J5" s="18">
        <f>+G5/30.42*13</f>
        <v>841.98491623931614</v>
      </c>
      <c r="K5" s="18"/>
      <c r="L5" s="18"/>
      <c r="M5" s="18">
        <f t="shared" ref="M5:M10" si="0">I5-J5+K5-L5</f>
        <v>5318.912519658119</v>
      </c>
      <c r="N5" s="36"/>
      <c r="P5" s="142"/>
    </row>
    <row r="6" spans="1:16" ht="21.95" customHeight="1" x14ac:dyDescent="0.2">
      <c r="B6" s="34" t="s">
        <v>370</v>
      </c>
      <c r="C6" s="35" t="s">
        <v>366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+F6/30.42*13</f>
        <v>5466.2606837606827</v>
      </c>
      <c r="J6" s="18">
        <f t="shared" ref="J6:J11" si="2">+G6/30.42*13</f>
        <v>693.61111111111109</v>
      </c>
      <c r="K6" s="18"/>
      <c r="L6" s="18"/>
      <c r="M6" s="18">
        <f t="shared" si="0"/>
        <v>4772.6495726495714</v>
      </c>
      <c r="N6" s="36"/>
      <c r="P6" s="142"/>
    </row>
    <row r="7" spans="1:16" ht="24" x14ac:dyDescent="0.2">
      <c r="B7" s="41" t="s">
        <v>193</v>
      </c>
      <c r="C7" s="35" t="s">
        <v>228</v>
      </c>
      <c r="D7" s="41"/>
      <c r="E7" s="123" t="s">
        <v>229</v>
      </c>
      <c r="F7" s="65">
        <v>5546.1</v>
      </c>
      <c r="G7" s="65">
        <v>97.931984000000057</v>
      </c>
      <c r="H7" s="65"/>
      <c r="I7" s="18">
        <f t="shared" si="1"/>
        <v>2370.1282051282051</v>
      </c>
      <c r="J7" s="18">
        <f t="shared" si="2"/>
        <v>41.851275213675237</v>
      </c>
      <c r="K7" s="18">
        <f>+H7/30.42*15</f>
        <v>0</v>
      </c>
      <c r="L7" s="18"/>
      <c r="M7" s="18">
        <f t="shared" si="0"/>
        <v>2328.2769299145298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4700.7692307692305</v>
      </c>
      <c r="J8" s="18">
        <f t="shared" si="2"/>
        <v>530.10153162393135</v>
      </c>
      <c r="K8" s="18"/>
      <c r="L8" s="18"/>
      <c r="M8" s="18">
        <f t="shared" si="0"/>
        <v>4170.6676991452987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3843.7179487179483</v>
      </c>
      <c r="J9" s="18">
        <f t="shared" si="2"/>
        <v>366.20853333333321</v>
      </c>
      <c r="K9" s="18">
        <f>+H9/30.42*15</f>
        <v>0</v>
      </c>
      <c r="L9" s="18"/>
      <c r="M9" s="18">
        <f t="shared" si="0"/>
        <v>3477.5094153846148</v>
      </c>
      <c r="N9" s="36"/>
      <c r="P9" s="55"/>
    </row>
    <row r="10" spans="1:16" ht="21.95" customHeight="1" x14ac:dyDescent="0.2">
      <c r="B10" s="38" t="s">
        <v>325</v>
      </c>
      <c r="C10" s="35" t="s">
        <v>324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2218.8034188034189</v>
      </c>
      <c r="J10" s="18">
        <f t="shared" si="2"/>
        <v>12.46153846153846</v>
      </c>
      <c r="K10" s="18"/>
      <c r="L10" s="18"/>
      <c r="M10" s="18">
        <f t="shared" si="0"/>
        <v>2206.3418803418804</v>
      </c>
      <c r="N10" s="36"/>
      <c r="P10" s="55"/>
    </row>
    <row r="11" spans="1:16" ht="24" x14ac:dyDescent="0.2">
      <c r="B11" s="38" t="s">
        <v>368</v>
      </c>
      <c r="C11" s="35" t="s">
        <v>367</v>
      </c>
      <c r="D11" s="53"/>
      <c r="E11" s="70" t="s">
        <v>369</v>
      </c>
      <c r="F11" s="65">
        <v>8964</v>
      </c>
      <c r="G11" s="65">
        <v>852</v>
      </c>
      <c r="H11" s="65"/>
      <c r="I11" s="18">
        <f t="shared" si="1"/>
        <v>3830.7692307692309</v>
      </c>
      <c r="J11" s="18">
        <f t="shared" si="2"/>
        <v>364.10256410256409</v>
      </c>
      <c r="K11" s="18"/>
      <c r="L11" s="18"/>
      <c r="M11" s="18">
        <f>I11-J11+K11-L11</f>
        <v>3466.666666666667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3">SUM(F5:F12)</f>
        <v>66903.75</v>
      </c>
      <c r="G13" s="128">
        <f t="shared" si="3"/>
        <v>6669.7522399999989</v>
      </c>
      <c r="H13" s="128">
        <f t="shared" si="3"/>
        <v>0</v>
      </c>
      <c r="I13" s="129">
        <f>SUM(I5:I12)</f>
        <v>28591.346153846152</v>
      </c>
      <c r="J13" s="129">
        <f>SUM(J5:J12)</f>
        <v>2850.3214700854696</v>
      </c>
      <c r="K13" s="129">
        <f t="shared" si="3"/>
        <v>0</v>
      </c>
      <c r="L13" s="129">
        <f t="shared" si="3"/>
        <v>0</v>
      </c>
      <c r="M13" s="129">
        <f>SUM(M5:M12)</f>
        <v>25741.024683760679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tabSelected="1"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313</v>
      </c>
      <c r="G2" s="45"/>
      <c r="H2" s="45"/>
      <c r="I2" s="45"/>
      <c r="J2" s="45"/>
      <c r="K2" s="45"/>
      <c r="L2" s="45"/>
      <c r="M2" s="45"/>
      <c r="N2" s="48" t="str">
        <f>PRESIDENCIA!M2</f>
        <v>28 DE FEBRERO 2017</v>
      </c>
    </row>
    <row r="3" spans="1:20" x14ac:dyDescent="0.2">
      <c r="B3" s="38"/>
      <c r="C3" s="41"/>
      <c r="F3" s="48" t="str">
        <f>PRESIDENCIA!F3</f>
        <v>SEGUNDA QUINCENA DE FEBRERO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260</v>
      </c>
      <c r="I4" s="50" t="s">
        <v>4</v>
      </c>
      <c r="J4" s="50" t="s">
        <v>209</v>
      </c>
      <c r="K4" s="127" t="s">
        <v>260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377</v>
      </c>
      <c r="C5" s="35" t="s">
        <v>371</v>
      </c>
      <c r="D5" s="124"/>
      <c r="E5" s="121" t="s">
        <v>374</v>
      </c>
      <c r="F5" s="65">
        <v>13144.89</v>
      </c>
      <c r="G5" s="65">
        <v>1698.63</v>
      </c>
      <c r="H5" s="65"/>
      <c r="I5" s="18">
        <f>+F5/30.42*13</f>
        <v>5617.4743589743584</v>
      </c>
      <c r="J5" s="18">
        <f>+G5/30.42*13</f>
        <v>725.91025641025647</v>
      </c>
      <c r="K5" s="18">
        <f t="shared" ref="K5:K9" si="0">+H5/30.42*15</f>
        <v>0</v>
      </c>
      <c r="L5" s="18"/>
      <c r="M5" s="18">
        <f>I5-J5+K5-L5</f>
        <v>4891.5641025641016</v>
      </c>
      <c r="N5" s="36"/>
      <c r="P5" s="142"/>
      <c r="S5" s="60"/>
    </row>
    <row r="6" spans="1:20" ht="21.95" customHeight="1" x14ac:dyDescent="0.2">
      <c r="B6" s="34" t="s">
        <v>244</v>
      </c>
      <c r="C6" s="35" t="s">
        <v>243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1">+F6/30.42*13</f>
        <v>3830.7692307692309</v>
      </c>
      <c r="J6" s="18">
        <f t="shared" ref="J6:J9" si="2">+G6/30.42*13</f>
        <v>364.10256410256409</v>
      </c>
      <c r="K6" s="18">
        <f t="shared" si="0"/>
        <v>0</v>
      </c>
      <c r="L6" s="18"/>
      <c r="M6" s="18">
        <f>I6-J6+K6-L6</f>
        <v>3466.666666666667</v>
      </c>
      <c r="N6" s="36"/>
      <c r="P6" s="142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1"/>
        <v>3830.7692307692309</v>
      </c>
      <c r="J7" s="18">
        <f t="shared" si="2"/>
        <v>364.10256410256409</v>
      </c>
      <c r="K7" s="18">
        <f t="shared" si="0"/>
        <v>0</v>
      </c>
      <c r="L7" s="18"/>
      <c r="M7" s="18">
        <f>I7-J7+K7-L7</f>
        <v>3466.666666666667</v>
      </c>
      <c r="N7" s="36"/>
      <c r="P7" s="142"/>
      <c r="S7" s="45"/>
    </row>
    <row r="8" spans="1:20" ht="21.95" customHeight="1" x14ac:dyDescent="0.2">
      <c r="B8" s="34" t="s">
        <v>378</v>
      </c>
      <c r="C8" s="35" t="s">
        <v>372</v>
      </c>
      <c r="D8" s="124"/>
      <c r="E8" s="121" t="s">
        <v>375</v>
      </c>
      <c r="F8" s="65">
        <v>8964</v>
      </c>
      <c r="G8" s="65">
        <v>852</v>
      </c>
      <c r="H8" s="65"/>
      <c r="I8" s="18"/>
      <c r="J8" s="18"/>
      <c r="K8" s="18">
        <f t="shared" si="0"/>
        <v>0</v>
      </c>
      <c r="L8" s="18"/>
      <c r="M8" s="18">
        <f>I8-J8+K8-L8</f>
        <v>0</v>
      </c>
      <c r="N8" s="36"/>
      <c r="P8" s="142"/>
      <c r="S8" s="45"/>
    </row>
    <row r="9" spans="1:20" ht="21.95" customHeight="1" x14ac:dyDescent="0.2">
      <c r="B9" s="34" t="s">
        <v>379</v>
      </c>
      <c r="C9" s="35" t="s">
        <v>373</v>
      </c>
      <c r="D9" s="124"/>
      <c r="E9" s="121" t="s">
        <v>376</v>
      </c>
      <c r="F9" s="65">
        <v>17948.73</v>
      </c>
      <c r="G9" s="65">
        <v>2724.73</v>
      </c>
      <c r="H9" s="65"/>
      <c r="I9" s="18">
        <f t="shared" si="1"/>
        <v>7670.3974358974347</v>
      </c>
      <c r="J9" s="18">
        <f t="shared" si="2"/>
        <v>1164.4145299145298</v>
      </c>
      <c r="K9" s="18">
        <f t="shared" si="0"/>
        <v>0</v>
      </c>
      <c r="L9" s="18"/>
      <c r="M9" s="18">
        <f>I9-J9+K9-L9</f>
        <v>6505.9829059829044</v>
      </c>
      <c r="N9" s="36"/>
      <c r="P9" s="142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3">SUM(F5:F10)</f>
        <v>57985.619999999995</v>
      </c>
      <c r="G11" s="128">
        <f t="shared" si="3"/>
        <v>6979.3600000000006</v>
      </c>
      <c r="H11" s="128">
        <f t="shared" si="3"/>
        <v>0</v>
      </c>
      <c r="I11" s="129">
        <f t="shared" si="3"/>
        <v>20949.410256410254</v>
      </c>
      <c r="J11" s="129">
        <f t="shared" si="3"/>
        <v>2618.5299145299145</v>
      </c>
      <c r="K11" s="129">
        <f t="shared" si="3"/>
        <v>0</v>
      </c>
      <c r="L11" s="129">
        <f t="shared" si="3"/>
        <v>0</v>
      </c>
      <c r="M11" s="129">
        <f>SUM(M5:M10)</f>
        <v>18330.880341880344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314</v>
      </c>
      <c r="G2" s="2"/>
      <c r="H2" s="2"/>
      <c r="I2" s="2"/>
      <c r="J2" s="2"/>
      <c r="K2" s="2"/>
      <c r="L2" s="2"/>
      <c r="M2" s="2"/>
      <c r="N2" s="17" t="str">
        <f>PRESIDENCIA!M2</f>
        <v>28 DE FEBRERO 2017</v>
      </c>
    </row>
    <row r="3" spans="1:18" x14ac:dyDescent="0.2">
      <c r="B3" s="9"/>
      <c r="C3" s="8"/>
      <c r="F3" s="17" t="str">
        <f>PRESIDENCIA!F3</f>
        <v>SEGUNDA QUINCENA DE FEBRERO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260</v>
      </c>
      <c r="I4" s="7" t="s">
        <v>4</v>
      </c>
      <c r="J4" s="7" t="s">
        <v>209</v>
      </c>
      <c r="K4" s="40" t="s">
        <v>260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249</v>
      </c>
      <c r="C5" s="10" t="s">
        <v>240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+F5/30.42*13</f>
        <v>4324.7435897435898</v>
      </c>
      <c r="J5" s="11">
        <f>+G5/30.42*13</f>
        <v>452.4083282051281</v>
      </c>
      <c r="K5" s="11">
        <f t="shared" ref="K5:K9" si="0">+H5/30.42*15</f>
        <v>0</v>
      </c>
      <c r="L5" s="11"/>
      <c r="M5" s="11">
        <f>I5-J5+K5-L5</f>
        <v>3872.335261538462</v>
      </c>
      <c r="N5" s="12"/>
      <c r="P5" s="142"/>
    </row>
    <row r="6" spans="1:18" ht="21.95" customHeight="1" x14ac:dyDescent="0.2">
      <c r="B6" s="20" t="s">
        <v>248</v>
      </c>
      <c r="C6" s="10" t="s">
        <v>247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+F6/30.42*13</f>
        <v>3879.0598290598286</v>
      </c>
      <c r="J6" s="11">
        <f t="shared" ref="J6:J9" si="2">+G6/30.42*13</f>
        <v>372.64957264957263</v>
      </c>
      <c r="K6" s="11">
        <f t="shared" si="0"/>
        <v>0</v>
      </c>
      <c r="L6" s="11">
        <v>0</v>
      </c>
      <c r="M6" s="11">
        <f>I6-J6+K6-L6</f>
        <v>3506.4102564102559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3506.2820512820517</v>
      </c>
      <c r="J7" s="11">
        <f t="shared" si="2"/>
        <v>308.99709401709401</v>
      </c>
      <c r="K7" s="11">
        <f t="shared" si="0"/>
        <v>0</v>
      </c>
      <c r="L7" s="11"/>
      <c r="M7" s="11">
        <f>I7-J7+K7-L7</f>
        <v>3197.2849572649575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3506.2820512820517</v>
      </c>
      <c r="J8" s="11">
        <f t="shared" si="2"/>
        <v>308.99709401709401</v>
      </c>
      <c r="K8" s="11">
        <f t="shared" si="0"/>
        <v>0</v>
      </c>
      <c r="L8" s="11"/>
      <c r="M8" s="11">
        <f>I8-J8+K8-L8</f>
        <v>3197.2849572649575</v>
      </c>
      <c r="N8" s="12"/>
      <c r="P8" s="43"/>
      <c r="Q8" s="8"/>
    </row>
    <row r="9" spans="1:18" ht="21.95" customHeight="1" x14ac:dyDescent="0.2">
      <c r="B9" s="41" t="s">
        <v>400</v>
      </c>
      <c r="C9" s="41" t="s">
        <v>401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3879.0598290598286</v>
      </c>
      <c r="J9" s="11">
        <f t="shared" si="2"/>
        <v>372.64957264957263</v>
      </c>
      <c r="K9" s="11">
        <f t="shared" si="0"/>
        <v>0</v>
      </c>
      <c r="L9" s="11">
        <v>0</v>
      </c>
      <c r="M9" s="11">
        <f>I9-J9+K9-L9</f>
        <v>3506.4102564102559</v>
      </c>
      <c r="N9" s="12"/>
      <c r="P9" s="142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19095.427350427348</v>
      </c>
      <c r="J11" s="22">
        <f t="shared" si="3"/>
        <v>1815.7016615384614</v>
      </c>
      <c r="K11" s="22">
        <f t="shared" si="3"/>
        <v>0</v>
      </c>
      <c r="L11" s="22">
        <f t="shared" si="3"/>
        <v>0</v>
      </c>
      <c r="M11" s="22">
        <f t="shared" si="3"/>
        <v>17279.725688888888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517</v>
      </c>
      <c r="G2" s="45"/>
      <c r="H2" s="45"/>
      <c r="I2" s="45"/>
      <c r="J2" s="47"/>
      <c r="K2" s="45"/>
      <c r="L2" s="45"/>
      <c r="M2" s="48" t="str">
        <f>+O.PUB!M2</f>
        <v>28 DE FEBRERO 2017</v>
      </c>
    </row>
    <row r="3" spans="2:16" x14ac:dyDescent="0.2">
      <c r="F3" s="48" t="str">
        <f>+O.PUB!F3</f>
        <v>SEGUNDA QUINCENA DE FEBRERO DE 2017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9" t="s">
        <v>521</v>
      </c>
      <c r="C7" s="41" t="s">
        <v>519</v>
      </c>
      <c r="E7" s="38" t="s">
        <v>520</v>
      </c>
      <c r="F7" s="65">
        <v>14062</v>
      </c>
      <c r="G7" s="65">
        <v>1894</v>
      </c>
      <c r="H7" s="18">
        <f>+F7/30.42*13</f>
        <v>6009.401709401709</v>
      </c>
      <c r="I7" s="18">
        <f>+G7/30.42*13</f>
        <v>809.40170940170935</v>
      </c>
      <c r="J7" s="18"/>
      <c r="K7" s="18"/>
      <c r="L7" s="18">
        <f>H7-I7+J7-K7</f>
        <v>5200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14062</v>
      </c>
      <c r="G9" s="98">
        <f t="shared" si="0"/>
        <v>1894</v>
      </c>
      <c r="H9" s="60">
        <f>SUM(H7:H8)</f>
        <v>6009.401709401709</v>
      </c>
      <c r="I9" s="60">
        <f>SUM(I7:I8)</f>
        <v>809.40170940170935</v>
      </c>
      <c r="J9" s="60">
        <f t="shared" si="0"/>
        <v>0</v>
      </c>
      <c r="K9" s="60">
        <f t="shared" si="0"/>
        <v>0</v>
      </c>
      <c r="L9" s="60">
        <f>SUM(L7:L8)</f>
        <v>5200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281</v>
      </c>
      <c r="G2" s="28"/>
      <c r="H2" s="28"/>
      <c r="I2" s="28"/>
      <c r="J2" s="28"/>
      <c r="K2" s="17" t="str">
        <f>PRESIDENCIA!M2</f>
        <v>28 DE FEBRERO 2017</v>
      </c>
    </row>
    <row r="3" spans="1:11" x14ac:dyDescent="0.2">
      <c r="B3" s="9"/>
      <c r="C3" s="8"/>
      <c r="F3" s="17" t="str">
        <f>PRESIDENCIA!F3</f>
        <v>SEGUNDA QUINCENA DE FEBRERO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260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zoomScale="90" zoomScaleNormal="90" workbookViewId="0">
      <selection activeCell="H13" sqref="H13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7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28 DE FEBRERO 2017</v>
      </c>
    </row>
    <row r="3" spans="1:17" x14ac:dyDescent="0.2">
      <c r="B3" s="91"/>
      <c r="C3" s="91"/>
      <c r="D3" s="91"/>
      <c r="E3" s="91"/>
      <c r="F3" s="135" t="str">
        <f>PRESIDENCIA!F3</f>
        <v>SEGUNDA QUINCENA DE FEBRERO DE 2017</v>
      </c>
      <c r="G3" s="133"/>
      <c r="H3" s="133"/>
      <c r="I3" s="133"/>
      <c r="J3" s="133"/>
      <c r="K3" s="133"/>
      <c r="L3" s="133"/>
      <c r="M3" s="91"/>
    </row>
    <row r="4" spans="1:17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260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7" ht="34.5" customHeight="1" x14ac:dyDescent="0.2">
      <c r="B7" s="21" t="s">
        <v>514</v>
      </c>
      <c r="C7" s="35" t="s">
        <v>515</v>
      </c>
      <c r="D7" s="34"/>
      <c r="E7" s="121" t="s">
        <v>516</v>
      </c>
      <c r="F7" s="92">
        <v>31108</v>
      </c>
      <c r="G7" s="93">
        <v>5758</v>
      </c>
      <c r="H7" s="54">
        <f>+F7/30.42*13</f>
        <v>13294.017094017094</v>
      </c>
      <c r="I7" s="54">
        <f>+G7/30.42*13</f>
        <v>2460.6837606837603</v>
      </c>
      <c r="J7" s="54"/>
      <c r="K7" s="54"/>
      <c r="L7" s="54">
        <f>H7-I7+J7-K7</f>
        <v>10833.333333333334</v>
      </c>
      <c r="M7" s="36"/>
    </row>
    <row r="8" spans="1:17" ht="24.75" customHeight="1" x14ac:dyDescent="0.2">
      <c r="B8" s="21" t="s">
        <v>405</v>
      </c>
      <c r="C8" s="41" t="s">
        <v>402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+F8/30.42*13</f>
        <v>7951.3504273504277</v>
      </c>
      <c r="I8" s="54">
        <f t="shared" ref="I8:I27" si="1">+G8/30.42*13</f>
        <v>1224.4273504273503</v>
      </c>
      <c r="J8" s="54"/>
      <c r="K8" s="54"/>
      <c r="L8" s="54">
        <f>H8-I8+J8-K8</f>
        <v>6726.9230769230771</v>
      </c>
      <c r="M8" s="36"/>
      <c r="N8" s="97"/>
      <c r="O8" s="60"/>
      <c r="P8" s="60"/>
    </row>
    <row r="9" spans="1:17" s="112" customFormat="1" ht="24.75" customHeight="1" x14ac:dyDescent="0.2">
      <c r="B9" s="21" t="s">
        <v>513</v>
      </c>
      <c r="C9" s="41" t="s">
        <v>511</v>
      </c>
      <c r="D9" s="38"/>
      <c r="E9" s="70" t="s">
        <v>467</v>
      </c>
      <c r="F9" s="18">
        <v>24480</v>
      </c>
      <c r="G9" s="18">
        <v>4199.99</v>
      </c>
      <c r="H9" s="54">
        <f t="shared" si="0"/>
        <v>10461.538461538461</v>
      </c>
      <c r="I9" s="54">
        <f t="shared" si="1"/>
        <v>1794.867521367521</v>
      </c>
      <c r="J9" s="54"/>
      <c r="K9" s="54"/>
      <c r="L9" s="54">
        <f>H9-I9+J9-K9</f>
        <v>8666.6709401709395</v>
      </c>
      <c r="M9" s="36"/>
      <c r="N9" s="97"/>
      <c r="O9" s="45"/>
      <c r="P9" s="45"/>
    </row>
    <row r="10" spans="1:17" ht="24.95" customHeight="1" x14ac:dyDescent="0.2">
      <c r="B10" s="72" t="s">
        <v>246</v>
      </c>
      <c r="C10" s="25" t="s">
        <v>457</v>
      </c>
      <c r="D10" s="72"/>
      <c r="E10" s="137" t="s">
        <v>245</v>
      </c>
      <c r="F10" s="65">
        <v>14062</v>
      </c>
      <c r="G10" s="65">
        <v>1894</v>
      </c>
      <c r="H10" s="54">
        <f t="shared" si="0"/>
        <v>6009.401709401709</v>
      </c>
      <c r="I10" s="54">
        <f t="shared" si="1"/>
        <v>809.40170940170935</v>
      </c>
      <c r="J10" s="18"/>
      <c r="K10" s="18"/>
      <c r="L10" s="54">
        <f t="shared" ref="L10:L27" si="2">H10-I10+J10-K10</f>
        <v>5200</v>
      </c>
      <c r="M10" s="36"/>
      <c r="N10" s="97"/>
      <c r="O10" s="45"/>
      <c r="P10" s="45"/>
    </row>
    <row r="11" spans="1:17" ht="24.95" customHeight="1" x14ac:dyDescent="0.2">
      <c r="B11" s="72" t="s">
        <v>406</v>
      </c>
      <c r="C11" s="25" t="s">
        <v>407</v>
      </c>
      <c r="D11" s="72"/>
      <c r="E11" s="137" t="s">
        <v>245</v>
      </c>
      <c r="F11" s="65">
        <v>14062</v>
      </c>
      <c r="G11" s="65">
        <v>1894</v>
      </c>
      <c r="H11" s="54">
        <f t="shared" si="0"/>
        <v>6009.401709401709</v>
      </c>
      <c r="I11" s="54">
        <f t="shared" si="1"/>
        <v>809.40170940170935</v>
      </c>
      <c r="J11" s="18"/>
      <c r="K11" s="18"/>
      <c r="L11" s="54">
        <f>H11-I11+J11-K11</f>
        <v>5200</v>
      </c>
      <c r="M11" s="36"/>
      <c r="N11" s="97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5021.1538461538457</v>
      </c>
      <c r="I12" s="54">
        <f t="shared" si="1"/>
        <v>598.53568547008524</v>
      </c>
      <c r="J12" s="54"/>
      <c r="K12" s="54">
        <v>4</v>
      </c>
      <c r="L12" s="54">
        <f t="shared" si="2"/>
        <v>4418.6181606837608</v>
      </c>
      <c r="M12" s="36"/>
      <c r="N12" s="97"/>
      <c r="O12" s="45"/>
      <c r="P12" s="45"/>
    </row>
    <row r="13" spans="1:17" ht="24.95" customHeight="1" x14ac:dyDescent="0.2">
      <c r="B13" s="21" t="s">
        <v>278</v>
      </c>
      <c r="C13" s="21" t="s">
        <v>276</v>
      </c>
      <c r="D13" s="72"/>
      <c r="E13" s="34" t="s">
        <v>411</v>
      </c>
      <c r="F13" s="92">
        <v>13087.2</v>
      </c>
      <c r="G13" s="93">
        <v>1686.3062239999999</v>
      </c>
      <c r="H13" s="54">
        <f>+F13/30.42*6</f>
        <v>2581.3017751479292</v>
      </c>
      <c r="I13" s="54">
        <f>+G13/30.42*6</f>
        <v>332.60477790927018</v>
      </c>
      <c r="J13" s="54"/>
      <c r="K13" s="54"/>
      <c r="L13" s="54">
        <f t="shared" si="2"/>
        <v>2248.6969972386592</v>
      </c>
      <c r="M13" s="36"/>
      <c r="N13" s="97"/>
      <c r="O13" s="45"/>
      <c r="P13" s="45"/>
    </row>
    <row r="14" spans="1:17" ht="24.95" customHeight="1" x14ac:dyDescent="0.2">
      <c r="B14" s="72" t="s">
        <v>408</v>
      </c>
      <c r="C14" s="25" t="s">
        <v>403</v>
      </c>
      <c r="D14" s="72"/>
      <c r="E14" s="137" t="s">
        <v>242</v>
      </c>
      <c r="F14" s="92">
        <v>11749.5</v>
      </c>
      <c r="G14" s="93">
        <v>1400.5735039999997</v>
      </c>
      <c r="H14" s="54">
        <f t="shared" si="0"/>
        <v>5021.1538461538457</v>
      </c>
      <c r="I14" s="54">
        <f t="shared" si="1"/>
        <v>598.53568547008524</v>
      </c>
      <c r="J14" s="54"/>
      <c r="K14" s="54"/>
      <c r="L14" s="54">
        <f t="shared" si="2"/>
        <v>4422.6181606837608</v>
      </c>
      <c r="M14" s="36"/>
      <c r="N14" s="97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5021.1538461538457</v>
      </c>
      <c r="I15" s="54">
        <f t="shared" si="1"/>
        <v>598.53568547008524</v>
      </c>
      <c r="J15" s="54"/>
      <c r="K15" s="54">
        <v>4</v>
      </c>
      <c r="L15" s="54">
        <f t="shared" si="2"/>
        <v>4418.6181606837608</v>
      </c>
      <c r="M15" s="36"/>
      <c r="N15" s="97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5021.1538461538457</v>
      </c>
      <c r="I16" s="54">
        <f t="shared" si="1"/>
        <v>598.53568547008524</v>
      </c>
      <c r="J16" s="54"/>
      <c r="K16" s="54">
        <v>4</v>
      </c>
      <c r="L16" s="54">
        <f t="shared" si="2"/>
        <v>4418.6181606837608</v>
      </c>
      <c r="M16" s="36"/>
      <c r="N16" s="97"/>
      <c r="O16" s="45"/>
    </row>
    <row r="17" spans="2:16" ht="24.95" customHeight="1" x14ac:dyDescent="0.2">
      <c r="B17" s="21" t="s">
        <v>293</v>
      </c>
      <c r="C17" s="21" t="s">
        <v>288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5021.1538461538457</v>
      </c>
      <c r="I17" s="54">
        <f t="shared" si="1"/>
        <v>598.53568547008524</v>
      </c>
      <c r="J17" s="54"/>
      <c r="K17" s="54"/>
      <c r="L17" s="54">
        <f t="shared" si="2"/>
        <v>4422.6181606837608</v>
      </c>
      <c r="M17" s="36"/>
      <c r="N17" s="97"/>
      <c r="O17" s="45"/>
    </row>
    <row r="18" spans="2:16" ht="24.95" customHeight="1" x14ac:dyDescent="0.2">
      <c r="B18" s="21" t="s">
        <v>294</v>
      </c>
      <c r="C18" s="21" t="s">
        <v>289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5021.1538461538457</v>
      </c>
      <c r="I18" s="54">
        <f t="shared" si="1"/>
        <v>598.53568547008524</v>
      </c>
      <c r="J18" s="54"/>
      <c r="K18" s="54"/>
      <c r="L18" s="54">
        <f t="shared" si="2"/>
        <v>4422.6181606837608</v>
      </c>
      <c r="M18" s="36"/>
      <c r="N18" s="97"/>
      <c r="O18" s="45"/>
    </row>
    <row r="19" spans="2:16" ht="24.95" customHeight="1" x14ac:dyDescent="0.2">
      <c r="B19" s="21" t="s">
        <v>330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5021.1538461538457</v>
      </c>
      <c r="I19" s="54">
        <f t="shared" si="1"/>
        <v>598.53568547008524</v>
      </c>
      <c r="J19" s="54"/>
      <c r="K19" s="54">
        <v>4</v>
      </c>
      <c r="L19" s="54">
        <f t="shared" si="2"/>
        <v>4418.6181606837608</v>
      </c>
      <c r="M19" s="36"/>
      <c r="N19" s="97"/>
      <c r="O19" s="45"/>
    </row>
    <row r="20" spans="2:16" ht="24.95" customHeight="1" x14ac:dyDescent="0.2">
      <c r="B20" s="21" t="s">
        <v>295</v>
      </c>
      <c r="C20" s="21" t="s">
        <v>290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5021.1538461538457</v>
      </c>
      <c r="I20" s="54">
        <f t="shared" si="1"/>
        <v>598.53568547008524</v>
      </c>
      <c r="J20" s="54"/>
      <c r="K20" s="54"/>
      <c r="L20" s="54">
        <f t="shared" si="2"/>
        <v>4422.6181606837608</v>
      </c>
      <c r="M20" s="36"/>
      <c r="N20" s="97"/>
      <c r="O20" s="45"/>
    </row>
    <row r="21" spans="2:16" ht="24.95" customHeight="1" x14ac:dyDescent="0.2">
      <c r="B21" s="21" t="s">
        <v>296</v>
      </c>
      <c r="C21" s="21" t="s">
        <v>291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5021.1538461538457</v>
      </c>
      <c r="I21" s="54">
        <f t="shared" si="1"/>
        <v>598.53568547008524</v>
      </c>
      <c r="J21" s="54"/>
      <c r="K21" s="54"/>
      <c r="L21" s="54">
        <f t="shared" si="2"/>
        <v>4422.6181606837608</v>
      </c>
      <c r="M21" s="36"/>
      <c r="N21" s="97"/>
      <c r="O21" s="45"/>
    </row>
    <row r="22" spans="2:16" ht="21.95" customHeight="1" x14ac:dyDescent="0.2">
      <c r="B22" s="21" t="s">
        <v>297</v>
      </c>
      <c r="C22" s="21" t="s">
        <v>292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5021.1538461538457</v>
      </c>
      <c r="I22" s="54">
        <f t="shared" si="1"/>
        <v>598.53568547008524</v>
      </c>
      <c r="J22" s="54"/>
      <c r="K22" s="54"/>
      <c r="L22" s="54">
        <f t="shared" si="2"/>
        <v>4422.6181606837608</v>
      </c>
      <c r="M22" s="36"/>
      <c r="N22" s="97"/>
      <c r="O22" s="45"/>
    </row>
    <row r="23" spans="2:16" ht="21.95" customHeight="1" x14ac:dyDescent="0.2">
      <c r="B23" s="21" t="s">
        <v>298</v>
      </c>
      <c r="C23" s="21" t="s">
        <v>299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5021.1538461538457</v>
      </c>
      <c r="I23" s="54">
        <f t="shared" si="1"/>
        <v>598.53568547008524</v>
      </c>
      <c r="J23" s="54"/>
      <c r="K23" s="54"/>
      <c r="L23" s="54">
        <f t="shared" si="2"/>
        <v>4422.6181606837608</v>
      </c>
      <c r="M23" s="36"/>
      <c r="N23" s="97"/>
      <c r="O23" s="45"/>
    </row>
    <row r="24" spans="2:16" ht="25.5" customHeight="1" x14ac:dyDescent="0.2">
      <c r="B24" s="21" t="s">
        <v>534</v>
      </c>
      <c r="C24" s="21" t="s">
        <v>535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5021.1538461538457</v>
      </c>
      <c r="I24" s="54">
        <f t="shared" si="1"/>
        <v>598.53568547008524</v>
      </c>
      <c r="J24" s="54"/>
      <c r="K24" s="54"/>
      <c r="L24" s="54">
        <f t="shared" si="2"/>
        <v>4422.6181606837608</v>
      </c>
      <c r="M24" s="36"/>
      <c r="N24" s="97"/>
      <c r="O24" s="97"/>
      <c r="P24" s="122"/>
    </row>
    <row r="25" spans="2:16" ht="24.75" customHeight="1" x14ac:dyDescent="0.2">
      <c r="B25" s="138" t="s">
        <v>522</v>
      </c>
      <c r="C25" s="21" t="s">
        <v>507</v>
      </c>
      <c r="D25" s="72"/>
      <c r="E25" s="72" t="s">
        <v>121</v>
      </c>
      <c r="F25" s="92">
        <v>11749.5</v>
      </c>
      <c r="G25" s="93">
        <v>1400.5735039999997</v>
      </c>
      <c r="H25" s="54">
        <f t="shared" si="0"/>
        <v>5021.1538461538457</v>
      </c>
      <c r="I25" s="54">
        <f t="shared" si="1"/>
        <v>598.53568547008524</v>
      </c>
      <c r="J25" s="54"/>
      <c r="K25" s="54"/>
      <c r="L25" s="54">
        <f t="shared" si="2"/>
        <v>4422.6181606837608</v>
      </c>
      <c r="M25" s="36"/>
      <c r="N25" s="97"/>
      <c r="O25" s="45"/>
    </row>
    <row r="26" spans="2:16" ht="24.75" customHeight="1" x14ac:dyDescent="0.2">
      <c r="B26" s="25" t="s">
        <v>279</v>
      </c>
      <c r="C26" s="21" t="s">
        <v>277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5021.1538461538457</v>
      </c>
      <c r="I26" s="54">
        <f t="shared" si="1"/>
        <v>598.53568547008524</v>
      </c>
      <c r="J26" s="54"/>
      <c r="K26" s="54">
        <v>4</v>
      </c>
      <c r="L26" s="54">
        <f t="shared" si="2"/>
        <v>4418.6181606837608</v>
      </c>
      <c r="M26" s="36"/>
      <c r="N26" s="97"/>
      <c r="O26" s="45"/>
    </row>
    <row r="27" spans="2:16" ht="18.75" customHeight="1" x14ac:dyDescent="0.2">
      <c r="B27" s="91" t="s">
        <v>409</v>
      </c>
      <c r="C27" s="21" t="s">
        <v>404</v>
      </c>
      <c r="D27" s="91"/>
      <c r="E27" s="72" t="s">
        <v>242</v>
      </c>
      <c r="F27" s="92">
        <v>11749.5</v>
      </c>
      <c r="G27" s="93">
        <v>1400.5735039999997</v>
      </c>
      <c r="H27" s="54">
        <f t="shared" si="0"/>
        <v>5021.1538461538457</v>
      </c>
      <c r="I27" s="54">
        <f t="shared" si="1"/>
        <v>598.53568547008524</v>
      </c>
      <c r="J27" s="91"/>
      <c r="K27" s="91"/>
      <c r="L27" s="54">
        <f t="shared" si="2"/>
        <v>4422.6181606837608</v>
      </c>
      <c r="M27" s="36"/>
      <c r="N27" s="97"/>
    </row>
    <row r="28" spans="2:16" x14ac:dyDescent="0.2">
      <c r="B28" s="91"/>
      <c r="C28" s="91"/>
      <c r="D28" s="91"/>
      <c r="E28" s="139" t="s">
        <v>91</v>
      </c>
      <c r="F28" s="140">
        <f t="shared" ref="F28:L28" si="3">SUM(F7:F27)</f>
        <v>291647.86</v>
      </c>
      <c r="G28" s="140">
        <f t="shared" si="3"/>
        <v>39306.058784000001</v>
      </c>
      <c r="H28" s="141">
        <f t="shared" si="3"/>
        <v>121624.318869165</v>
      </c>
      <c r="I28" s="141">
        <f t="shared" si="3"/>
        <v>16409.422111242606</v>
      </c>
      <c r="J28" s="141">
        <f t="shared" si="3"/>
        <v>0</v>
      </c>
      <c r="K28" s="141">
        <f t="shared" si="3"/>
        <v>20</v>
      </c>
      <c r="L28" s="141">
        <f t="shared" si="3"/>
        <v>105194.89675792246</v>
      </c>
      <c r="M28" s="91"/>
    </row>
    <row r="29" spans="2:16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6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2"/>
  <sheetViews>
    <sheetView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1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28 DE FEBRERO 2017</v>
      </c>
    </row>
    <row r="3" spans="1:15" x14ac:dyDescent="0.2">
      <c r="F3" s="48" t="str">
        <f>PRESIDENCIA!F3</f>
        <v>SEGUNDA QUINCENA DE FEBRERO DE 2017</v>
      </c>
      <c r="G3" s="83"/>
      <c r="H3" s="83"/>
      <c r="I3" s="83"/>
      <c r="J3" s="83"/>
      <c r="K3" s="83"/>
      <c r="L3" s="83"/>
    </row>
    <row r="4" spans="1:15" x14ac:dyDescent="0.2">
      <c r="F4" s="84"/>
      <c r="G4" s="83"/>
      <c r="H4" s="83"/>
      <c r="I4" s="83"/>
      <c r="J4" s="83"/>
      <c r="K4" s="83"/>
      <c r="L4" s="83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209</v>
      </c>
      <c r="H5" s="87" t="s">
        <v>4</v>
      </c>
      <c r="I5" s="88" t="s">
        <v>209</v>
      </c>
      <c r="J5" s="89" t="s">
        <v>260</v>
      </c>
      <c r="K5" s="52" t="s">
        <v>197</v>
      </c>
      <c r="L5" s="89" t="s">
        <v>5</v>
      </c>
      <c r="M5" s="49" t="s">
        <v>6</v>
      </c>
    </row>
    <row r="6" spans="1:15" ht="3.75" customHeight="1" x14ac:dyDescent="0.2">
      <c r="F6" s="90"/>
      <c r="G6" s="90"/>
      <c r="J6" s="91"/>
      <c r="K6" s="91"/>
    </row>
    <row r="7" spans="1:15" ht="24.95" customHeight="1" x14ac:dyDescent="0.2">
      <c r="B7" s="35" t="s">
        <v>323</v>
      </c>
      <c r="C7" s="42" t="s">
        <v>300</v>
      </c>
      <c r="D7" s="34"/>
      <c r="E7" s="34" t="s">
        <v>154</v>
      </c>
      <c r="F7" s="92">
        <v>11749.5</v>
      </c>
      <c r="G7" s="93">
        <v>1400.5735039999997</v>
      </c>
      <c r="H7" s="94">
        <f>+F7/30.42*6</f>
        <v>2317.455621301775</v>
      </c>
      <c r="I7" s="94">
        <f>+G7/30.42*6</f>
        <v>276.24723944773166</v>
      </c>
      <c r="J7" s="95">
        <v>0</v>
      </c>
      <c r="K7" s="95"/>
      <c r="L7" s="94">
        <f>H7-I7+J7-K7</f>
        <v>2041.2083818540432</v>
      </c>
      <c r="M7" s="36"/>
      <c r="O7" s="145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280</v>
      </c>
      <c r="F8" s="92">
        <v>11749.5</v>
      </c>
      <c r="G8" s="93">
        <v>1400.5735039999997</v>
      </c>
      <c r="H8" s="94">
        <f t="shared" ref="H8:H29" si="0">+F8/30.42*13</f>
        <v>5021.1538461538457</v>
      </c>
      <c r="I8" s="94">
        <f t="shared" ref="I8:I29" si="1">+G8/30.42*13</f>
        <v>598.53568547008524</v>
      </c>
      <c r="J8" s="95"/>
      <c r="K8" s="95">
        <v>4</v>
      </c>
      <c r="L8" s="94">
        <f t="shared" ref="L8:L18" si="2">H8-I8+J8-K8</f>
        <v>4418.6181606837608</v>
      </c>
      <c r="M8" s="36"/>
      <c r="O8" s="145">
        <v>2</v>
      </c>
    </row>
    <row r="9" spans="1:15" ht="24.95" customHeight="1" x14ac:dyDescent="0.2">
      <c r="A9" s="37" t="s">
        <v>510</v>
      </c>
      <c r="B9" s="34"/>
      <c r="C9" s="35"/>
      <c r="D9" s="34"/>
      <c r="E9" s="34" t="s">
        <v>154</v>
      </c>
      <c r="F9" s="92"/>
      <c r="G9" s="93"/>
      <c r="H9" s="94">
        <f t="shared" si="0"/>
        <v>0</v>
      </c>
      <c r="I9" s="94">
        <f t="shared" si="1"/>
        <v>0</v>
      </c>
      <c r="J9" s="95"/>
      <c r="K9" s="95"/>
      <c r="L9" s="94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459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5021.1538461538457</v>
      </c>
      <c r="I10" s="94">
        <f t="shared" si="1"/>
        <v>598.53568547008524</v>
      </c>
      <c r="J10" s="95"/>
      <c r="K10" s="95"/>
      <c r="L10" s="94">
        <f t="shared" si="2"/>
        <v>4422.6181606837608</v>
      </c>
      <c r="M10" s="36"/>
      <c r="O10" s="145">
        <v>2</v>
      </c>
    </row>
    <row r="11" spans="1:15" ht="24.95" customHeight="1" x14ac:dyDescent="0.2">
      <c r="B11" s="42" t="s">
        <v>320</v>
      </c>
      <c r="C11" s="42" t="s">
        <v>464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5021.1538461538457</v>
      </c>
      <c r="I11" s="94">
        <f t="shared" si="1"/>
        <v>598.53568547008524</v>
      </c>
      <c r="J11" s="95"/>
      <c r="K11" s="95"/>
      <c r="L11" s="94">
        <f t="shared" si="2"/>
        <v>4422.6181606837608</v>
      </c>
      <c r="M11" s="36"/>
      <c r="O11" s="145">
        <v>2</v>
      </c>
    </row>
    <row r="12" spans="1:15" ht="24.95" customHeight="1" x14ac:dyDescent="0.2">
      <c r="B12" s="42" t="s">
        <v>321</v>
      </c>
      <c r="C12" s="42" t="s">
        <v>319</v>
      </c>
      <c r="D12" s="34"/>
      <c r="E12" s="34" t="s">
        <v>410</v>
      </c>
      <c r="F12" s="92">
        <v>11749.5</v>
      </c>
      <c r="G12" s="93">
        <v>1400.5735039999997</v>
      </c>
      <c r="H12" s="94">
        <f t="shared" si="0"/>
        <v>5021.1538461538457</v>
      </c>
      <c r="I12" s="94">
        <f t="shared" si="1"/>
        <v>598.53568547008524</v>
      </c>
      <c r="J12" s="95"/>
      <c r="K12" s="95"/>
      <c r="L12" s="94">
        <f t="shared" si="2"/>
        <v>4422.6181606837608</v>
      </c>
      <c r="M12" s="36"/>
      <c r="O12" s="145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411</v>
      </c>
      <c r="F13" s="92">
        <v>13087.2</v>
      </c>
      <c r="G13" s="93">
        <v>1686.3062239999999</v>
      </c>
      <c r="H13" s="94">
        <f t="shared" si="0"/>
        <v>5592.8205128205127</v>
      </c>
      <c r="I13" s="94">
        <f t="shared" si="1"/>
        <v>720.64368547008542</v>
      </c>
      <c r="J13" s="95"/>
      <c r="K13" s="95">
        <v>4</v>
      </c>
      <c r="L13" s="94">
        <f t="shared" si="2"/>
        <v>4868.1768273504276</v>
      </c>
      <c r="M13" s="36"/>
      <c r="O13" s="145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5021.1538461538457</v>
      </c>
      <c r="I14" s="94">
        <f t="shared" si="1"/>
        <v>598.53568547008524</v>
      </c>
      <c r="J14" s="95"/>
      <c r="K14" s="95"/>
      <c r="L14" s="94">
        <f t="shared" si="2"/>
        <v>4422.6181606837608</v>
      </c>
      <c r="M14" s="36"/>
      <c r="O14" s="145">
        <v>2</v>
      </c>
    </row>
    <row r="15" spans="1:15" ht="24.95" customHeight="1" x14ac:dyDescent="0.2">
      <c r="B15" s="42" t="s">
        <v>331</v>
      </c>
      <c r="C15" s="35" t="s">
        <v>332</v>
      </c>
      <c r="D15" s="34"/>
      <c r="E15" s="34" t="s">
        <v>412</v>
      </c>
      <c r="F15" s="92">
        <v>11749.5</v>
      </c>
      <c r="G15" s="93">
        <v>1400.5735039999997</v>
      </c>
      <c r="H15" s="94">
        <f t="shared" si="0"/>
        <v>5021.1538461538457</v>
      </c>
      <c r="I15" s="94">
        <f t="shared" si="1"/>
        <v>598.53568547008524</v>
      </c>
      <c r="J15" s="95"/>
      <c r="K15" s="95"/>
      <c r="L15" s="94">
        <f t="shared" si="2"/>
        <v>4422.6181606837608</v>
      </c>
      <c r="M15" s="36"/>
      <c r="O15" s="145">
        <v>2</v>
      </c>
    </row>
    <row r="16" spans="1:15" ht="24.95" customHeight="1" x14ac:dyDescent="0.2">
      <c r="B16" s="42" t="s">
        <v>326</v>
      </c>
      <c r="C16" s="35" t="s">
        <v>327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5021.1538461538457</v>
      </c>
      <c r="I16" s="94">
        <f t="shared" si="1"/>
        <v>598.53568547008524</v>
      </c>
      <c r="J16" s="95"/>
      <c r="K16" s="95"/>
      <c r="L16" s="94">
        <f>H16-I16+J16-K16</f>
        <v>4422.6181606837608</v>
      </c>
      <c r="M16" s="36"/>
      <c r="O16" s="145">
        <v>2</v>
      </c>
    </row>
    <row r="17" spans="2:16" ht="24.95" customHeight="1" x14ac:dyDescent="0.2">
      <c r="B17" s="81" t="s">
        <v>258</v>
      </c>
      <c r="C17" s="96" t="s">
        <v>239</v>
      </c>
      <c r="D17" s="34"/>
      <c r="E17" s="34" t="s">
        <v>413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6" ht="21.95" customHeight="1" x14ac:dyDescent="0.2">
      <c r="B18" s="42"/>
      <c r="C18" s="35"/>
      <c r="D18" s="34"/>
      <c r="E18" s="34" t="s">
        <v>154</v>
      </c>
      <c r="F18" s="92"/>
      <c r="G18" s="93"/>
      <c r="H18" s="94">
        <f t="shared" si="0"/>
        <v>0</v>
      </c>
      <c r="I18" s="94">
        <f t="shared" si="1"/>
        <v>0</v>
      </c>
      <c r="J18" s="95"/>
      <c r="K18" s="95"/>
      <c r="L18" s="94">
        <f t="shared" si="2"/>
        <v>0</v>
      </c>
      <c r="M18" s="36"/>
      <c r="O18" s="60"/>
    </row>
    <row r="19" spans="2:16" ht="21.95" customHeight="1" x14ac:dyDescent="0.2">
      <c r="B19" s="42" t="s">
        <v>261</v>
      </c>
      <c r="C19" s="35" t="s">
        <v>262</v>
      </c>
      <c r="D19" s="34"/>
      <c r="E19" s="34" t="s">
        <v>410</v>
      </c>
      <c r="F19" s="92">
        <v>11749.5</v>
      </c>
      <c r="G19" s="93">
        <v>1400.5735039999997</v>
      </c>
      <c r="H19" s="94">
        <f t="shared" si="0"/>
        <v>5021.1538461538457</v>
      </c>
      <c r="I19" s="94">
        <f t="shared" si="1"/>
        <v>598.53568547008524</v>
      </c>
      <c r="J19" s="95"/>
      <c r="K19" s="95"/>
      <c r="L19" s="94">
        <f>H19-I19+J19-K19</f>
        <v>4422.6181606837608</v>
      </c>
      <c r="M19" s="36"/>
      <c r="O19" s="143">
        <v>2</v>
      </c>
    </row>
    <row r="20" spans="2:16" ht="21.95" customHeight="1" x14ac:dyDescent="0.2">
      <c r="B20" s="42" t="s">
        <v>329</v>
      </c>
      <c r="C20" s="35" t="s">
        <v>328</v>
      </c>
      <c r="D20" s="34"/>
      <c r="E20" s="34" t="s">
        <v>280</v>
      </c>
      <c r="F20" s="92">
        <v>11820</v>
      </c>
      <c r="G20" s="93">
        <v>1415.63</v>
      </c>
      <c r="H20" s="94">
        <f t="shared" si="0"/>
        <v>5051.2820512820508</v>
      </c>
      <c r="I20" s="94">
        <f t="shared" si="1"/>
        <v>604.97008547008545</v>
      </c>
      <c r="J20" s="95"/>
      <c r="K20" s="95"/>
      <c r="L20" s="94">
        <f>H20-I20+J20-K20</f>
        <v>4446.3119658119649</v>
      </c>
      <c r="M20" s="36"/>
      <c r="O20" s="143">
        <v>2</v>
      </c>
    </row>
    <row r="21" spans="2:16" ht="21.95" customHeight="1" x14ac:dyDescent="0.2">
      <c r="B21" s="42"/>
      <c r="C21" s="35"/>
      <c r="D21" s="34"/>
      <c r="E21" s="34" t="s">
        <v>154</v>
      </c>
      <c r="F21" s="92"/>
      <c r="G21" s="93"/>
      <c r="H21" s="94">
        <f t="shared" si="0"/>
        <v>0</v>
      </c>
      <c r="I21" s="94">
        <f t="shared" si="1"/>
        <v>0</v>
      </c>
      <c r="J21" s="95"/>
      <c r="K21" s="95"/>
      <c r="L21" s="94">
        <f t="shared" ref="L21:L26" si="3">H21-I21+J21-K21</f>
        <v>0</v>
      </c>
      <c r="M21" s="36"/>
      <c r="O21" s="45"/>
    </row>
    <row r="22" spans="2:16" ht="21.95" customHeight="1" x14ac:dyDescent="0.2">
      <c r="B22" s="42" t="s">
        <v>419</v>
      </c>
      <c r="C22" s="35" t="s">
        <v>414</v>
      </c>
      <c r="D22" s="34"/>
      <c r="E22" s="34" t="s">
        <v>465</v>
      </c>
      <c r="F22" s="92">
        <v>15369.89</v>
      </c>
      <c r="G22" s="93">
        <v>2173.89</v>
      </c>
      <c r="H22" s="94">
        <f t="shared" si="0"/>
        <v>6568.3290598290596</v>
      </c>
      <c r="I22" s="94">
        <f t="shared" si="1"/>
        <v>929.01282051282033</v>
      </c>
      <c r="J22" s="95"/>
      <c r="K22" s="95"/>
      <c r="L22" s="94">
        <f t="shared" si="3"/>
        <v>5639.3162393162393</v>
      </c>
      <c r="M22" s="36"/>
      <c r="N22" s="97"/>
      <c r="O22" s="143">
        <v>6</v>
      </c>
    </row>
    <row r="23" spans="2:16" ht="21.95" customHeight="1" x14ac:dyDescent="0.2">
      <c r="B23" s="42" t="s">
        <v>420</v>
      </c>
      <c r="C23" s="35" t="s">
        <v>415</v>
      </c>
      <c r="D23" s="34"/>
      <c r="E23" s="34" t="s">
        <v>417</v>
      </c>
      <c r="F23" s="92">
        <v>11749.5</v>
      </c>
      <c r="G23" s="93">
        <v>1400.5735039999997</v>
      </c>
      <c r="H23" s="94">
        <f t="shared" si="0"/>
        <v>5021.1538461538457</v>
      </c>
      <c r="I23" s="94">
        <f t="shared" si="1"/>
        <v>598.53568547008524</v>
      </c>
      <c r="J23" s="95"/>
      <c r="K23" s="95"/>
      <c r="L23" s="94">
        <f t="shared" si="3"/>
        <v>4422.6181606837608</v>
      </c>
      <c r="M23" s="36"/>
      <c r="O23" s="143">
        <v>2</v>
      </c>
    </row>
    <row r="24" spans="2:16" ht="21.95" customHeight="1" x14ac:dyDescent="0.2">
      <c r="B24" s="42" t="s">
        <v>421</v>
      </c>
      <c r="C24" s="35" t="s">
        <v>416</v>
      </c>
      <c r="D24" s="34"/>
      <c r="E24" s="34" t="s">
        <v>418</v>
      </c>
      <c r="F24" s="92">
        <v>11749.5</v>
      </c>
      <c r="G24" s="93">
        <v>1400.5735039999997</v>
      </c>
      <c r="H24" s="94">
        <f t="shared" si="0"/>
        <v>5021.1538461538457</v>
      </c>
      <c r="I24" s="94">
        <f t="shared" si="1"/>
        <v>598.53568547008524</v>
      </c>
      <c r="J24" s="95"/>
      <c r="K24" s="95"/>
      <c r="L24" s="94">
        <f t="shared" si="3"/>
        <v>4422.6181606837608</v>
      </c>
      <c r="M24" s="36"/>
      <c r="O24" s="144">
        <v>2</v>
      </c>
    </row>
    <row r="25" spans="2:16" ht="21.95" customHeight="1" x14ac:dyDescent="0.2">
      <c r="B25" s="42"/>
      <c r="C25" s="35" t="s">
        <v>456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5021.1538461538457</v>
      </c>
      <c r="I25" s="94">
        <f t="shared" si="1"/>
        <v>598.53568547008524</v>
      </c>
      <c r="J25" s="95"/>
      <c r="K25" s="95"/>
      <c r="L25" s="94">
        <f t="shared" si="3"/>
        <v>4422.6181606837608</v>
      </c>
      <c r="M25" s="36"/>
      <c r="O25" s="45"/>
    </row>
    <row r="26" spans="2:16" ht="21.95" customHeight="1" x14ac:dyDescent="0.2">
      <c r="B26" s="42"/>
      <c r="C26" s="35"/>
      <c r="D26" s="34"/>
      <c r="E26" s="34" t="s">
        <v>154</v>
      </c>
      <c r="F26" s="92"/>
      <c r="G26" s="93"/>
      <c r="H26" s="94">
        <f t="shared" si="0"/>
        <v>0</v>
      </c>
      <c r="I26" s="94">
        <f t="shared" si="1"/>
        <v>0</v>
      </c>
      <c r="J26" s="95"/>
      <c r="K26" s="95"/>
      <c r="L26" s="94">
        <f t="shared" si="3"/>
        <v>0</v>
      </c>
      <c r="M26" s="36"/>
      <c r="O26" s="45"/>
    </row>
    <row r="27" spans="2:16" ht="21.95" customHeight="1" x14ac:dyDescent="0.2">
      <c r="B27" s="42" t="s">
        <v>475</v>
      </c>
      <c r="C27" s="35" t="s">
        <v>469</v>
      </c>
      <c r="D27" s="34"/>
      <c r="E27" s="34" t="s">
        <v>154</v>
      </c>
      <c r="F27" s="92">
        <v>11749.5</v>
      </c>
      <c r="G27" s="93">
        <v>1400.5735039999997</v>
      </c>
      <c r="H27" s="94">
        <f>+F27/30.42*6</f>
        <v>2317.455621301775</v>
      </c>
      <c r="I27" s="94">
        <f>+G27/30.42*6</f>
        <v>276.24723944773166</v>
      </c>
      <c r="J27" s="95"/>
      <c r="K27" s="95"/>
      <c r="L27" s="94">
        <f>H27-I27+J27-K27</f>
        <v>2041.2083818540432</v>
      </c>
      <c r="M27" s="36"/>
      <c r="O27" s="147">
        <v>15</v>
      </c>
      <c r="P27" s="37" t="s">
        <v>525</v>
      </c>
    </row>
    <row r="28" spans="2:16" ht="21.95" customHeight="1" x14ac:dyDescent="0.2">
      <c r="B28" s="42" t="s">
        <v>508</v>
      </c>
      <c r="C28" s="35" t="s">
        <v>509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5021.1538461538457</v>
      </c>
      <c r="I28" s="94">
        <f t="shared" si="1"/>
        <v>598.53568547008524</v>
      </c>
      <c r="J28" s="95"/>
      <c r="K28" s="95"/>
      <c r="L28" s="94">
        <f>H28-I28+J28-K28</f>
        <v>4422.6181606837608</v>
      </c>
      <c r="M28" s="36"/>
    </row>
    <row r="29" spans="2:16" ht="21.95" customHeight="1" x14ac:dyDescent="0.2">
      <c r="B29" s="42" t="s">
        <v>523</v>
      </c>
      <c r="C29" s="35" t="s">
        <v>524</v>
      </c>
      <c r="D29" s="34"/>
      <c r="E29" s="34" t="s">
        <v>154</v>
      </c>
      <c r="F29" s="92">
        <v>11749.5</v>
      </c>
      <c r="G29" s="93">
        <v>1400.5735039999997</v>
      </c>
      <c r="H29" s="94">
        <f t="shared" si="0"/>
        <v>5021.1538461538457</v>
      </c>
      <c r="I29" s="94">
        <f t="shared" si="1"/>
        <v>598.53568547008524</v>
      </c>
      <c r="J29" s="95"/>
      <c r="K29" s="95"/>
      <c r="L29" s="94">
        <f>H29-I29+J29-K29</f>
        <v>4422.6181606837608</v>
      </c>
      <c r="M29" s="36"/>
      <c r="O29" s="145">
        <v>2</v>
      </c>
    </row>
    <row r="30" spans="2:16" x14ac:dyDescent="0.2">
      <c r="E30" s="59" t="s">
        <v>91</v>
      </c>
      <c r="F30" s="98">
        <f>SUM(F7:F20)</f>
        <v>130652.7</v>
      </c>
      <c r="G30" s="98">
        <f>SUM(G7:G20)</f>
        <v>15707.097760000001</v>
      </c>
      <c r="H30" s="60">
        <f>SUM(H7:H29)</f>
        <v>87122.342866535153</v>
      </c>
      <c r="I30" s="60">
        <f>SUM(I7:I29)</f>
        <v>10588.084981459564</v>
      </c>
      <c r="J30" s="60">
        <f>SUM(J7:J29)</f>
        <v>0</v>
      </c>
      <c r="K30" s="60">
        <f>SUM(K7:K29)</f>
        <v>8</v>
      </c>
      <c r="L30" s="60">
        <f>SUM(L7:L29)</f>
        <v>76526.257885075625</v>
      </c>
    </row>
    <row r="31" spans="2:16" x14ac:dyDescent="0.2">
      <c r="F31" s="90"/>
      <c r="G31" s="90"/>
      <c r="J31" s="91"/>
      <c r="K31" s="99" t="s">
        <v>198</v>
      </c>
    </row>
    <row r="32" spans="2:16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9" t="str">
        <f>+PRESIDENCIA!F1</f>
        <v>MUNICIPIO IXTLAHUACAN DEL RIO, JALISCO.</v>
      </c>
      <c r="B2" s="149"/>
      <c r="C2" s="149"/>
      <c r="D2" s="149"/>
      <c r="E2" s="149"/>
      <c r="F2" s="149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9" t="str">
        <f>+PRESIDENCIA!F3</f>
        <v>SEGUNDA QUINCENA DE FEBRERO DE 2017</v>
      </c>
      <c r="B4" s="149"/>
      <c r="C4" s="149"/>
      <c r="D4" s="149"/>
      <c r="E4" s="149"/>
      <c r="F4" s="149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497</v>
      </c>
      <c r="B8" s="75" t="s">
        <v>4</v>
      </c>
      <c r="C8" s="75" t="s">
        <v>209</v>
      </c>
      <c r="D8" s="75" t="s">
        <v>260</v>
      </c>
      <c r="E8" s="75" t="s">
        <v>197</v>
      </c>
      <c r="F8" s="75" t="s">
        <v>5</v>
      </c>
    </row>
    <row r="9" spans="1:6" x14ac:dyDescent="0.2">
      <c r="A9" s="76" t="s">
        <v>476</v>
      </c>
      <c r="B9" s="77">
        <f>+DIETAS!H17</f>
        <v>110371.63675213674</v>
      </c>
      <c r="C9" s="77">
        <f>+DIETAS!I17</f>
        <v>19462.941333333332</v>
      </c>
      <c r="D9" s="77">
        <f>+DIETAS!J17</f>
        <v>0</v>
      </c>
      <c r="E9" s="77">
        <f>+DIETAS!K17</f>
        <v>0</v>
      </c>
      <c r="F9" s="77">
        <f>B9-C9+D9-E9</f>
        <v>90908.6954188034</v>
      </c>
    </row>
    <row r="10" spans="1:6" x14ac:dyDescent="0.2">
      <c r="A10" s="76" t="s">
        <v>477</v>
      </c>
      <c r="B10" s="77">
        <f>+PRESIDENCIA!H15</f>
        <v>69881.405982905984</v>
      </c>
      <c r="C10" s="77">
        <f>+PRESIDENCIA!I15</f>
        <v>13084.824786324785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56796.581196581203</v>
      </c>
    </row>
    <row r="11" spans="1:6" x14ac:dyDescent="0.2">
      <c r="A11" s="76" t="s">
        <v>478</v>
      </c>
      <c r="B11" s="77">
        <f>+'SECRETARIA GENERAL'!H9</f>
        <v>19545.602564102563</v>
      </c>
      <c r="C11" s="77">
        <f>+'SECRETARIA GENERAL'!I9</f>
        <v>3506.2863247863247</v>
      </c>
      <c r="D11" s="77">
        <f>+'SECRETARIA GENERAL'!J9</f>
        <v>0</v>
      </c>
      <c r="E11" s="77">
        <f>+'SECRETARIA GENERAL'!K9</f>
        <v>0</v>
      </c>
      <c r="F11" s="77">
        <f t="shared" si="0"/>
        <v>16039.316239316238</v>
      </c>
    </row>
    <row r="12" spans="1:6" x14ac:dyDescent="0.2">
      <c r="A12" s="76" t="s">
        <v>479</v>
      </c>
      <c r="B12" s="77">
        <f>+'OFICIALIA MAYOR'!H9</f>
        <v>13290.649572649572</v>
      </c>
      <c r="C12" s="77">
        <f>+'OFICIALIA MAYOR'!I9</f>
        <v>1958.7179487179485</v>
      </c>
      <c r="D12" s="77">
        <f>+'OFICIALIA MAYOR'!J9</f>
        <v>0</v>
      </c>
      <c r="E12" s="77">
        <f>+'OFICIALIA MAYOR'!K9</f>
        <v>0</v>
      </c>
      <c r="F12" s="77">
        <f t="shared" si="0"/>
        <v>11331.931623931623</v>
      </c>
    </row>
    <row r="13" spans="1:6" x14ac:dyDescent="0.2">
      <c r="A13" s="76" t="s">
        <v>480</v>
      </c>
      <c r="B13" s="77">
        <f>+'REGISTRO CIVIL'!I13</f>
        <v>17266.324786324785</v>
      </c>
      <c r="C13" s="77">
        <f>+'REGISTRO CIVIL'!J13</f>
        <v>1317.6965811965813</v>
      </c>
      <c r="D13" s="77">
        <f>+'REGISTRO CIVIL'!K13</f>
        <v>0</v>
      </c>
      <c r="E13" s="77">
        <f>+'REGISTRO CIVIL'!L13</f>
        <v>0</v>
      </c>
      <c r="F13" s="77">
        <f t="shared" si="0"/>
        <v>15948.628205128203</v>
      </c>
    </row>
    <row r="14" spans="1:6" x14ac:dyDescent="0.2">
      <c r="A14" s="76" t="s">
        <v>481</v>
      </c>
      <c r="B14" s="77">
        <f>+DEL!I20</f>
        <v>20914.74358974359</v>
      </c>
      <c r="C14" s="77">
        <f>+DEL!J20</f>
        <v>317.77789401709401</v>
      </c>
      <c r="D14" s="77">
        <f>+DEL!K20</f>
        <v>493.54734358974355</v>
      </c>
      <c r="E14" s="77">
        <f>+DEL!L20</f>
        <v>0</v>
      </c>
      <c r="F14" s="77">
        <f t="shared" si="0"/>
        <v>21090.51303931624</v>
      </c>
    </row>
    <row r="15" spans="1:6" x14ac:dyDescent="0.2">
      <c r="A15" s="76" t="s">
        <v>482</v>
      </c>
      <c r="B15" s="77">
        <f>+H.MPAL!H19</f>
        <v>69680.346153846156</v>
      </c>
      <c r="C15" s="77">
        <f>+H.MPAL!I19</f>
        <v>10188.588382905984</v>
      </c>
      <c r="D15" s="77">
        <f>+H.MPAL!J19</f>
        <v>0</v>
      </c>
      <c r="E15" s="77">
        <f>+H.MPAL!K19</f>
        <v>7</v>
      </c>
      <c r="F15" s="77">
        <f t="shared" si="0"/>
        <v>59484.757770940174</v>
      </c>
    </row>
    <row r="16" spans="1:6" x14ac:dyDescent="0.2">
      <c r="A16" s="76" t="s">
        <v>483</v>
      </c>
      <c r="B16" s="77">
        <f>+O.PUB!H25</f>
        <v>92675.307692307702</v>
      </c>
      <c r="C16" s="77">
        <f>+O.PUB!I25</f>
        <v>11847.979555555557</v>
      </c>
      <c r="D16" s="77">
        <f>+O.PUB!J25</f>
        <v>0</v>
      </c>
      <c r="E16" s="77">
        <f>+O.PUB!K25</f>
        <v>13</v>
      </c>
      <c r="F16" s="77">
        <f t="shared" si="0"/>
        <v>80814.328136752141</v>
      </c>
    </row>
    <row r="17" spans="1:6" x14ac:dyDescent="0.2">
      <c r="A17" s="76" t="s">
        <v>484</v>
      </c>
      <c r="B17" s="77">
        <f>+O.PUB2!H22</f>
        <v>67745.982905982906</v>
      </c>
      <c r="C17" s="77">
        <f>+O.PUB2!I22</f>
        <v>7460.9809914529915</v>
      </c>
      <c r="D17" s="77">
        <f>+O.PUB2!J22</f>
        <v>0</v>
      </c>
      <c r="E17" s="77">
        <f>+O.PUB2!K22</f>
        <v>4</v>
      </c>
      <c r="F17" s="77">
        <f t="shared" si="0"/>
        <v>60281.001914529916</v>
      </c>
    </row>
    <row r="18" spans="1:6" x14ac:dyDescent="0.2">
      <c r="A18" s="76" t="s">
        <v>485</v>
      </c>
      <c r="B18" s="77">
        <f>+'DESARROLLO SOCIAL'!H9</f>
        <v>5617.4743589743584</v>
      </c>
      <c r="C18" s="77">
        <f>+'DESARROLLO SOCIAL'!I9</f>
        <v>725.91025641025647</v>
      </c>
      <c r="D18" s="77">
        <f>+'DESARROLLO SOCIAL'!J9</f>
        <v>0</v>
      </c>
      <c r="E18" s="77">
        <f>+'DESARROLLO SOCIAL'!K9</f>
        <v>0</v>
      </c>
      <c r="F18" s="77">
        <f t="shared" si="0"/>
        <v>4891.5641025641016</v>
      </c>
    </row>
    <row r="19" spans="1:6" x14ac:dyDescent="0.2">
      <c r="A19" s="76" t="s">
        <v>486</v>
      </c>
      <c r="B19" s="77">
        <f>+'SERVICIOS PUBLICOS'!I22</f>
        <v>66559.619658119642</v>
      </c>
      <c r="C19" s="77">
        <f>+'SERVICIOS PUBLICOS'!J22</f>
        <v>6222.8642666666683</v>
      </c>
      <c r="D19" s="77">
        <f>+'SERVICIOS PUBLICOS'!K22</f>
        <v>34.685066666666664</v>
      </c>
      <c r="E19" s="77">
        <f>+'SERVICIOS PUBLICOS'!L22</f>
        <v>1</v>
      </c>
      <c r="F19" s="77">
        <f t="shared" si="0"/>
        <v>60370.440458119636</v>
      </c>
    </row>
    <row r="20" spans="1:6" x14ac:dyDescent="0.2">
      <c r="A20" s="76" t="s">
        <v>530</v>
      </c>
      <c r="B20" s="77">
        <f>+'S.P. ASEO PUBLICO'!I14</f>
        <v>25011.709401709399</v>
      </c>
      <c r="C20" s="77">
        <f>+'S.P. ASEO PUBLICO'!J14</f>
        <v>1141.4528000000003</v>
      </c>
      <c r="D20" s="77">
        <f>+'S.P. ASEO PUBLICO'!K14</f>
        <v>0</v>
      </c>
      <c r="E20" s="77">
        <f>+'S.P. ASEO PUBLICO'!L14</f>
        <v>0</v>
      </c>
      <c r="F20" s="77">
        <f t="shared" si="0"/>
        <v>23870.2566017094</v>
      </c>
    </row>
    <row r="21" spans="1:6" x14ac:dyDescent="0.2">
      <c r="A21" s="76" t="s">
        <v>487</v>
      </c>
      <c r="B21" s="77">
        <f>+'s.p. rastro'!H8</f>
        <v>9091.9017094017072</v>
      </c>
      <c r="C21" s="77">
        <f>+'s.p. rastro'!I8</f>
        <v>1021.7056410256409</v>
      </c>
      <c r="D21" s="77">
        <f>+'s.p. rastro'!J8</f>
        <v>0</v>
      </c>
      <c r="E21" s="77">
        <f>+'s.p. rastro'!K8</f>
        <v>0</v>
      </c>
      <c r="F21" s="77">
        <f t="shared" si="0"/>
        <v>8070.1960683760663</v>
      </c>
    </row>
    <row r="22" spans="1:6" x14ac:dyDescent="0.2">
      <c r="A22" s="76" t="s">
        <v>488</v>
      </c>
      <c r="B22" s="77">
        <f>+'AGUA POTABLE'!I18</f>
        <v>53139.884615384624</v>
      </c>
      <c r="C22" s="77">
        <f>+'AGUA POTABLE'!J18</f>
        <v>5799.7339829059811</v>
      </c>
      <c r="D22" s="77">
        <f>+'AGUA POTABLE'!K18</f>
        <v>0</v>
      </c>
      <c r="E22" s="77">
        <f>+'AGUA POTABLE'!L18</f>
        <v>1</v>
      </c>
      <c r="F22" s="77">
        <f t="shared" si="0"/>
        <v>47339.150632478646</v>
      </c>
    </row>
    <row r="23" spans="1:6" x14ac:dyDescent="0.2">
      <c r="A23" s="76" t="s">
        <v>489</v>
      </c>
      <c r="B23" s="77">
        <f>+'PROTECCION CIVIL'!I10</f>
        <v>16461.153846153844</v>
      </c>
      <c r="C23" s="77">
        <f>+'PROTECCION CIVIL'!J10</f>
        <v>1672.5099145299146</v>
      </c>
      <c r="D23" s="77">
        <f>+'PROTECCION CIVIL'!K10</f>
        <v>0</v>
      </c>
      <c r="E23" s="77">
        <f>+'PROTECCION CIVIL'!L10</f>
        <v>0</v>
      </c>
      <c r="F23" s="77">
        <f t="shared" si="0"/>
        <v>14788.64393162393</v>
      </c>
    </row>
    <row r="24" spans="1:6" x14ac:dyDescent="0.2">
      <c r="A24" s="76" t="s">
        <v>490</v>
      </c>
      <c r="B24" s="77">
        <f>+'DEPARTAMENTO AGROPECUARIO'!I13</f>
        <v>28591.346153846152</v>
      </c>
      <c r="C24" s="77">
        <f>+'DEPARTAMENTO AGROPECUARIO'!J13</f>
        <v>2850.3214700854696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25741.024683760683</v>
      </c>
    </row>
    <row r="25" spans="1:6" x14ac:dyDescent="0.2">
      <c r="A25" s="76" t="s">
        <v>491</v>
      </c>
      <c r="B25" s="77">
        <f>+CULTURA!I11</f>
        <v>20949.410256410254</v>
      </c>
      <c r="C25" s="77">
        <f>+CULTURA!J11</f>
        <v>2618.5299145299145</v>
      </c>
      <c r="D25" s="77">
        <f>+CULTURA!K11</f>
        <v>0</v>
      </c>
      <c r="E25" s="77">
        <f>+CULTURA!L11</f>
        <v>0</v>
      </c>
      <c r="F25" s="77">
        <f t="shared" si="0"/>
        <v>18330.88034188034</v>
      </c>
    </row>
    <row r="26" spans="1:6" x14ac:dyDescent="0.2">
      <c r="A26" s="76" t="s">
        <v>492</v>
      </c>
      <c r="B26" s="77">
        <f>+DEPORTE!I11</f>
        <v>19095.427350427348</v>
      </c>
      <c r="C26" s="77">
        <f>+DEPORTE!J11</f>
        <v>1815.7016615384614</v>
      </c>
      <c r="D26" s="77">
        <f>+DEPORTE!K11</f>
        <v>0</v>
      </c>
      <c r="E26" s="77">
        <f>+DEPORTE!L11</f>
        <v>0</v>
      </c>
      <c r="F26" s="77">
        <f t="shared" si="0"/>
        <v>17279.725688888888</v>
      </c>
    </row>
    <row r="27" spans="1:6" x14ac:dyDescent="0.2">
      <c r="A27" s="76" t="s">
        <v>518</v>
      </c>
      <c r="B27" s="77">
        <f>+'PROMOCION ECONOMICA'!H9</f>
        <v>6009.401709401709</v>
      </c>
      <c r="C27" s="77">
        <f>+'PROMOCION ECONOMICA'!I9</f>
        <v>809.40170940170935</v>
      </c>
      <c r="D27" s="77"/>
      <c r="E27" s="77"/>
      <c r="F27" s="77">
        <f t="shared" si="0"/>
        <v>5200</v>
      </c>
    </row>
    <row r="28" spans="1:6" x14ac:dyDescent="0.2">
      <c r="A28" s="78" t="s">
        <v>499</v>
      </c>
      <c r="B28" s="79">
        <f>SUM(B9:B27)</f>
        <v>731899.32905982912</v>
      </c>
      <c r="C28" s="79">
        <f>SUM(C9:C27)</f>
        <v>93823.925415384627</v>
      </c>
      <c r="D28" s="79">
        <f>SUM(D9:D27)</f>
        <v>528.23241025641016</v>
      </c>
      <c r="E28" s="79">
        <f>SUM(E9:E27)</f>
        <v>26</v>
      </c>
      <c r="F28" s="79">
        <f>SUM(F9:F27)</f>
        <v>638577.63605470094</v>
      </c>
    </row>
    <row r="29" spans="1:6" x14ac:dyDescent="0.2">
      <c r="A29" s="76" t="s">
        <v>500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495</v>
      </c>
      <c r="B30" s="79">
        <f>+B28+B29</f>
        <v>747733.11905982916</v>
      </c>
      <c r="C30" s="79">
        <f>+C28+C29</f>
        <v>93823.925415384627</v>
      </c>
      <c r="D30" s="79">
        <f>+D28+D29</f>
        <v>528.23241025641016</v>
      </c>
      <c r="E30" s="79">
        <f>+E28+E29</f>
        <v>26</v>
      </c>
      <c r="F30" s="79">
        <f>+F28+F29</f>
        <v>654411.42605470098</v>
      </c>
    </row>
    <row r="31" spans="1:6" x14ac:dyDescent="0.2">
      <c r="A31" s="76" t="s">
        <v>493</v>
      </c>
      <c r="B31" s="77">
        <f>+SEG.P.!H28</f>
        <v>121624.318869165</v>
      </c>
      <c r="C31" s="77">
        <f>+SEG.P.!I28</f>
        <v>16409.422111242606</v>
      </c>
      <c r="D31" s="77">
        <f>+SEG.P.!J28</f>
        <v>0</v>
      </c>
      <c r="E31" s="77">
        <f>+SEG.P.!K28</f>
        <v>20</v>
      </c>
      <c r="F31" s="77">
        <f t="shared" si="0"/>
        <v>105194.8967579224</v>
      </c>
    </row>
    <row r="32" spans="1:6" x14ac:dyDescent="0.2">
      <c r="A32" s="76" t="s">
        <v>494</v>
      </c>
      <c r="B32" s="77">
        <f>+SEG.P.2!H30</f>
        <v>87122.342866535153</v>
      </c>
      <c r="C32" s="77">
        <f>+SEG.P.2!I30</f>
        <v>10588.084981459564</v>
      </c>
      <c r="D32" s="77">
        <f>+SEG.P.2!J30</f>
        <v>0</v>
      </c>
      <c r="E32" s="77">
        <f>+SEG.P.2!K30</f>
        <v>8</v>
      </c>
      <c r="F32" s="77">
        <f t="shared" si="0"/>
        <v>76526.257885075582</v>
      </c>
    </row>
    <row r="33" spans="1:6" x14ac:dyDescent="0.2">
      <c r="A33" s="78" t="s">
        <v>496</v>
      </c>
      <c r="B33" s="79">
        <f>SUM(B31:B32)</f>
        <v>208746.66173570015</v>
      </c>
      <c r="C33" s="79">
        <f>SUM(C31:C32)</f>
        <v>26997.50709270217</v>
      </c>
      <c r="D33" s="79">
        <f>SUM(D31:D32)</f>
        <v>0</v>
      </c>
      <c r="E33" s="79">
        <f>SUM(E31:E32)</f>
        <v>28</v>
      </c>
      <c r="F33" s="79">
        <f>SUM(F31:F32)</f>
        <v>181721.15464299798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498</v>
      </c>
      <c r="B35" s="79">
        <f>+B30+B33</f>
        <v>956479.78079552925</v>
      </c>
      <c r="C35" s="79">
        <f>+C30+C33</f>
        <v>120821.4325080868</v>
      </c>
      <c r="D35" s="79">
        <f>+D30+D33</f>
        <v>528.23241025641016</v>
      </c>
      <c r="E35" s="79">
        <f>+E30+E33</f>
        <v>54</v>
      </c>
      <c r="F35" s="79">
        <f>+F30+F33</f>
        <v>836132.58069769898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2017-02-27T18:40:25Z</cp:lastPrinted>
  <dcterms:created xsi:type="dcterms:W3CDTF">2004-03-09T14:35:28Z</dcterms:created>
  <dcterms:modified xsi:type="dcterms:W3CDTF">2017-02-27T20:49:22Z</dcterms:modified>
</cp:coreProperties>
</file>