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\Documents\HACIENDA MUNICIPAL\2017\nominas2017\"/>
    </mc:Choice>
  </mc:AlternateContent>
  <bookViews>
    <workbookView xWindow="7620" yWindow="-150" windowWidth="11805" windowHeight="8310" firstSheet="16" activeTab="16"/>
  </bookViews>
  <sheets>
    <sheet name="DIETAS" sheetId="21" r:id="rId1"/>
    <sheet name="PRESIDENCIA" sheetId="1" r:id="rId2"/>
    <sheet name="SECRETARIA GENERAL" sheetId="22" r:id="rId3"/>
    <sheet name="OFICIALIA MAYOR" sheetId="24" r:id="rId4"/>
    <sheet name="REGISTRO CIVIL" sheetId="25" r:id="rId5"/>
    <sheet name="DEL" sheetId="9" r:id="rId6"/>
    <sheet name="H.MPAL" sheetId="8" r:id="rId7"/>
    <sheet name="O.PUB" sheetId="7" r:id="rId8"/>
    <sheet name="O.PUB2" sheetId="6" r:id="rId9"/>
    <sheet name="DESARROLLO SOCIAL" sheetId="26" r:id="rId10"/>
    <sheet name="SERVICIOS PUBLICOS" sheetId="28" r:id="rId11"/>
    <sheet name="S.P. ASEO PUBLICO" sheetId="35" r:id="rId12"/>
    <sheet name="s.p. rastro" sheetId="19" r:id="rId13"/>
    <sheet name="AGUA POTABLE" sheetId="29" r:id="rId14"/>
    <sheet name="PROTECCION CIVIL" sheetId="31" r:id="rId15"/>
    <sheet name="DEPARTAMENTO AGROPECUARIO" sheetId="32" r:id="rId16"/>
    <sheet name="CULTURA" sheetId="30" r:id="rId17"/>
    <sheet name="DEPORTE" sheetId="4" r:id="rId18"/>
    <sheet name="PROMOCION ECONOMICA" sheetId="34" r:id="rId19"/>
    <sheet name="jubilados" sheetId="20" r:id="rId20"/>
    <sheet name="SEG.P." sheetId="10" r:id="rId21"/>
    <sheet name="SEG.P.2" sheetId="15" r:id="rId22"/>
    <sheet name="Hoja1" sheetId="33" r:id="rId23"/>
  </sheets>
  <definedNames>
    <definedName name="_xlnm.Print_Area" localSheetId="13">'AGUA POTABLE'!$B$1:$N$18</definedName>
    <definedName name="_xlnm.Print_Area" localSheetId="16">CULTURA!$B$1:$N$11</definedName>
    <definedName name="_xlnm.Print_Area" localSheetId="5">DEL!$B$1:$N$20</definedName>
    <definedName name="_xlnm.Print_Area" localSheetId="15">'DEPARTAMENTO AGROPECUARIO'!$B$1:$N$13</definedName>
    <definedName name="_xlnm.Print_Area" localSheetId="17">DEPORTE!$B$1:$N$11</definedName>
    <definedName name="_xlnm.Print_Area" localSheetId="9">'DESARROLLO SOCIAL'!$C$1:$M$9</definedName>
    <definedName name="_xlnm.Print_Area" localSheetId="0">DIETAS!$B$1:$M$17</definedName>
    <definedName name="_xlnm.Print_Area" localSheetId="6">H.MPAL!$B$1:$M$19</definedName>
    <definedName name="_xlnm.Print_Area" localSheetId="7">O.PUB!$B$1:$M$25</definedName>
    <definedName name="_xlnm.Print_Area" localSheetId="8">O.PUB2!$B$1:$M$22</definedName>
    <definedName name="_xlnm.Print_Area" localSheetId="3">'OFICIALIA MAYOR'!$B$1:$M$9</definedName>
    <definedName name="_xlnm.Print_Area" localSheetId="1">PRESIDENCIA!$B$1:$M$15</definedName>
    <definedName name="_xlnm.Print_Area" localSheetId="18">'PROMOCION ECONOMICA'!$C$1:$M$9</definedName>
    <definedName name="_xlnm.Print_Area" localSheetId="14">'PROTECCION CIVIL'!$B$1:$N$10</definedName>
    <definedName name="_xlnm.Print_Area" localSheetId="4">'REGISTRO CIVIL'!$B$1:$N$13</definedName>
    <definedName name="_xlnm.Print_Area" localSheetId="11">'S.P. ASEO PUBLICO'!$B$1:$N$14</definedName>
    <definedName name="_xlnm.Print_Area" localSheetId="12">'s.p. rastro'!$B$1:$M$8</definedName>
    <definedName name="_xlnm.Print_Area" localSheetId="2">'SECRETARIA GENERAL'!$B$1:$M$9</definedName>
    <definedName name="_xlnm.Print_Area" localSheetId="20">SEG.P.!$B$1:$M$28</definedName>
    <definedName name="_xlnm.Print_Area" localSheetId="21">SEG.P.2!$B$1:$M$30</definedName>
    <definedName name="_xlnm.Print_Area" localSheetId="10">'SERVICIOS PUBLICOS'!$B$1:$N$22</definedName>
  </definedNames>
  <calcPr calcId="152511"/>
</workbook>
</file>

<file path=xl/calcChain.xml><?xml version="1.0" encoding="utf-8"?>
<calcChain xmlns="http://schemas.openxmlformats.org/spreadsheetml/2006/main">
  <c r="I27" i="15" l="1"/>
  <c r="H27" i="15"/>
  <c r="I7" i="15"/>
  <c r="H7" i="15"/>
  <c r="I13" i="10"/>
  <c r="H13" i="10"/>
  <c r="I29" i="15" l="1"/>
  <c r="H29" i="15"/>
  <c r="I28" i="15"/>
  <c r="H28" i="15"/>
  <c r="I26" i="15"/>
  <c r="H26" i="15"/>
  <c r="I25" i="15"/>
  <c r="H25" i="15"/>
  <c r="I24" i="15"/>
  <c r="H24" i="15"/>
  <c r="I23" i="15"/>
  <c r="H23" i="15"/>
  <c r="I22" i="15"/>
  <c r="H22" i="15"/>
  <c r="I21" i="15"/>
  <c r="H21" i="15"/>
  <c r="I20" i="15"/>
  <c r="H20" i="15"/>
  <c r="I19" i="15"/>
  <c r="H19" i="15"/>
  <c r="I18" i="15"/>
  <c r="H18" i="15"/>
  <c r="I17" i="15"/>
  <c r="H17" i="15"/>
  <c r="I16" i="15"/>
  <c r="H16" i="15"/>
  <c r="I15" i="15"/>
  <c r="H15" i="15"/>
  <c r="I14" i="15"/>
  <c r="H14" i="15"/>
  <c r="I13" i="15"/>
  <c r="H13" i="15"/>
  <c r="I12" i="15"/>
  <c r="H12" i="15"/>
  <c r="I11" i="15"/>
  <c r="H11" i="15"/>
  <c r="I10" i="15"/>
  <c r="H10" i="15"/>
  <c r="I9" i="15"/>
  <c r="H9" i="15"/>
  <c r="I8" i="15"/>
  <c r="H8" i="15"/>
  <c r="I27" i="10"/>
  <c r="H27" i="10"/>
  <c r="I26" i="10"/>
  <c r="H26" i="10"/>
  <c r="I25" i="10"/>
  <c r="H25" i="10"/>
  <c r="I24" i="10"/>
  <c r="H24" i="10"/>
  <c r="I23" i="10"/>
  <c r="H23" i="10"/>
  <c r="I22" i="10"/>
  <c r="H22" i="10"/>
  <c r="I21" i="10"/>
  <c r="H21" i="10"/>
  <c r="I20" i="10"/>
  <c r="H20" i="10"/>
  <c r="I19" i="10"/>
  <c r="H19" i="10"/>
  <c r="I18" i="10"/>
  <c r="H18" i="10"/>
  <c r="I17" i="10"/>
  <c r="H17" i="10"/>
  <c r="I16" i="10"/>
  <c r="H16" i="10"/>
  <c r="I15" i="10"/>
  <c r="H15" i="10"/>
  <c r="I14" i="10"/>
  <c r="H14" i="10"/>
  <c r="I12" i="10"/>
  <c r="H12" i="10"/>
  <c r="I11" i="10"/>
  <c r="H11" i="10"/>
  <c r="I10" i="10"/>
  <c r="H10" i="10"/>
  <c r="I9" i="10"/>
  <c r="H9" i="10"/>
  <c r="I8" i="10"/>
  <c r="H8" i="10"/>
  <c r="I7" i="10"/>
  <c r="H7" i="10"/>
  <c r="I7" i="34"/>
  <c r="H7" i="34"/>
  <c r="J9" i="4"/>
  <c r="I9" i="4"/>
  <c r="J8" i="4"/>
  <c r="I8" i="4"/>
  <c r="J7" i="4"/>
  <c r="I7" i="4"/>
  <c r="J6" i="4"/>
  <c r="I6" i="4"/>
  <c r="J5" i="4"/>
  <c r="I5" i="4"/>
  <c r="J9" i="30"/>
  <c r="I9" i="30"/>
  <c r="J7" i="30"/>
  <c r="I7" i="30"/>
  <c r="J6" i="30"/>
  <c r="I6" i="30"/>
  <c r="J5" i="30"/>
  <c r="I5" i="30"/>
  <c r="J11" i="32"/>
  <c r="I11" i="32"/>
  <c r="J10" i="32"/>
  <c r="I10" i="32"/>
  <c r="J9" i="32"/>
  <c r="I9" i="32"/>
  <c r="J8" i="32"/>
  <c r="I8" i="32"/>
  <c r="J7" i="32"/>
  <c r="I7" i="32"/>
  <c r="J6" i="32"/>
  <c r="I6" i="32"/>
  <c r="J5" i="32"/>
  <c r="I5" i="32"/>
  <c r="J8" i="31"/>
  <c r="I8" i="31"/>
  <c r="J7" i="31"/>
  <c r="I7" i="31"/>
  <c r="J6" i="31"/>
  <c r="I6" i="31"/>
  <c r="J5" i="31"/>
  <c r="I5" i="31"/>
  <c r="J16" i="29"/>
  <c r="I16" i="29"/>
  <c r="J15" i="29"/>
  <c r="I15" i="29"/>
  <c r="J14" i="29"/>
  <c r="I14" i="29"/>
  <c r="J13" i="29"/>
  <c r="I13" i="29"/>
  <c r="J12" i="29"/>
  <c r="I12" i="29"/>
  <c r="J11" i="29"/>
  <c r="I11" i="29"/>
  <c r="J10" i="29"/>
  <c r="I10" i="29"/>
  <c r="J9" i="29"/>
  <c r="I9" i="29"/>
  <c r="J8" i="29"/>
  <c r="I8" i="29"/>
  <c r="J7" i="29"/>
  <c r="I7" i="29"/>
  <c r="J6" i="29"/>
  <c r="I6" i="29"/>
  <c r="J5" i="29"/>
  <c r="I5" i="29"/>
  <c r="I7" i="19"/>
  <c r="H7" i="19"/>
  <c r="I6" i="19"/>
  <c r="H6" i="19"/>
  <c r="J13" i="35"/>
  <c r="I13" i="35"/>
  <c r="J12" i="35"/>
  <c r="I12" i="35"/>
  <c r="J11" i="35"/>
  <c r="I11" i="35"/>
  <c r="J10" i="35"/>
  <c r="I10" i="35"/>
  <c r="J9" i="35"/>
  <c r="I9" i="35"/>
  <c r="J8" i="35"/>
  <c r="I8" i="35"/>
  <c r="J7" i="35"/>
  <c r="I7" i="35"/>
  <c r="J6" i="35"/>
  <c r="I6" i="35"/>
  <c r="J5" i="35"/>
  <c r="I5" i="35"/>
  <c r="K21" i="28"/>
  <c r="J21" i="28"/>
  <c r="I21" i="28"/>
  <c r="K20" i="28"/>
  <c r="J20" i="28"/>
  <c r="I20" i="28"/>
  <c r="K19" i="28"/>
  <c r="J19" i="28"/>
  <c r="I19" i="28"/>
  <c r="K18" i="28"/>
  <c r="J18" i="28"/>
  <c r="I18" i="28"/>
  <c r="K17" i="28"/>
  <c r="J17" i="28"/>
  <c r="I17" i="28"/>
  <c r="K16" i="28"/>
  <c r="J16" i="28"/>
  <c r="I16" i="28"/>
  <c r="K15" i="28"/>
  <c r="J15" i="28"/>
  <c r="I15" i="28"/>
  <c r="K14" i="28"/>
  <c r="J14" i="28"/>
  <c r="I14" i="28"/>
  <c r="K13" i="28"/>
  <c r="J13" i="28"/>
  <c r="I13" i="28"/>
  <c r="K12" i="28"/>
  <c r="J12" i="28"/>
  <c r="I12" i="28"/>
  <c r="K11" i="28"/>
  <c r="J11" i="28"/>
  <c r="I11" i="28"/>
  <c r="K10" i="28"/>
  <c r="J10" i="28"/>
  <c r="I10" i="28"/>
  <c r="K9" i="28"/>
  <c r="J9" i="28"/>
  <c r="I9" i="28"/>
  <c r="K8" i="28"/>
  <c r="J8" i="28"/>
  <c r="I8" i="28"/>
  <c r="K7" i="28"/>
  <c r="J7" i="28"/>
  <c r="I7" i="28"/>
  <c r="K6" i="28"/>
  <c r="J6" i="28"/>
  <c r="I6" i="28"/>
  <c r="K5" i="28"/>
  <c r="J5" i="28"/>
  <c r="I5" i="28"/>
  <c r="I7" i="26"/>
  <c r="H7" i="26"/>
  <c r="I21" i="6"/>
  <c r="H21" i="6"/>
  <c r="I20" i="6"/>
  <c r="H20" i="6"/>
  <c r="I19" i="6"/>
  <c r="H19" i="6"/>
  <c r="I18" i="6"/>
  <c r="H18" i="6"/>
  <c r="I17" i="6"/>
  <c r="H17" i="6"/>
  <c r="I16" i="6"/>
  <c r="H16" i="6"/>
  <c r="I15" i="6"/>
  <c r="H15" i="6"/>
  <c r="I14" i="6"/>
  <c r="H14" i="6"/>
  <c r="I13" i="6"/>
  <c r="H13" i="6"/>
  <c r="I12" i="6"/>
  <c r="H12" i="6"/>
  <c r="I11" i="6"/>
  <c r="H11" i="6"/>
  <c r="I10" i="6"/>
  <c r="H10" i="6"/>
  <c r="I9" i="6"/>
  <c r="H9" i="6"/>
  <c r="I8" i="6"/>
  <c r="H8" i="6"/>
  <c r="I7" i="6"/>
  <c r="H7" i="6"/>
  <c r="I23" i="7"/>
  <c r="H23" i="7"/>
  <c r="I22" i="7"/>
  <c r="H22" i="7"/>
  <c r="I21" i="7"/>
  <c r="H21" i="7"/>
  <c r="I20" i="7"/>
  <c r="H20" i="7"/>
  <c r="I19" i="7"/>
  <c r="H19" i="7"/>
  <c r="I18" i="7"/>
  <c r="H18" i="7"/>
  <c r="I17" i="7"/>
  <c r="H17" i="7"/>
  <c r="I16" i="7"/>
  <c r="H16" i="7"/>
  <c r="I15" i="7"/>
  <c r="H15" i="7"/>
  <c r="I14" i="7"/>
  <c r="H14" i="7"/>
  <c r="I13" i="7"/>
  <c r="H13" i="7"/>
  <c r="I12" i="7"/>
  <c r="H12" i="7"/>
  <c r="I11" i="7"/>
  <c r="H11" i="7"/>
  <c r="I10" i="7"/>
  <c r="H10" i="7"/>
  <c r="I9" i="7"/>
  <c r="H9" i="7"/>
  <c r="I8" i="7"/>
  <c r="H8" i="7"/>
  <c r="I7" i="7"/>
  <c r="H7" i="7"/>
  <c r="I17" i="8"/>
  <c r="H17" i="8"/>
  <c r="I16" i="8"/>
  <c r="H16" i="8"/>
  <c r="I15" i="8"/>
  <c r="H15" i="8"/>
  <c r="I14" i="8"/>
  <c r="H14" i="8"/>
  <c r="I13" i="8"/>
  <c r="H13" i="8"/>
  <c r="I12" i="8"/>
  <c r="H12" i="8"/>
  <c r="I11" i="8"/>
  <c r="H11" i="8"/>
  <c r="I10" i="8"/>
  <c r="H10" i="8"/>
  <c r="I9" i="8"/>
  <c r="H9" i="8"/>
  <c r="I8" i="8"/>
  <c r="H8" i="8"/>
  <c r="I7" i="8"/>
  <c r="H7" i="8"/>
  <c r="K18" i="9"/>
  <c r="J18" i="9"/>
  <c r="I18" i="9"/>
  <c r="K17" i="9"/>
  <c r="J17" i="9"/>
  <c r="I17" i="9"/>
  <c r="K16" i="9"/>
  <c r="J16" i="9"/>
  <c r="I16" i="9"/>
  <c r="K15" i="9"/>
  <c r="J15" i="9"/>
  <c r="I15" i="9"/>
  <c r="K14" i="9"/>
  <c r="J14" i="9"/>
  <c r="I14" i="9"/>
  <c r="K13" i="9"/>
  <c r="J13" i="9"/>
  <c r="I13" i="9"/>
  <c r="K12" i="9"/>
  <c r="J12" i="9"/>
  <c r="I12" i="9"/>
  <c r="K11" i="9"/>
  <c r="J11" i="9"/>
  <c r="I11" i="9"/>
  <c r="K10" i="9"/>
  <c r="J10" i="9"/>
  <c r="I10" i="9"/>
  <c r="K9" i="9"/>
  <c r="J9" i="9"/>
  <c r="I9" i="9"/>
  <c r="K8" i="9"/>
  <c r="J8" i="9"/>
  <c r="I8" i="9"/>
  <c r="K7" i="9"/>
  <c r="J7" i="9"/>
  <c r="I7" i="9"/>
  <c r="J11" i="25"/>
  <c r="I11" i="25"/>
  <c r="J10" i="25"/>
  <c r="I10" i="25"/>
  <c r="J9" i="25"/>
  <c r="I9" i="25"/>
  <c r="J8" i="25"/>
  <c r="I8" i="25"/>
  <c r="J7" i="25"/>
  <c r="I7" i="25"/>
  <c r="I8" i="24"/>
  <c r="H8" i="24"/>
  <c r="I7" i="24"/>
  <c r="H7" i="24"/>
  <c r="I8" i="22"/>
  <c r="H8" i="22"/>
  <c r="I7" i="22"/>
  <c r="H7" i="22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16" i="21"/>
  <c r="H16" i="21"/>
  <c r="I15" i="21"/>
  <c r="H15" i="21"/>
  <c r="I14" i="21"/>
  <c r="H14" i="21"/>
  <c r="I13" i="21"/>
  <c r="H13" i="21"/>
  <c r="I12" i="21"/>
  <c r="H12" i="21"/>
  <c r="I11" i="21"/>
  <c r="H11" i="21"/>
  <c r="I10" i="21"/>
  <c r="H10" i="21"/>
  <c r="I9" i="21"/>
  <c r="H9" i="21"/>
  <c r="I8" i="21"/>
  <c r="H8" i="21"/>
  <c r="I7" i="21"/>
  <c r="H7" i="21"/>
  <c r="M12" i="28" l="1"/>
  <c r="D20" i="33" l="1"/>
  <c r="E20" i="33"/>
  <c r="J14" i="35"/>
  <c r="C20" i="33" s="1"/>
  <c r="I14" i="35"/>
  <c r="B20" i="33" s="1"/>
  <c r="I22" i="28"/>
  <c r="L14" i="35"/>
  <c r="H14" i="35"/>
  <c r="G14" i="35"/>
  <c r="F14" i="35"/>
  <c r="K13" i="35"/>
  <c r="M13" i="35"/>
  <c r="K12" i="35"/>
  <c r="M12" i="35"/>
  <c r="K11" i="35"/>
  <c r="M11" i="35"/>
  <c r="K10" i="35"/>
  <c r="M10" i="35"/>
  <c r="K9" i="35"/>
  <c r="M9" i="35"/>
  <c r="K8" i="35"/>
  <c r="M8" i="35"/>
  <c r="K7" i="35"/>
  <c r="M7" i="35"/>
  <c r="K6" i="35"/>
  <c r="M6" i="35"/>
  <c r="K5" i="35"/>
  <c r="K14" i="35" s="1"/>
  <c r="M5" i="35"/>
  <c r="F3" i="35"/>
  <c r="F20" i="33" l="1"/>
  <c r="M14" i="35"/>
  <c r="H30" i="15" l="1"/>
  <c r="K9" i="34" l="1"/>
  <c r="J9" i="34"/>
  <c r="G9" i="34"/>
  <c r="F9" i="34"/>
  <c r="I8" i="34"/>
  <c r="H8" i="34"/>
  <c r="L8" i="34" s="1"/>
  <c r="I9" i="34"/>
  <c r="C27" i="33" s="1"/>
  <c r="H9" i="34"/>
  <c r="B27" i="33" s="1"/>
  <c r="F27" i="33" l="1"/>
  <c r="L7" i="34"/>
  <c r="L9" i="34" s="1"/>
  <c r="J22" i="6" l="1"/>
  <c r="K22" i="6"/>
  <c r="I22" i="6"/>
  <c r="H22" i="6"/>
  <c r="L21" i="6" l="1"/>
  <c r="T9" i="30" l="1"/>
  <c r="L26" i="15"/>
  <c r="I8" i="26" l="1"/>
  <c r="H8" i="26"/>
  <c r="K16" i="29" l="1"/>
  <c r="K15" i="29"/>
  <c r="K14" i="29"/>
  <c r="K13" i="29"/>
  <c r="K12" i="29"/>
  <c r="K11" i="29"/>
  <c r="K10" i="29"/>
  <c r="K9" i="29"/>
  <c r="K8" i="29"/>
  <c r="K7" i="29"/>
  <c r="K6" i="29"/>
  <c r="K5" i="29"/>
  <c r="H9" i="26"/>
  <c r="I9" i="26"/>
  <c r="L8" i="26"/>
  <c r="L20" i="6" l="1"/>
  <c r="A4" i="33"/>
  <c r="A2" i="33"/>
  <c r="L19" i="6"/>
  <c r="I13" i="25" l="1"/>
  <c r="B13" i="33" s="1"/>
  <c r="H15" i="1"/>
  <c r="B10" i="33" s="1"/>
  <c r="H17" i="21"/>
  <c r="B9" i="33" s="1"/>
  <c r="K30" i="15"/>
  <c r="E32" i="33" s="1"/>
  <c r="J30" i="15"/>
  <c r="D32" i="33" s="1"/>
  <c r="I30" i="15"/>
  <c r="C32" i="33" s="1"/>
  <c r="B32" i="33"/>
  <c r="L29" i="15"/>
  <c r="F32" i="33" l="1"/>
  <c r="L8" i="10"/>
  <c r="L9" i="10"/>
  <c r="M19" i="28"/>
  <c r="J10" i="31" l="1"/>
  <c r="C23" i="33" s="1"/>
  <c r="L10" i="31"/>
  <c r="E23" i="33" s="1"/>
  <c r="I10" i="31"/>
  <c r="B23" i="33" s="1"/>
  <c r="M8" i="31"/>
  <c r="L6" i="19"/>
  <c r="L20" i="7"/>
  <c r="L16" i="21"/>
  <c r="L27" i="15"/>
  <c r="L28" i="15"/>
  <c r="K6" i="31" l="1"/>
  <c r="M6" i="31" s="1"/>
  <c r="L22" i="28"/>
  <c r="E19" i="33" s="1"/>
  <c r="E28" i="33" s="1"/>
  <c r="J25" i="7"/>
  <c r="D16" i="33" s="1"/>
  <c r="K25" i="7"/>
  <c r="E16" i="33" s="1"/>
  <c r="L21" i="15"/>
  <c r="L23" i="15"/>
  <c r="L27" i="10"/>
  <c r="M20" i="28" l="1"/>
  <c r="L11" i="10"/>
  <c r="L22" i="15"/>
  <c r="M21" i="28"/>
  <c r="L24" i="15"/>
  <c r="L22" i="7"/>
  <c r="L21" i="7"/>
  <c r="L19" i="7"/>
  <c r="L23" i="7"/>
  <c r="L25" i="15"/>
  <c r="K6" i="30" l="1"/>
  <c r="K7" i="30"/>
  <c r="K8" i="30"/>
  <c r="K9" i="30"/>
  <c r="M11" i="32" l="1"/>
  <c r="L16" i="8"/>
  <c r="M9" i="30"/>
  <c r="L12" i="1"/>
  <c r="M8" i="30"/>
  <c r="M7" i="30"/>
  <c r="M6" i="30"/>
  <c r="L13" i="1"/>
  <c r="G30" i="15" l="1"/>
  <c r="F30" i="15"/>
  <c r="L20" i="15" l="1"/>
  <c r="K22" i="28"/>
  <c r="D19" i="33" s="1"/>
  <c r="H19" i="8"/>
  <c r="B15" i="33" s="1"/>
  <c r="M10" i="32"/>
  <c r="L13" i="10"/>
  <c r="H25" i="7" l="1"/>
  <c r="B16" i="33" s="1"/>
  <c r="J13" i="32"/>
  <c r="C24" i="33" s="1"/>
  <c r="I19" i="8"/>
  <c r="C15" i="33" s="1"/>
  <c r="I25" i="7"/>
  <c r="C16" i="33" s="1"/>
  <c r="I15" i="1"/>
  <c r="C10" i="33" s="1"/>
  <c r="I13" i="32"/>
  <c r="B24" i="33" s="1"/>
  <c r="J22" i="28"/>
  <c r="C19" i="33" s="1"/>
  <c r="B19" i="33"/>
  <c r="L9" i="7"/>
  <c r="K8" i="25"/>
  <c r="K9" i="25"/>
  <c r="K10" i="25"/>
  <c r="K11" i="25"/>
  <c r="K7" i="25"/>
  <c r="L16" i="15"/>
  <c r="L11" i="15"/>
  <c r="F19" i="33" l="1"/>
  <c r="F16" i="33"/>
  <c r="L15" i="15"/>
  <c r="M2" i="21"/>
  <c r="F3" i="21"/>
  <c r="M18" i="28"/>
  <c r="M9" i="28" l="1"/>
  <c r="M10" i="28"/>
  <c r="M11" i="28"/>
  <c r="M5" i="28"/>
  <c r="M14" i="28"/>
  <c r="M15" i="28"/>
  <c r="M16" i="28"/>
  <c r="M17" i="28"/>
  <c r="M13" i="28"/>
  <c r="M8" i="32"/>
  <c r="M6" i="32"/>
  <c r="L13" i="32"/>
  <c r="E24" i="33" s="1"/>
  <c r="H13" i="32"/>
  <c r="G13" i="32"/>
  <c r="F13" i="32"/>
  <c r="K9" i="32"/>
  <c r="K7" i="32"/>
  <c r="F3" i="32"/>
  <c r="N2" i="32"/>
  <c r="H10" i="31"/>
  <c r="G10" i="31"/>
  <c r="F10" i="31"/>
  <c r="K5" i="31"/>
  <c r="K10" i="31" s="1"/>
  <c r="D23" i="33" s="1"/>
  <c r="F23" i="33" s="1"/>
  <c r="F3" i="31"/>
  <c r="N2" i="31"/>
  <c r="L11" i="30"/>
  <c r="E25" i="33" s="1"/>
  <c r="H11" i="30"/>
  <c r="G11" i="30"/>
  <c r="F11" i="30"/>
  <c r="K5" i="30"/>
  <c r="K11" i="30" s="1"/>
  <c r="D25" i="33" s="1"/>
  <c r="F3" i="30"/>
  <c r="N2" i="30"/>
  <c r="L18" i="29"/>
  <c r="E22" i="33" s="1"/>
  <c r="H18" i="29"/>
  <c r="G18" i="29"/>
  <c r="F18" i="29"/>
  <c r="M16" i="29"/>
  <c r="M12" i="29"/>
  <c r="M10" i="29"/>
  <c r="M8" i="29"/>
  <c r="M6" i="29"/>
  <c r="K18" i="29"/>
  <c r="D22" i="33" s="1"/>
  <c r="F3" i="29"/>
  <c r="N2" i="29"/>
  <c r="H22" i="28"/>
  <c r="G22" i="28"/>
  <c r="F22" i="28"/>
  <c r="M8" i="28"/>
  <c r="M7" i="28"/>
  <c r="M6" i="28"/>
  <c r="F3" i="28"/>
  <c r="K9" i="26"/>
  <c r="E18" i="33" s="1"/>
  <c r="J9" i="26"/>
  <c r="D18" i="33" s="1"/>
  <c r="G9" i="26"/>
  <c r="F9" i="26"/>
  <c r="L7" i="26"/>
  <c r="L9" i="26" s="1"/>
  <c r="C18" i="33"/>
  <c r="B18" i="33"/>
  <c r="L13" i="25"/>
  <c r="E13" i="33" s="1"/>
  <c r="H13" i="25"/>
  <c r="G13" i="25"/>
  <c r="F13" i="25"/>
  <c r="M11" i="25"/>
  <c r="M9" i="25"/>
  <c r="K13" i="25"/>
  <c r="D13" i="33" s="1"/>
  <c r="F3" i="25"/>
  <c r="N2" i="25"/>
  <c r="L8" i="24"/>
  <c r="K9" i="24"/>
  <c r="E12" i="33" s="1"/>
  <c r="J9" i="24"/>
  <c r="D12" i="33" s="1"/>
  <c r="G9" i="24"/>
  <c r="F9" i="24"/>
  <c r="L7" i="24"/>
  <c r="I9" i="24"/>
  <c r="C12" i="33" s="1"/>
  <c r="H9" i="24"/>
  <c r="B12" i="33" s="1"/>
  <c r="F3" i="24"/>
  <c r="M2" i="24"/>
  <c r="H9" i="22"/>
  <c r="B11" i="33" s="1"/>
  <c r="K9" i="22"/>
  <c r="E11" i="33" s="1"/>
  <c r="J9" i="22"/>
  <c r="D11" i="33" s="1"/>
  <c r="G9" i="22"/>
  <c r="F9" i="22"/>
  <c r="L8" i="22"/>
  <c r="F3" i="22"/>
  <c r="M2" i="22"/>
  <c r="I17" i="21"/>
  <c r="C9" i="33" s="1"/>
  <c r="K17" i="21"/>
  <c r="E9" i="33" s="1"/>
  <c r="J17" i="21"/>
  <c r="D9" i="33" s="1"/>
  <c r="G17" i="21"/>
  <c r="F17" i="21"/>
  <c r="L15" i="21"/>
  <c r="L14" i="21"/>
  <c r="L13" i="21"/>
  <c r="L12" i="21"/>
  <c r="L11" i="21"/>
  <c r="L10" i="21"/>
  <c r="L9" i="21"/>
  <c r="L8" i="21"/>
  <c r="L7" i="21"/>
  <c r="F18" i="33" l="1"/>
  <c r="F12" i="33"/>
  <c r="F9" i="33"/>
  <c r="M22" i="28"/>
  <c r="K13" i="32"/>
  <c r="D24" i="33" s="1"/>
  <c r="F24" i="33" s="1"/>
  <c r="L17" i="21"/>
  <c r="I11" i="30"/>
  <c r="B25" i="33" s="1"/>
  <c r="M5" i="30"/>
  <c r="M11" i="30" s="1"/>
  <c r="M9" i="32"/>
  <c r="M7" i="32"/>
  <c r="M5" i="32"/>
  <c r="M7" i="31"/>
  <c r="M5" i="31"/>
  <c r="J11" i="30"/>
  <c r="C25" i="33" s="1"/>
  <c r="J18" i="29"/>
  <c r="C22" i="33" s="1"/>
  <c r="M7" i="29"/>
  <c r="M9" i="29"/>
  <c r="M11" i="29"/>
  <c r="M13" i="29"/>
  <c r="M15" i="29"/>
  <c r="I18" i="29"/>
  <c r="B22" i="33" s="1"/>
  <c r="M14" i="29"/>
  <c r="M5" i="29"/>
  <c r="J13" i="25"/>
  <c r="C13" i="33" s="1"/>
  <c r="F13" i="33" s="1"/>
  <c r="M10" i="25"/>
  <c r="M8" i="25"/>
  <c r="M7" i="25"/>
  <c r="L9" i="24"/>
  <c r="I9" i="22"/>
  <c r="C11" i="33" s="1"/>
  <c r="F11" i="33" s="1"/>
  <c r="L7" i="22"/>
  <c r="L9" i="22" s="1"/>
  <c r="M13" i="32" l="1"/>
  <c r="F22" i="33"/>
  <c r="F25" i="33"/>
  <c r="M18" i="29"/>
  <c r="M10" i="31"/>
  <c r="M13" i="25"/>
  <c r="K9" i="4" l="1"/>
  <c r="K8" i="4"/>
  <c r="K7" i="4"/>
  <c r="K6" i="4"/>
  <c r="K5" i="4"/>
  <c r="L7" i="1"/>
  <c r="L8" i="15" l="1"/>
  <c r="L9" i="15"/>
  <c r="L10" i="15"/>
  <c r="L12" i="15"/>
  <c r="L13" i="15"/>
  <c r="L14" i="15"/>
  <c r="L17" i="15"/>
  <c r="L18" i="15"/>
  <c r="L19" i="15"/>
  <c r="L10" i="10"/>
  <c r="L12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7" i="10"/>
  <c r="H28" i="10"/>
  <c r="B31" i="33" s="1"/>
  <c r="I28" i="10"/>
  <c r="C31" i="33" s="1"/>
  <c r="C33" i="33" s="1"/>
  <c r="M5" i="4"/>
  <c r="M6" i="4"/>
  <c r="M7" i="4"/>
  <c r="M8" i="4"/>
  <c r="M9" i="4"/>
  <c r="H11" i="4"/>
  <c r="I11" i="4"/>
  <c r="B26" i="33" s="1"/>
  <c r="J11" i="4"/>
  <c r="C26" i="33" s="1"/>
  <c r="K11" i="4"/>
  <c r="D26" i="33" s="1"/>
  <c r="L7" i="19"/>
  <c r="H8" i="19"/>
  <c r="B21" i="33" s="1"/>
  <c r="I8" i="19"/>
  <c r="C21" i="33" s="1"/>
  <c r="L7" i="7"/>
  <c r="L28" i="10" l="1"/>
  <c r="B33" i="33"/>
  <c r="L7" i="15"/>
  <c r="L30" i="15" s="1"/>
  <c r="L8" i="6"/>
  <c r="L9" i="6"/>
  <c r="L10" i="6"/>
  <c r="L11" i="6"/>
  <c r="L12" i="6"/>
  <c r="L13" i="6"/>
  <c r="L14" i="6"/>
  <c r="L15" i="6"/>
  <c r="L16" i="6"/>
  <c r="L17" i="6"/>
  <c r="L18" i="6"/>
  <c r="L7" i="6"/>
  <c r="B17" i="33"/>
  <c r="C17" i="33"/>
  <c r="L8" i="7"/>
  <c r="L10" i="7"/>
  <c r="L11" i="7"/>
  <c r="L12" i="7"/>
  <c r="L13" i="7"/>
  <c r="L14" i="7"/>
  <c r="L15" i="7"/>
  <c r="L16" i="7"/>
  <c r="L17" i="7"/>
  <c r="L18" i="7"/>
  <c r="L8" i="8"/>
  <c r="L9" i="8"/>
  <c r="L10" i="8"/>
  <c r="L11" i="8"/>
  <c r="L12" i="8"/>
  <c r="L13" i="8"/>
  <c r="L14" i="8"/>
  <c r="L15" i="8"/>
  <c r="L17" i="8"/>
  <c r="L7" i="8"/>
  <c r="J19" i="8"/>
  <c r="D15" i="33" s="1"/>
  <c r="I20" i="9"/>
  <c r="B14" i="33" s="1"/>
  <c r="J20" i="9"/>
  <c r="C14" i="33" s="1"/>
  <c r="K20" i="9"/>
  <c r="D14" i="33" s="1"/>
  <c r="D28" i="33" s="1"/>
  <c r="L20" i="9"/>
  <c r="E14" i="33" s="1"/>
  <c r="M8" i="9"/>
  <c r="M9" i="9"/>
  <c r="M10" i="9"/>
  <c r="M11" i="9"/>
  <c r="M12" i="9"/>
  <c r="M13" i="9"/>
  <c r="M14" i="9"/>
  <c r="M15" i="9"/>
  <c r="M16" i="9"/>
  <c r="M17" i="9"/>
  <c r="M18" i="9"/>
  <c r="M7" i="9"/>
  <c r="J15" i="1"/>
  <c r="D10" i="33" s="1"/>
  <c r="K15" i="1"/>
  <c r="E10" i="33" s="1"/>
  <c r="L8" i="1"/>
  <c r="L9" i="1"/>
  <c r="L10" i="1"/>
  <c r="L11" i="1"/>
  <c r="B28" i="33" l="1"/>
  <c r="C28" i="33"/>
  <c r="C30" i="33" s="1"/>
  <c r="C35" i="33" s="1"/>
  <c r="L22" i="6"/>
  <c r="F10" i="33"/>
  <c r="F14" i="33"/>
  <c r="L25" i="7"/>
  <c r="L15" i="1"/>
  <c r="L19" i="8"/>
  <c r="G11" i="4"/>
  <c r="F11" i="4"/>
  <c r="G25" i="7"/>
  <c r="F25" i="7"/>
  <c r="J7" i="20"/>
  <c r="J8" i="20"/>
  <c r="J9" i="20"/>
  <c r="J10" i="20"/>
  <c r="J11" i="20"/>
  <c r="I16" i="20"/>
  <c r="H16" i="20"/>
  <c r="G16" i="20"/>
  <c r="F16" i="20"/>
  <c r="B29" i="33" s="1"/>
  <c r="F29" i="33" s="1"/>
  <c r="J14" i="20"/>
  <c r="J13" i="20"/>
  <c r="J12" i="20"/>
  <c r="J6" i="20"/>
  <c r="J5" i="20"/>
  <c r="F3" i="20"/>
  <c r="K2" i="20"/>
  <c r="K28" i="10"/>
  <c r="E31" i="33" s="1"/>
  <c r="E33" i="33" s="1"/>
  <c r="K8" i="19"/>
  <c r="E21" i="33" s="1"/>
  <c r="J8" i="19"/>
  <c r="D21" i="33" s="1"/>
  <c r="F21" i="33" s="1"/>
  <c r="G8" i="19"/>
  <c r="F8" i="19"/>
  <c r="L5" i="19"/>
  <c r="F3" i="19"/>
  <c r="L11" i="4"/>
  <c r="E26" i="33" s="1"/>
  <c r="F26" i="33" s="1"/>
  <c r="G22" i="6"/>
  <c r="D17" i="33"/>
  <c r="E17" i="33"/>
  <c r="F22" i="6"/>
  <c r="G19" i="8"/>
  <c r="K19" i="8"/>
  <c r="E15" i="33" s="1"/>
  <c r="F15" i="33" s="1"/>
  <c r="F19" i="8"/>
  <c r="G28" i="10"/>
  <c r="J28" i="10"/>
  <c r="D31" i="33" s="1"/>
  <c r="H20" i="9"/>
  <c r="G20" i="9"/>
  <c r="F20" i="9"/>
  <c r="G15" i="1"/>
  <c r="F15" i="1"/>
  <c r="B30" i="33" l="1"/>
  <c r="B35" i="33" s="1"/>
  <c r="D30" i="33"/>
  <c r="D35" i="33" s="1"/>
  <c r="E30" i="33"/>
  <c r="E35" i="33" s="1"/>
  <c r="D33" i="33"/>
  <c r="F31" i="33"/>
  <c r="F33" i="33" s="1"/>
  <c r="F17" i="33"/>
  <c r="F28" i="10"/>
  <c r="L8" i="19"/>
  <c r="M11" i="4"/>
  <c r="J16" i="20"/>
  <c r="M20" i="9"/>
  <c r="J29" i="10"/>
  <c r="M2" i="15"/>
  <c r="F3" i="15"/>
  <c r="M2" i="10"/>
  <c r="F3" i="10"/>
  <c r="N2" i="4"/>
  <c r="F3" i="4"/>
  <c r="M2" i="7"/>
  <c r="M2" i="34" s="1"/>
  <c r="F3" i="7"/>
  <c r="F3" i="34" s="1"/>
  <c r="M2" i="8"/>
  <c r="F3" i="8"/>
  <c r="N2" i="9"/>
  <c r="F3" i="9"/>
  <c r="F28" i="33" l="1"/>
  <c r="F30" i="33" s="1"/>
  <c r="F35" i="33" s="1"/>
  <c r="M2" i="6"/>
  <c r="M2" i="26"/>
  <c r="F3" i="6"/>
  <c r="F3" i="26"/>
  <c r="M2" i="19" l="1"/>
  <c r="N2" i="35"/>
  <c r="N2" i="28"/>
</calcChain>
</file>

<file path=xl/sharedStrings.xml><?xml version="1.0" encoding="utf-8"?>
<sst xmlns="http://schemas.openxmlformats.org/spreadsheetml/2006/main" count="964" uniqueCount="538">
  <si>
    <t>MUNICIPIO IXTLAHUACAN DEL RIO, JALISCO.</t>
  </si>
  <si>
    <t xml:space="preserve">FECHA </t>
  </si>
  <si>
    <t>R.F.C.</t>
  </si>
  <si>
    <t>NOMBRE</t>
  </si>
  <si>
    <t>SUELDO</t>
  </si>
  <si>
    <t>NETO</t>
  </si>
  <si>
    <t>FIRMA</t>
  </si>
  <si>
    <t>LETICIA GOMEZ LARA</t>
  </si>
  <si>
    <t>AASJ850101</t>
  </si>
  <si>
    <t>YAHJ640705</t>
  </si>
  <si>
    <t>JUAN MANUEL YAÑEZ HERRERA</t>
  </si>
  <si>
    <t>MAPT580922</t>
  </si>
  <si>
    <t>MARIA TRINIDAD MARTINEZ PULIDO</t>
  </si>
  <si>
    <t>CASM791208</t>
  </si>
  <si>
    <t>MARGARITA CAMACHO SANCHEZ</t>
  </si>
  <si>
    <t>MOEC500716</t>
  </si>
  <si>
    <t>CARMEN MORA ESTEVEZ</t>
  </si>
  <si>
    <t>SAMA710127</t>
  </si>
  <si>
    <t>MA. DE LOS ANGELES SANCHEZ MORA</t>
  </si>
  <si>
    <t>SAHL740708</t>
  </si>
  <si>
    <t>LUISA SANCHEZ HERNANDEZ</t>
  </si>
  <si>
    <t>SASN741129</t>
  </si>
  <si>
    <t>NORMA LETICIA SANCHEZ SANCHEZ</t>
  </si>
  <si>
    <t>RIOR730315</t>
  </si>
  <si>
    <t>MA. DEL REFUGIO RIVAS ORTIZ</t>
  </si>
  <si>
    <t>AAGF580528</t>
  </si>
  <si>
    <t>FRANCISCO ALATORRE GOMEZ</t>
  </si>
  <si>
    <t>CAMJ511225</t>
  </si>
  <si>
    <t>J. JESUS CAMACHO MARTINEZ</t>
  </si>
  <si>
    <t>CAFA820329</t>
  </si>
  <si>
    <t>ANA LUISA CARRANZA FERNANDEZ</t>
  </si>
  <si>
    <t>SAPJ760628</t>
  </si>
  <si>
    <t>JORGE SANDOVAL PINTO</t>
  </si>
  <si>
    <t>SAAF681010</t>
  </si>
  <si>
    <t>FRANCISCO SANCHEZ ALVARADO</t>
  </si>
  <si>
    <t>SAVM790602</t>
  </si>
  <si>
    <t>MAURO SANCHEZ VELIZ</t>
  </si>
  <si>
    <t>VAVL840913</t>
  </si>
  <si>
    <t>LAURA VAZQUEZ VAZQUEZ</t>
  </si>
  <si>
    <t>CUUR530708</t>
  </si>
  <si>
    <t>RAFAEL CRUZ ULLOA</t>
  </si>
  <si>
    <t>MONL590506</t>
  </si>
  <si>
    <t>LUIS MORA NUÑEZ</t>
  </si>
  <si>
    <t>GUPR571112</t>
  </si>
  <si>
    <t>ROBERTO GUTIERREZ PLASCENCIA</t>
  </si>
  <si>
    <t>AAPO721027</t>
  </si>
  <si>
    <t>CAPI331006</t>
  </si>
  <si>
    <t>IGNACIO CAMPOS PASTRANO</t>
  </si>
  <si>
    <t>GORL480730</t>
  </si>
  <si>
    <t>JOSE LUIS GONZALEZ REYNOSO</t>
  </si>
  <si>
    <t>RARA450506</t>
  </si>
  <si>
    <t>ARTURO RAMIREZ RUELAS</t>
  </si>
  <si>
    <t>MAAR491126</t>
  </si>
  <si>
    <t>RIGOBERTO MARTINEZ ALVAREZ</t>
  </si>
  <si>
    <t>ROCH670625</t>
  </si>
  <si>
    <t>HERIBERTO RODRIGUEZ CARLOS</t>
  </si>
  <si>
    <t>UILA580708</t>
  </si>
  <si>
    <t>ALFREDO URIBE LOZANO</t>
  </si>
  <si>
    <t>EIGH710815</t>
  </si>
  <si>
    <t>HEREDERIO ESPINOZA GARZON</t>
  </si>
  <si>
    <t>MESJ630126</t>
  </si>
  <si>
    <t>JAVIER MERCADO SANCHEZ</t>
  </si>
  <si>
    <t>CAGJ570216</t>
  </si>
  <si>
    <t>BAAP570530</t>
  </si>
  <si>
    <t>PASCUAL BARCENAS AVILA</t>
  </si>
  <si>
    <t>CAMG601024</t>
  </si>
  <si>
    <t>GENARO CARBAJAL MERCADO</t>
  </si>
  <si>
    <t>VAMF490821</t>
  </si>
  <si>
    <t>FRANCISCO VAZQUEZ MACIAS</t>
  </si>
  <si>
    <t>LOLR590520</t>
  </si>
  <si>
    <t>RUBEN LOPEZ LOZA</t>
  </si>
  <si>
    <t>GOMI471219</t>
  </si>
  <si>
    <t>J. ISABEL GONZALEZ MORA</t>
  </si>
  <si>
    <t>LIMS300410</t>
  </si>
  <si>
    <t>SALVADOR LIMON MARTINEZ</t>
  </si>
  <si>
    <t>CAHR740212</t>
  </si>
  <si>
    <t>ROBERTO CARBAJAL HERNANDEZ</t>
  </si>
  <si>
    <t>LOLJ680801</t>
  </si>
  <si>
    <t>JAVIER LOPEZ LOZA</t>
  </si>
  <si>
    <t>CADM451015</t>
  </si>
  <si>
    <t>MANUEL CASTRO DELGADO</t>
  </si>
  <si>
    <t>SAHM670102</t>
  </si>
  <si>
    <t>MELITON SANCHEZ HERNANDEZ</t>
  </si>
  <si>
    <t>PIMM370619</t>
  </si>
  <si>
    <t>MONICO PINTO MARTINEZ</t>
  </si>
  <si>
    <t>PERA750707</t>
  </si>
  <si>
    <t>APOLONIO PEREZ ROMERO</t>
  </si>
  <si>
    <t>MEGO620307</t>
  </si>
  <si>
    <t>ORFIL MEDINA GARCIA</t>
  </si>
  <si>
    <t>MAHS701224</t>
  </si>
  <si>
    <t>SALVADOR MACIAS HERNANDEZ</t>
  </si>
  <si>
    <t>SUMAS</t>
  </si>
  <si>
    <t>NOMINA DE SUELDOS DEPTO. DELEGACIONES Y AGENCIAS</t>
  </si>
  <si>
    <t>NOMINA DE SUELDOS DEPTO. HACIENDA MUNICIPAL</t>
  </si>
  <si>
    <t>NOMINA DE SUELDOS DEPTO. OBRAS PUBLICAS</t>
  </si>
  <si>
    <t>NOMINA DE SUELDOS DEPTO. SERVICIOS PUBLICOS</t>
  </si>
  <si>
    <t>NOMINA DE SUELDOS DEPTO. SEGURIDAD PUBLICA</t>
  </si>
  <si>
    <t>GOLL721205</t>
  </si>
  <si>
    <t>RERJ550824</t>
  </si>
  <si>
    <t>JORGE ENRIQUE ALVAREZ DEL CASTILLO SANCHEZ</t>
  </si>
  <si>
    <t>JUAN MANUEL CAMACHO GOMEZ</t>
  </si>
  <si>
    <t>ANTONIO ALCARAZ REYNOSO</t>
  </si>
  <si>
    <t>SALVADOR GARCIA SANCHEZ</t>
  </si>
  <si>
    <t>GASS680820</t>
  </si>
  <si>
    <t>JICR830128</t>
  </si>
  <si>
    <t>SALVADOR GONZALEZ VAZQUEZ</t>
  </si>
  <si>
    <t>GOVS771001</t>
  </si>
  <si>
    <t>MEREGILDO OLMOS GALLEGOS</t>
  </si>
  <si>
    <t>OOGM631022</t>
  </si>
  <si>
    <t>PEDRO SANCHEZ ROJO</t>
  </si>
  <si>
    <t>SARP721019</t>
  </si>
  <si>
    <t>ISAAC CARRILLO BENAVIDES</t>
  </si>
  <si>
    <t>CABI820901</t>
  </si>
  <si>
    <t>OSCAR ALBERTO ALVAREZ PLASCENCIA</t>
  </si>
  <si>
    <t>AARA620704</t>
  </si>
  <si>
    <t>DAVID PEREZ ESPINOSA</t>
  </si>
  <si>
    <t>NOMBRAMIENTO</t>
  </si>
  <si>
    <t>PRESIDENTE</t>
  </si>
  <si>
    <t>REGIDOR</t>
  </si>
  <si>
    <t>SINDICO</t>
  </si>
  <si>
    <t>SECRETARIA</t>
  </si>
  <si>
    <t>CHOFER</t>
  </si>
  <si>
    <t>AUX. INTEDENCIA</t>
  </si>
  <si>
    <t>SECRETARIO GRAL.</t>
  </si>
  <si>
    <t>AUXILIAR</t>
  </si>
  <si>
    <t>OFICIAL MAYOR</t>
  </si>
  <si>
    <t>OFICIAL REG. CIVIL</t>
  </si>
  <si>
    <t>MECANICO</t>
  </si>
  <si>
    <t>JARDINERA</t>
  </si>
  <si>
    <t>ENC. BIBLIOTECA</t>
  </si>
  <si>
    <t>MTRA. BIBLIOTECA</t>
  </si>
  <si>
    <t>FONTANERO</t>
  </si>
  <si>
    <t>JARDINERO</t>
  </si>
  <si>
    <t>ENC. DE HDA. MPAL.</t>
  </si>
  <si>
    <t>RECAUDADOR</t>
  </si>
  <si>
    <t>INSPECTOR FISCAL</t>
  </si>
  <si>
    <t>SRIO. CATASTRO</t>
  </si>
  <si>
    <t>SUB-DIRECTOR</t>
  </si>
  <si>
    <t>ING. AUXILIAR</t>
  </si>
  <si>
    <t>AYUDANTE</t>
  </si>
  <si>
    <t>MTRO. SOLDADOR</t>
  </si>
  <si>
    <t>OPERADOR</t>
  </si>
  <si>
    <t>ENC. CEMENTERIO</t>
  </si>
  <si>
    <t>AUX. ASEO PUB.</t>
  </si>
  <si>
    <t>PODADOR</t>
  </si>
  <si>
    <t>ENC. U. DEPTIVA.</t>
  </si>
  <si>
    <t>MANTO. U. DEPTIVA</t>
  </si>
  <si>
    <t>ENC. SANITARIOS</t>
  </si>
  <si>
    <t>ELECTRICISTA</t>
  </si>
  <si>
    <t>ENC. PLANTA POT.</t>
  </si>
  <si>
    <t xml:space="preserve">FONTANERO </t>
  </si>
  <si>
    <t>EMPEDRADOR</t>
  </si>
  <si>
    <t>ENC. DEPTO. AGROP.</t>
  </si>
  <si>
    <t>DIRECTOR</t>
  </si>
  <si>
    <t>POLICIA DE LINEA</t>
  </si>
  <si>
    <t>ARNULFO MEJIA BENAVIDES</t>
  </si>
  <si>
    <t>MEBA641118</t>
  </si>
  <si>
    <t>AYU. ENC. U. DEPTIVA.</t>
  </si>
  <si>
    <t>MAGH740126</t>
  </si>
  <si>
    <t>HECTOR MIGUEL MARTINEZ GONZALEZ</t>
  </si>
  <si>
    <t>CHOFER MINIBUS ESC.</t>
  </si>
  <si>
    <t>ENC. CATASTRO</t>
  </si>
  <si>
    <t>ALFREDO ABUNDIS MUÑOZ</t>
  </si>
  <si>
    <t>JOSE MANUEL YAÑEZ JIMENEZ</t>
  </si>
  <si>
    <t>AYUDANTE SIST. AGUA</t>
  </si>
  <si>
    <t>JAIME CAMACHO ALCARAZ</t>
  </si>
  <si>
    <t>CAAJ690827</t>
  </si>
  <si>
    <t>FAUSTINO ANGULO CAMACHO</t>
  </si>
  <si>
    <t>AUCF850507</t>
  </si>
  <si>
    <t>ROGELIO JIMENEZ DE LA CRUZ</t>
  </si>
  <si>
    <t>SILVIA SANCHEZ SANDOVAL</t>
  </si>
  <si>
    <t>SASS680218</t>
  </si>
  <si>
    <t>JOSE DE JESUS REYNA REYES</t>
  </si>
  <si>
    <t>MUQJ780121</t>
  </si>
  <si>
    <t>JAIME MUÑOZ QUEZADA</t>
  </si>
  <si>
    <t>GUADALUPE LILIANA DELGADO SANCHEZ</t>
  </si>
  <si>
    <t>DIR. DE AGUA POT.</t>
  </si>
  <si>
    <t>DIR. DEPORTE</t>
  </si>
  <si>
    <t>FOBA870711</t>
  </si>
  <si>
    <t>ADRIANA ELIZABETH FLORES BAÑUELOS</t>
  </si>
  <si>
    <t>VIGJ800130</t>
  </si>
  <si>
    <t>DESG870327</t>
  </si>
  <si>
    <t>ROBERTO ALEJANDRO FLORES RUVALCABA</t>
  </si>
  <si>
    <t>FORR831202</t>
  </si>
  <si>
    <t>GABRIEL MARQUEZ ROMERO</t>
  </si>
  <si>
    <t>MARG780926</t>
  </si>
  <si>
    <t>AUMA810103</t>
  </si>
  <si>
    <t>YAJM890528</t>
  </si>
  <si>
    <t>CESAR ISMAEL ALVAREZ OROZCO</t>
  </si>
  <si>
    <t>GOLE470808</t>
  </si>
  <si>
    <t>EMILIO GONZALEZ LOPEZ</t>
  </si>
  <si>
    <t>GUCP780629</t>
  </si>
  <si>
    <t>PABLO GUTIERREZ CALVILLO</t>
  </si>
  <si>
    <t>PAVH300116</t>
  </si>
  <si>
    <t>TOVO730826</t>
  </si>
  <si>
    <t>OSCAR TORRES VAZQUEZ</t>
  </si>
  <si>
    <t>DIR.DES.SOCIAL</t>
  </si>
  <si>
    <t>IMSS</t>
  </si>
  <si>
    <t xml:space="preserve"> </t>
  </si>
  <si>
    <t>MANUEL GONZALEZ ROCHA</t>
  </si>
  <si>
    <t>GAAS731024</t>
  </si>
  <si>
    <t>SERGIO GARCIA DE ANDA</t>
  </si>
  <si>
    <t>SAMR570930</t>
  </si>
  <si>
    <t>RAUL SALDAÑA MERCADO</t>
  </si>
  <si>
    <t>SUAA580401</t>
  </si>
  <si>
    <t>ARTURO SUAREZ ALVARADO</t>
  </si>
  <si>
    <t>DIR.PROTECCION CIVIL</t>
  </si>
  <si>
    <t xml:space="preserve">    </t>
  </si>
  <si>
    <t xml:space="preserve">  </t>
  </si>
  <si>
    <t>ISR</t>
  </si>
  <si>
    <t>REL. PUBLICAS</t>
  </si>
  <si>
    <t>ALMA LETICIA JIMENEZ MARTINEZ</t>
  </si>
  <si>
    <t>JIMA830804</t>
  </si>
  <si>
    <t>ALOC800620</t>
  </si>
  <si>
    <t>CHOFER DE CAMIONES</t>
  </si>
  <si>
    <t>ENRIQUE BARCENAS AVILA</t>
  </si>
  <si>
    <t>BAAE540706</t>
  </si>
  <si>
    <t>CHOFER DE ASEO PUBLICO</t>
  </si>
  <si>
    <t>CAV0570628</t>
  </si>
  <si>
    <t>AUX. ASEO PUBLICO</t>
  </si>
  <si>
    <t>MARTIN NUÑEZ ALVAREZ</t>
  </si>
  <si>
    <t>NUAM531123</t>
  </si>
  <si>
    <t>TOBIAS DIAZ SALDAÑA</t>
  </si>
  <si>
    <t>DIST670419</t>
  </si>
  <si>
    <t>ENC. RELLENO SANITARIO</t>
  </si>
  <si>
    <t>SALVADOR CASILLAS CRUZ</t>
  </si>
  <si>
    <t>AUXILIAR DE PANTEONES</t>
  </si>
  <si>
    <t>CACS481117</t>
  </si>
  <si>
    <t>HONORATO PACHEO VAZQUEZ</t>
  </si>
  <si>
    <t>ENCARGADO DEL VIVERO</t>
  </si>
  <si>
    <t>AUXILIAR DE AGUA POTABLE</t>
  </si>
  <si>
    <t>_________________________</t>
  </si>
  <si>
    <t>AALM460222</t>
  </si>
  <si>
    <t>MANUEL ALVAREZ LOPEZ</t>
  </si>
  <si>
    <t>SECRETARIA PARTICULAR</t>
  </si>
  <si>
    <t>CATALINA ESPADAS GOMEZ</t>
  </si>
  <si>
    <t>EAGC670112</t>
  </si>
  <si>
    <t>CHOFER DE TESORERIA</t>
  </si>
  <si>
    <t>DIRECTOR DEPARTAMENTO AGROPECUARIO</t>
  </si>
  <si>
    <t>SANTIAGO GOMEZ LOZA</t>
  </si>
  <si>
    <t>MIREYA JIMENEZ CERVANTES</t>
  </si>
  <si>
    <t>LETICIA LOZA RAMIREZ</t>
  </si>
  <si>
    <t>ADMINISTRATIVO</t>
  </si>
  <si>
    <t>LEIDY ARIANA SOTO CRUZ</t>
  </si>
  <si>
    <t>SOCL851201</t>
  </si>
  <si>
    <t>JUEZ MUNICIPAL</t>
  </si>
  <si>
    <t>SASA870602</t>
  </si>
  <si>
    <t>ALFREDO RUVALCABA URIBE</t>
  </si>
  <si>
    <t>RUUA740310</t>
  </si>
  <si>
    <t>JICM820921</t>
  </si>
  <si>
    <t>LORL630128</t>
  </si>
  <si>
    <t>DELEGADO DE SAN ANTONIO</t>
  </si>
  <si>
    <t>DELEGADO DE TREJOS</t>
  </si>
  <si>
    <t>DELEGADO DE PALOS ALTOS</t>
  </si>
  <si>
    <t>AGENTE DE MASCUALA</t>
  </si>
  <si>
    <t>LUIS FELIPE VALLE LUNA</t>
  </si>
  <si>
    <t>MONL850712</t>
  </si>
  <si>
    <t>VALL821216</t>
  </si>
  <si>
    <t>GOLS570725</t>
  </si>
  <si>
    <t>MARIA LUCILA MORA NUÑEZ</t>
  </si>
  <si>
    <t>SUBSIDIO</t>
  </si>
  <si>
    <t>MAGM740226</t>
  </si>
  <si>
    <t>MARTIN MARIA GONZALEZ</t>
  </si>
  <si>
    <t>JOSE LUIS GARCIA HERNANDEZ</t>
  </si>
  <si>
    <t>GAHL590711</t>
  </si>
  <si>
    <t>ANTONIO VILLEGAS CASTILLO</t>
  </si>
  <si>
    <t>VICA720703</t>
  </si>
  <si>
    <t>ROGG830227</t>
  </si>
  <si>
    <t>GUSTAVO RODRIGUEZ GONZALEZ</t>
  </si>
  <si>
    <t>EEPN451112</t>
  </si>
  <si>
    <t>NICANOR ESTEVEZ PLASCENCIA</t>
  </si>
  <si>
    <t>ENCARGADO</t>
  </si>
  <si>
    <t>COOS710912</t>
  </si>
  <si>
    <t>SALVADOR CORONA OLVERA</t>
  </si>
  <si>
    <t xml:space="preserve">CHOFER  </t>
  </si>
  <si>
    <t>ENC. ALMACEN</t>
  </si>
  <si>
    <t>MARIO CAMACHO FLORES</t>
  </si>
  <si>
    <t>JOSE ANTONIO RAMIREZ ARELLANO</t>
  </si>
  <si>
    <t>CAFM790119</t>
  </si>
  <si>
    <t>RAAA720508</t>
  </si>
  <si>
    <t>PARAMEDICO</t>
  </si>
  <si>
    <t>NOMINA DE SUELDOS A JUBILADOS</t>
  </si>
  <si>
    <t>FERNANDO VAZQUEZ FLORES</t>
  </si>
  <si>
    <t>VAFF910415</t>
  </si>
  <si>
    <t>JESUS SANCHEZ MARTINEZ</t>
  </si>
  <si>
    <t>SAMJ910131</t>
  </si>
  <si>
    <t>AYUDANTE DE PROTECCION CIVIL</t>
  </si>
  <si>
    <t>CONTRALOR MUNICIPAL</t>
  </si>
  <si>
    <t>MA. MAGDALENA SANCHEZ SANCHEZ</t>
  </si>
  <si>
    <t>CLAUDIA TERESA VAZQUEZ ALVAREZ</t>
  </si>
  <si>
    <t>ANA ISABEL FLORES VAZQUEZ</t>
  </si>
  <si>
    <t>CESAR DANIEL AMERICANO LOZA</t>
  </si>
  <si>
    <t>LUIS ALBERTO GONZALEZ GOMEZ</t>
  </si>
  <si>
    <t>SASM761217</t>
  </si>
  <si>
    <t>VAAC831223</t>
  </si>
  <si>
    <t>FOVA861125</t>
  </si>
  <si>
    <t>AELC900112</t>
  </si>
  <si>
    <t>GOGL840215</t>
  </si>
  <si>
    <t>OIME811003</t>
  </si>
  <si>
    <t>MARIA ELENA ORTIZ MACIAS</t>
  </si>
  <si>
    <t>EFRAIN REOS ESQUEDA</t>
  </si>
  <si>
    <t>NOMINA DE DIETAS SALA DE REGIDORES</t>
  </si>
  <si>
    <t>NOMINA DE SUELDOS PRESIDENCIA</t>
  </si>
  <si>
    <t>NOMINA DE SUELDOS SECRETARIA GENERAL</t>
  </si>
  <si>
    <t>NOMINA DE SUELDOS OFICIALIA MAYOR</t>
  </si>
  <si>
    <t>NOMINA DE SUELDOS REGISTRO CIVIL</t>
  </si>
  <si>
    <t>OF. REG.  CIVIL SAN ANTONIO</t>
  </si>
  <si>
    <t>OF. REG.  CIVIL TREJOS</t>
  </si>
  <si>
    <t>OF. REG.  CIVIL PALOS ALTOS</t>
  </si>
  <si>
    <t>NOMINA DE SUELDOS DESARROLLO SOCIAL</t>
  </si>
  <si>
    <t>NOMINA DE SUELDOS AGUA POTABLE</t>
  </si>
  <si>
    <t>NOMINA DE SUELDOS PROTECCION CIVIL</t>
  </si>
  <si>
    <t>NOMINA DE SUELDOS DEPARTAMENTO AGROPECUARIO</t>
  </si>
  <si>
    <t>NOMINA DE SUELDOS ( CULTURA )</t>
  </si>
  <si>
    <t>NOMINA DE SUELDOS ( DEPORTE )</t>
  </si>
  <si>
    <t>JORGE ARMANDO GONZALEZ VAZQUEZ</t>
  </si>
  <si>
    <t>AYUDANTE DE ASEO PUBLICO</t>
  </si>
  <si>
    <t>GOVJ910807</t>
  </si>
  <si>
    <t>SECRETARIO TECNICO DE REGULACION Y TITULACION DE PREDIOS</t>
  </si>
  <si>
    <t>RIGOBERTO MOJARRO GUTIERREZ</t>
  </si>
  <si>
    <t>AEVA880917</t>
  </si>
  <si>
    <t>MOGR760519</t>
  </si>
  <si>
    <t>EDUARDO RAMIREZ SANCHEZ</t>
  </si>
  <si>
    <t>REEE820419</t>
  </si>
  <si>
    <t>ALEJANDRO SANTOS SANCHEZ MARTINEZ</t>
  </si>
  <si>
    <t>SAMA781101DP4</t>
  </si>
  <si>
    <t>TOYV610406</t>
  </si>
  <si>
    <t>VICTORINO TORRES YAÑEZ</t>
  </si>
  <si>
    <t>ALBERTO VAZQUEZ GONZALEZ</t>
  </si>
  <si>
    <t>VAGA8806058S3</t>
  </si>
  <si>
    <t>PEED701231</t>
  </si>
  <si>
    <t>MATA770828</t>
  </si>
  <si>
    <t>JOSE AGUSTIN MACIAS TEJEDA</t>
  </si>
  <si>
    <t>HECTOR MARTINEZ CAMACHO</t>
  </si>
  <si>
    <t>CARMEN CECILIA NUÑEZ MONTES</t>
  </si>
  <si>
    <t>RUTH MARGARITA SANCHEZ MORA</t>
  </si>
  <si>
    <t>VIRIDIANA SOUZA CAMACHO</t>
  </si>
  <si>
    <t>CESAR DANIEL REYES AGUIRRE</t>
  </si>
  <si>
    <t>JUAN MANUEL MARTIN LOMELI</t>
  </si>
  <si>
    <t>MARIA LUISA SANCHEZ GONZALEZ</t>
  </si>
  <si>
    <t>PEDRO HARO OCAMPO</t>
  </si>
  <si>
    <t>NUMC811122</t>
  </si>
  <si>
    <t>RASE820213686</t>
  </si>
  <si>
    <t>SAMR791209PA2</t>
  </si>
  <si>
    <t>SOCV850726NHA</t>
  </si>
  <si>
    <t>SAGL850216RM2</t>
  </si>
  <si>
    <t>HAOP771115</t>
  </si>
  <si>
    <t>MA. GUADALUPE RENTERIA BENITEZ</t>
  </si>
  <si>
    <t>MIRIAM RAXEL IÑIGUEZ HERNANDEZ</t>
  </si>
  <si>
    <t>REBG790112RF3</t>
  </si>
  <si>
    <t>IIHM920302KZA</t>
  </si>
  <si>
    <t>MALJ550219J52</t>
  </si>
  <si>
    <t>SALVADOR RAMIREZ MANCILLA</t>
  </si>
  <si>
    <t>RAMS740501</t>
  </si>
  <si>
    <t>RAUL FERNANDO REYES CAMACHO</t>
  </si>
  <si>
    <t>DIRECTOR JURIDICO</t>
  </si>
  <si>
    <t>DIEGO ARMANDO BOCANEGRA RAMIREZ</t>
  </si>
  <si>
    <t>EDUARDO GONZALEZ GUTIERREZ</t>
  </si>
  <si>
    <t>GESTOR</t>
  </si>
  <si>
    <t>ENCARGADO DE SISTEMAS</t>
  </si>
  <si>
    <t>BORD9502265Z9</t>
  </si>
  <si>
    <t>RECR820317</t>
  </si>
  <si>
    <t>GOGE940514</t>
  </si>
  <si>
    <t>IAPO850125CTA</t>
  </si>
  <si>
    <t>LOURDES MERCEDES FLORES DIAZ DE LEON</t>
  </si>
  <si>
    <t>FODL640916</t>
  </si>
  <si>
    <t>JAIME DIAZ GUTIERREZ</t>
  </si>
  <si>
    <t>MARIA DE JESUS ESTEVEZ REYNOSO</t>
  </si>
  <si>
    <t>EERJ720120ULO</t>
  </si>
  <si>
    <t>DIRECTORA DE PROYECTOS</t>
  </si>
  <si>
    <t>DIGJ660509</t>
  </si>
  <si>
    <t>RAMON GERARDO BECERRA GONZALEZ</t>
  </si>
  <si>
    <t>OLIVIA SOLIS GARCIA</t>
  </si>
  <si>
    <t>MA. GUADALUPE RUVALCABA URIBE</t>
  </si>
  <si>
    <t>DIR. CASA DE LA CULTURA</t>
  </si>
  <si>
    <t>ENC. DE MUSEO</t>
  </si>
  <si>
    <t>DIR. TURISMO</t>
  </si>
  <si>
    <t>BEGR780117IN1</t>
  </si>
  <si>
    <t>SOGO6212278T6</t>
  </si>
  <si>
    <t>RUUG850902QBA</t>
  </si>
  <si>
    <t>SERGIO GONZALEZ OROZCO</t>
  </si>
  <si>
    <t>GOOS811001</t>
  </si>
  <si>
    <t>LEONCIO GUZMAN GONZALEZ</t>
  </si>
  <si>
    <t>GUGL780321MY4</t>
  </si>
  <si>
    <t>MA. VIRGINIA SANCHEZ GONZALEZ</t>
  </si>
  <si>
    <t>LETICIA SANCHEZ GONZALEZ</t>
  </si>
  <si>
    <t>SAGV6607024A3</t>
  </si>
  <si>
    <t>SUUA890107</t>
  </si>
  <si>
    <t>SOBV830214670</t>
  </si>
  <si>
    <t>VALENTIN SORIANO BARRIOS</t>
  </si>
  <si>
    <t>SAGL820306</t>
  </si>
  <si>
    <t>ZUGA921026</t>
  </si>
  <si>
    <t>JUAN MANUEL RAMIREZ SANCHEZ</t>
  </si>
  <si>
    <t>PEDRO VELIZ SALDAÑA</t>
  </si>
  <si>
    <t>ANTONIO HERNANDEZ SANCHEZ</t>
  </si>
  <si>
    <t>RASJ720716</t>
  </si>
  <si>
    <t>VESP511028R20</t>
  </si>
  <si>
    <t>HESA750412HB2</t>
  </si>
  <si>
    <t>DAVID RUVALCABA URIBE</t>
  </si>
  <si>
    <t>BRENDA DEL CARMEN DAVALOS NUÑEZ</t>
  </si>
  <si>
    <t>LOGJ600205</t>
  </si>
  <si>
    <t>JOSE DE JESUS LOMELI  GUTIERREZ</t>
  </si>
  <si>
    <t>SANTIAGO GUZMAN LOPEZ</t>
  </si>
  <si>
    <t>ABEL REYES TORRES</t>
  </si>
  <si>
    <t>JOSE BARRIOS FLORES</t>
  </si>
  <si>
    <t>GULS790930TSA</t>
  </si>
  <si>
    <t>BORJ850622HE2</t>
  </si>
  <si>
    <t>J. GUADALUPE BOCANEGRA RAMIREZ</t>
  </si>
  <si>
    <t>RETA680123HL3</t>
  </si>
  <si>
    <t>BAFJ650319F5A</t>
  </si>
  <si>
    <t>CHOFER DE AMBULANCIA</t>
  </si>
  <si>
    <t>COMANDANTE TURNO</t>
  </si>
  <si>
    <t>CABINA</t>
  </si>
  <si>
    <t>INTENDENTE</t>
  </si>
  <si>
    <t>RICARDO BARBIER SOTO</t>
  </si>
  <si>
    <t>CLEMENTE JACOBO CALLEROS</t>
  </si>
  <si>
    <t>SERGIO PEREZ SANDOVAL</t>
  </si>
  <si>
    <t>AUXILIAR CABINA</t>
  </si>
  <si>
    <t>VIALIDAD</t>
  </si>
  <si>
    <t>BASR660629ASA</t>
  </si>
  <si>
    <t>JACC730204</t>
  </si>
  <si>
    <t>PESS940418QB5</t>
  </si>
  <si>
    <t>DAVID RAMIREZ AGUIRRE</t>
  </si>
  <si>
    <t>JOSE ANTONIO GONZALEZ GUZMAN</t>
  </si>
  <si>
    <t>ENC. MAQUINARIA</t>
  </si>
  <si>
    <t xml:space="preserve">AUXILIAR </t>
  </si>
  <si>
    <t>REPARTIDOR DE COMBUSTIBLE</t>
  </si>
  <si>
    <t>GOGV790921S53</t>
  </si>
  <si>
    <t>RAAD730825</t>
  </si>
  <si>
    <t>OOSA870316IH9</t>
  </si>
  <si>
    <t>GUSE710202Q34</t>
  </si>
  <si>
    <t>ELOISA GUTIERREZ SANCHEZ</t>
  </si>
  <si>
    <t>LOSE810901</t>
  </si>
  <si>
    <t>ELIAS LOMELI SANDOVAL</t>
  </si>
  <si>
    <t>DUME6909145K9</t>
  </si>
  <si>
    <t>EDUARDO DURAN MUÑOZ</t>
  </si>
  <si>
    <t>GOGA780402</t>
  </si>
  <si>
    <t>ANTONIO DELGADILLO MENDEZ</t>
  </si>
  <si>
    <t>SAUL FERNANDO GONZALEZ MARTINEZ</t>
  </si>
  <si>
    <t>GAGA790101</t>
  </si>
  <si>
    <t>JOSE ALONSO GARCIA GONZALEZ</t>
  </si>
  <si>
    <t>FAVIO MACIAS MARQUEZ</t>
  </si>
  <si>
    <t>MAMF520211D3A</t>
  </si>
  <si>
    <t>GOMS771011R14</t>
  </si>
  <si>
    <t xml:space="preserve">ENCARGADO DE ALUMBRADO </t>
  </si>
  <si>
    <t>DEGJ940924DK4</t>
  </si>
  <si>
    <t>VAHG9406143D1</t>
  </si>
  <si>
    <t>GONZALO VAZQUEZ HUERTA</t>
  </si>
  <si>
    <t>CACE720318</t>
  </si>
  <si>
    <t>ADOLFO DAVID SUAREZ URIBE</t>
  </si>
  <si>
    <t>VICTOR MANUEL GONZALEZ GOMEZ</t>
  </si>
  <si>
    <t>ANGELICA MARIA OLMOS SANCHEZ</t>
  </si>
  <si>
    <t>ISA CARRILLO VILLALOBOS</t>
  </si>
  <si>
    <t>ERNESTO CARRANZA CAMACHO</t>
  </si>
  <si>
    <t>OSCAR ALEJANDRO IBARRA PASTOR</t>
  </si>
  <si>
    <t>JOSE ALFREDO ZUÑIGA GUZMAN</t>
  </si>
  <si>
    <t>ALBERTO GUZMAN LOPEZ</t>
  </si>
  <si>
    <t>COSME EDUARDO LIMON SOLIS</t>
  </si>
  <si>
    <t>SUPERVISOR DE OBRAS</t>
  </si>
  <si>
    <t>MA. DE JESUS VILLEGAS GONZALEZ</t>
  </si>
  <si>
    <t>ANTONIO BARAJAS RAMIREZ</t>
  </si>
  <si>
    <t>ELPIDIO CARRANZA CAMACHO</t>
  </si>
  <si>
    <t>JORGE EDGARDO DELGADILLO GARCIA</t>
  </si>
  <si>
    <t>ARACELY DELGADILLO</t>
  </si>
  <si>
    <t>ANA KARINA ACERO VAZQUEZ</t>
  </si>
  <si>
    <t>ENC. VIALIDAD</t>
  </si>
  <si>
    <t>DIRECTOR DEL RASTRO</t>
  </si>
  <si>
    <t>ASESOR</t>
  </si>
  <si>
    <t>JUAN CARLOS LOZA RAMIREZ</t>
  </si>
  <si>
    <t>JAVIER MARTINEZ RODRIGUEZ</t>
  </si>
  <si>
    <t>REAC730806GZ4</t>
  </si>
  <si>
    <t>DANB8806076E4</t>
  </si>
  <si>
    <t>RUUD720814UM4</t>
  </si>
  <si>
    <t>DEAR920928IH4</t>
  </si>
  <si>
    <t>BARA860816S10</t>
  </si>
  <si>
    <t>MARJ720710FL5</t>
  </si>
  <si>
    <t>SALA DE REGIDORES</t>
  </si>
  <si>
    <t>PRESIDENCIA</t>
  </si>
  <si>
    <t>SECRETARIA GENERAL</t>
  </si>
  <si>
    <t>OFICIALIA MAYOR</t>
  </si>
  <si>
    <t>REGISTRO CIVIL</t>
  </si>
  <si>
    <t>DELEGACIONES</t>
  </si>
  <si>
    <t>HACIENDA</t>
  </si>
  <si>
    <t>OBRAS 1</t>
  </si>
  <si>
    <t>OBRAS 2</t>
  </si>
  <si>
    <t>DESARROLLO SOCIAL</t>
  </si>
  <si>
    <t>SERVICIOS PUBLICOS</t>
  </si>
  <si>
    <t>RASTRO</t>
  </si>
  <si>
    <t>AGUA</t>
  </si>
  <si>
    <t>PROTECCION CIVIL</t>
  </si>
  <si>
    <t>AGROPECUARIO</t>
  </si>
  <si>
    <t>CULTURA</t>
  </si>
  <si>
    <t>DEPORTE</t>
  </si>
  <si>
    <t>SEGURIDAD P. 1</t>
  </si>
  <si>
    <t>SEGURIDAD P.2</t>
  </si>
  <si>
    <t>TOTAL TESO</t>
  </si>
  <si>
    <t>TOTAL FORTA</t>
  </si>
  <si>
    <t>DEPARTAMENTO</t>
  </si>
  <si>
    <t>TOTAL QUINCENAL</t>
  </si>
  <si>
    <t>BASE TESO</t>
  </si>
  <si>
    <t>JUBILADOS</t>
  </si>
  <si>
    <t>DEMA540613</t>
  </si>
  <si>
    <t>GOLS570725E69</t>
  </si>
  <si>
    <t>MACA850921NE9</t>
  </si>
  <si>
    <t>ALMA PATRICIA MADRIGAL CAMACHO</t>
  </si>
  <si>
    <t>MACH660427</t>
  </si>
  <si>
    <t>GORM590920</t>
  </si>
  <si>
    <t>CUAHUTEMOC JAUREGUI MARTINEZ</t>
  </si>
  <si>
    <t>HESJ910430</t>
  </si>
  <si>
    <t>JUAN CARLOS HERNANDEZ SUAREZ</t>
  </si>
  <si>
    <t>L</t>
  </si>
  <si>
    <t>JUAN JOSE MERCADO LOZA</t>
  </si>
  <si>
    <t>LORJ700828</t>
  </si>
  <si>
    <t>MELJ910803</t>
  </si>
  <si>
    <t>POPD790918</t>
  </si>
  <si>
    <t>JOSE DAVID PORTILLO PAREDES</t>
  </si>
  <si>
    <t>ENCARGADO DEL DEPARTAMENTO DE SEGURIDAD PUBLICA</t>
  </si>
  <si>
    <t>NOMINA DE SUELDOS PROMOCION ECONOMICA</t>
  </si>
  <si>
    <t>PROMOCION ECONOMICA</t>
  </si>
  <si>
    <t>DONACIANO SANCHEZ GONZALEZ</t>
  </si>
  <si>
    <t>DIR. PROMOCION ECONOMICA</t>
  </si>
  <si>
    <t>SAGD770222H33</t>
  </si>
  <si>
    <t>JAMC830814</t>
  </si>
  <si>
    <t>AEPJ900101</t>
  </si>
  <si>
    <t>JAVIER EMMANUEL ALEMAN PORTILLO</t>
  </si>
  <si>
    <t>PRIMERA DE DIC</t>
  </si>
  <si>
    <t>NUSA741005S17</t>
  </si>
  <si>
    <t>ARTURO NUÑEZ SANDOVAL</t>
  </si>
  <si>
    <t>NOMINA DE SUELDOS DEPTO. SERVICIOS PUBLICOS (ASEO PUBLICO)</t>
  </si>
  <si>
    <t>NOMINA DE SUELDOS DEPTO. SERVICIOS PUBLICOS (RASTRO)</t>
  </si>
  <si>
    <t>ASEO PUBLICO</t>
  </si>
  <si>
    <t>JUAN VILLEGAS GARZA</t>
  </si>
  <si>
    <t>AUXILIAR CEMENTERIO</t>
  </si>
  <si>
    <t>VIGJ660809</t>
  </si>
  <si>
    <t>AGQA770503</t>
  </si>
  <si>
    <t>ANDRES AGUIRRE QUEZADA</t>
  </si>
  <si>
    <t>SEGUNDA QUINCENA DE FEBRERO DE 2017</t>
  </si>
  <si>
    <t>28 DE FEBRERO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</si>
</sst>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0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 applyProtection="1">
      <alignment horizontal="left"/>
    </xf>
    <xf numFmtId="0" fontId="6" fillId="0" borderId="0" xfId="0" applyFont="1"/>
    <xf numFmtId="165" fontId="5" fillId="0" borderId="0" xfId="1" applyFont="1"/>
    <xf numFmtId="164" fontId="6" fillId="0" borderId="2" xfId="2" applyFont="1" applyBorder="1"/>
    <xf numFmtId="0" fontId="5" fillId="0" borderId="0" xfId="0" applyFont="1" applyAlignment="1" applyProtection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165" fontId="5" fillId="0" borderId="0" xfId="1" applyFont="1" applyFill="1"/>
    <xf numFmtId="0" fontId="5" fillId="0" borderId="0" xfId="0" applyFont="1" applyAlignment="1">
      <alignment horizontal="left"/>
    </xf>
    <xf numFmtId="0" fontId="6" fillId="0" borderId="0" xfId="0" applyFont="1" applyAlignment="1" applyProtection="1">
      <alignment horizontal="left"/>
    </xf>
    <xf numFmtId="0" fontId="5" fillId="0" borderId="0" xfId="0" applyFont="1" applyFill="1" applyBorder="1" applyAlignment="1">
      <alignment horizontal="left"/>
    </xf>
    <xf numFmtId="165" fontId="13" fillId="0" borderId="0" xfId="1" applyFont="1"/>
    <xf numFmtId="0" fontId="0" fillId="0" borderId="0" xfId="0" applyBorder="1"/>
    <xf numFmtId="165" fontId="12" fillId="0" borderId="1" xfId="1" applyFont="1" applyBorder="1" applyAlignment="1">
      <alignment horizontal="center"/>
    </xf>
    <xf numFmtId="0" fontId="5" fillId="0" borderId="0" xfId="0" applyFont="1" applyFill="1" applyBorder="1"/>
    <xf numFmtId="165" fontId="5" fillId="2" borderId="0" xfId="1" applyFont="1" applyFill="1"/>
    <xf numFmtId="0" fontId="12" fillId="0" borderId="0" xfId="0" applyFont="1"/>
    <xf numFmtId="165" fontId="12" fillId="0" borderId="0" xfId="1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0" xfId="0" applyFont="1"/>
    <xf numFmtId="165" fontId="8" fillId="0" borderId="0" xfId="0" applyNumberFormat="1" applyFont="1"/>
    <xf numFmtId="0" fontId="6" fillId="0" borderId="0" xfId="0" applyFont="1" applyAlignment="1" applyProtection="1">
      <alignment horizontal="right"/>
    </xf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165" fontId="1" fillId="0" borderId="1" xfId="1" applyFont="1" applyBorder="1" applyAlignment="1">
      <alignment horizontal="center"/>
    </xf>
    <xf numFmtId="165" fontId="6" fillId="0" borderId="1" xfId="1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165" fontId="0" fillId="0" borderId="0" xfId="0" applyNumberFormat="1"/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4" xfId="1" applyFont="1" applyFill="1" applyBorder="1" applyAlignment="1">
      <alignment horizontal="center"/>
    </xf>
    <xf numFmtId="165" fontId="12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165" fontId="0" fillId="0" borderId="0" xfId="0" applyNumberFormat="1" applyFill="1"/>
    <xf numFmtId="0" fontId="10" fillId="0" borderId="0" xfId="0" applyFont="1" applyFill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  <xf numFmtId="165" fontId="14" fillId="0" borderId="1" xfId="1" applyFont="1" applyBorder="1" applyAlignment="1">
      <alignment horizontal="center"/>
    </xf>
    <xf numFmtId="165" fontId="15" fillId="0" borderId="0" xfId="1" applyFont="1"/>
    <xf numFmtId="165" fontId="16" fillId="0" borderId="0" xfId="1" applyFont="1"/>
    <xf numFmtId="0" fontId="14" fillId="0" borderId="0" xfId="0" applyFont="1"/>
    <xf numFmtId="165" fontId="15" fillId="0" borderId="0" xfId="1" applyFont="1" applyFill="1"/>
    <xf numFmtId="165" fontId="15" fillId="2" borderId="0" xfId="1" applyFont="1" applyFill="1"/>
    <xf numFmtId="165" fontId="17" fillId="0" borderId="1" xfId="1" applyFont="1" applyBorder="1" applyAlignment="1">
      <alignment horizontal="center"/>
    </xf>
    <xf numFmtId="165" fontId="18" fillId="0" borderId="0" xfId="1" applyFont="1"/>
    <xf numFmtId="0" fontId="6" fillId="0" borderId="0" xfId="0" applyFont="1" applyAlignment="1" applyProtection="1">
      <alignment horizontal="left" wrapText="1"/>
    </xf>
    <xf numFmtId="0" fontId="5" fillId="0" borderId="0" xfId="0" applyFont="1" applyFill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0" fontId="1" fillId="0" borderId="1" xfId="0" applyFont="1" applyBorder="1"/>
    <xf numFmtId="165" fontId="0" fillId="0" borderId="1" xfId="1" applyFont="1" applyBorder="1"/>
    <xf numFmtId="0" fontId="8" fillId="0" borderId="1" xfId="0" applyFont="1" applyBorder="1" applyAlignment="1">
      <alignment horizontal="right"/>
    </xf>
    <xf numFmtId="165" fontId="8" fillId="0" borderId="1" xfId="1" applyFont="1" applyBorder="1"/>
    <xf numFmtId="0" fontId="0" fillId="0" borderId="1" xfId="0" applyBorder="1"/>
    <xf numFmtId="0" fontId="17" fillId="0" borderId="0" xfId="0" applyFont="1" applyFill="1" applyBorder="1" applyAlignment="1">
      <alignment horizontal="left"/>
    </xf>
    <xf numFmtId="165" fontId="0" fillId="0" borderId="6" xfId="1" applyFont="1" applyFill="1" applyBorder="1" applyAlignment="1">
      <alignment horizontal="center"/>
    </xf>
    <xf numFmtId="165" fontId="1" fillId="0" borderId="0" xfId="1" applyFill="1"/>
    <xf numFmtId="165" fontId="1" fillId="0" borderId="0" xfId="1" applyFill="1" applyAlignment="1">
      <alignment horizontal="center"/>
    </xf>
    <xf numFmtId="165" fontId="14" fillId="0" borderId="4" xfId="1" applyFont="1" applyFill="1" applyBorder="1" applyAlignment="1">
      <alignment horizontal="center"/>
    </xf>
    <xf numFmtId="165" fontId="14" fillId="0" borderId="5" xfId="1" applyFont="1" applyFill="1" applyBorder="1" applyAlignment="1">
      <alignment horizontal="center"/>
    </xf>
    <xf numFmtId="165" fontId="1" fillId="0" borderId="4" xfId="1" applyFill="1" applyBorder="1" applyAlignment="1">
      <alignment horizontal="center"/>
    </xf>
    <xf numFmtId="165" fontId="0" fillId="0" borderId="5" xfId="1" applyFont="1" applyFill="1" applyBorder="1" applyAlignment="1">
      <alignment horizontal="center"/>
    </xf>
    <xf numFmtId="165" fontId="1" fillId="0" borderId="1" xfId="1" applyFill="1" applyBorder="1" applyAlignment="1">
      <alignment horizontal="center"/>
    </xf>
    <xf numFmtId="0" fontId="14" fillId="0" borderId="0" xfId="0" applyFont="1" applyFill="1"/>
    <xf numFmtId="0" fontId="0" fillId="0" borderId="0" xfId="0" applyFill="1" applyBorder="1"/>
    <xf numFmtId="164" fontId="15" fillId="0" borderId="0" xfId="2" applyFont="1" applyFill="1" applyBorder="1"/>
    <xf numFmtId="165" fontId="15" fillId="0" borderId="0" xfId="1" applyFont="1" applyFill="1" applyBorder="1"/>
    <xf numFmtId="165" fontId="6" fillId="0" borderId="0" xfId="1" applyFont="1" applyFill="1"/>
    <xf numFmtId="165" fontId="6" fillId="0" borderId="0" xfId="1" applyFont="1" applyFill="1" applyBorder="1"/>
    <xf numFmtId="0" fontId="17" fillId="0" borderId="0" xfId="0" applyFont="1" applyFill="1"/>
    <xf numFmtId="44" fontId="0" fillId="0" borderId="0" xfId="0" applyNumberFormat="1" applyFill="1"/>
    <xf numFmtId="165" fontId="16" fillId="0" borderId="0" xfId="1" applyFont="1" applyFill="1"/>
    <xf numFmtId="165" fontId="0" fillId="0" borderId="0" xfId="0" applyNumberFormat="1" applyFill="1" applyBorder="1"/>
    <xf numFmtId="165" fontId="1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4" fillId="0" borderId="1" xfId="1" applyFont="1" applyFill="1" applyBorder="1" applyAlignment="1">
      <alignment horizontal="center"/>
    </xf>
    <xf numFmtId="165" fontId="1" fillId="0" borderId="1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6" fillId="0" borderId="0" xfId="2" applyFont="1" applyFill="1" applyBorder="1"/>
    <xf numFmtId="0" fontId="6" fillId="0" borderId="0" xfId="0" applyFont="1" applyFill="1" applyAlignment="1">
      <alignment horizontal="right"/>
    </xf>
    <xf numFmtId="0" fontId="5" fillId="0" borderId="0" xfId="0" applyFont="1" applyFill="1" applyAlignment="1" applyProtection="1">
      <alignment vertical="center" wrapText="1"/>
    </xf>
    <xf numFmtId="0" fontId="7" fillId="0" borderId="0" xfId="0" applyFont="1" applyFill="1" applyAlignment="1">
      <alignment horizontal="center"/>
    </xf>
    <xf numFmtId="0" fontId="1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5" fillId="0" borderId="0" xfId="0" applyFont="1" applyFill="1" applyAlignment="1" applyProtection="1">
      <alignment horizontal="center" vertical="center" wrapText="1"/>
    </xf>
    <xf numFmtId="43" fontId="8" fillId="0" borderId="0" xfId="0" applyNumberFormat="1" applyFont="1" applyFill="1"/>
    <xf numFmtId="0" fontId="6" fillId="0" borderId="0" xfId="0" applyFont="1" applyFill="1" applyAlignment="1" applyProtection="1">
      <alignment horizontal="center" vertical="center" wrapText="1"/>
    </xf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left" wrapText="1"/>
    </xf>
    <xf numFmtId="0" fontId="0" fillId="0" borderId="3" xfId="0" applyFill="1" applyBorder="1"/>
    <xf numFmtId="0" fontId="5" fillId="0" borderId="0" xfId="0" applyFont="1" applyFill="1" applyAlignment="1">
      <alignment horizontal="left"/>
    </xf>
    <xf numFmtId="0" fontId="6" fillId="0" borderId="0" xfId="0" applyFont="1" applyFill="1" applyAlignment="1" applyProtection="1">
      <alignment horizontal="left" wrapText="1"/>
    </xf>
    <xf numFmtId="0" fontId="8" fillId="0" borderId="0" xfId="0" applyFont="1" applyFill="1"/>
    <xf numFmtId="0" fontId="5" fillId="0" borderId="0" xfId="0" applyFont="1" applyFill="1" applyAlignment="1">
      <alignment wrapText="1"/>
    </xf>
    <xf numFmtId="0" fontId="6" fillId="0" borderId="0" xfId="0" applyFont="1" applyFill="1" applyAlignment="1" applyProtection="1">
      <alignment horizontal="right"/>
    </xf>
    <xf numFmtId="0" fontId="5" fillId="0" borderId="0" xfId="0" applyFont="1" applyFill="1" applyAlignment="1">
      <alignment horizontal="left" wrapText="1"/>
    </xf>
    <xf numFmtId="165" fontId="17" fillId="0" borderId="1" xfId="1" applyFont="1" applyFill="1" applyBorder="1" applyAlignment="1">
      <alignment horizontal="center"/>
    </xf>
    <xf numFmtId="165" fontId="6" fillId="0" borderId="1" xfId="1" applyFont="1" applyFill="1" applyBorder="1" applyAlignment="1">
      <alignment horizontal="center"/>
    </xf>
    <xf numFmtId="165" fontId="18" fillId="0" borderId="0" xfId="1" applyFont="1" applyFill="1"/>
    <xf numFmtId="165" fontId="13" fillId="0" borderId="0" xfId="1" applyFont="1" applyFill="1"/>
    <xf numFmtId="0" fontId="12" fillId="0" borderId="0" xfId="0" applyFont="1" applyFill="1"/>
    <xf numFmtId="0" fontId="6" fillId="0" borderId="0" xfId="0" applyFont="1" applyFill="1" applyAlignment="1">
      <alignment wrapText="1"/>
    </xf>
    <xf numFmtId="165" fontId="2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3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5" fillId="0" borderId="0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>
      <alignment horizontal="center"/>
    </xf>
    <xf numFmtId="0" fontId="8" fillId="0" borderId="0" xfId="0" applyFont="1" applyFill="1" applyBorder="1" applyAlignment="1" applyProtection="1">
      <alignment horizontal="right"/>
    </xf>
    <xf numFmtId="165" fontId="16" fillId="0" borderId="0" xfId="1" applyFont="1" applyFill="1" applyBorder="1"/>
    <xf numFmtId="165" fontId="8" fillId="0" borderId="0" xfId="1" applyFont="1" applyFill="1" applyBorder="1"/>
    <xf numFmtId="165" fontId="0" fillId="3" borderId="0" xfId="0" applyNumberFormat="1" applyFill="1"/>
    <xf numFmtId="165" fontId="0" fillId="3" borderId="0" xfId="1" applyFont="1" applyFill="1"/>
    <xf numFmtId="165" fontId="8" fillId="3" borderId="0" xfId="1" applyFont="1" applyFill="1"/>
    <xf numFmtId="0" fontId="0" fillId="3" borderId="0" xfId="0" applyFill="1"/>
    <xf numFmtId="43" fontId="0" fillId="3" borderId="0" xfId="0" applyNumberFormat="1" applyFill="1"/>
    <xf numFmtId="0" fontId="0" fillId="4" borderId="0" xfId="0" applyFill="1"/>
    <xf numFmtId="0" fontId="1" fillId="0" borderId="0" xfId="0" applyFont="1"/>
    <xf numFmtId="165" fontId="8" fillId="0" borderId="0" xfId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N19"/>
  <sheetViews>
    <sheetView zoomScale="90" zoomScaleNormal="90" workbookViewId="0">
      <pane ySplit="5" topLeftCell="A6" activePane="bottomLeft" state="frozen"/>
      <selection activeCell="F18" sqref="F18"/>
      <selection pane="bottomLeft" activeCell="I7" sqref="I7:I16"/>
    </sheetView>
  </sheetViews>
  <sheetFormatPr baseColWidth="10" defaultRowHeight="12.75" x14ac:dyDescent="0.2"/>
  <cols>
    <col min="1" max="1" width="1.7109375" style="37" customWidth="1"/>
    <col min="2" max="2" width="14.8554687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5" customWidth="1"/>
    <col min="7" max="7" width="2" style="45" customWidth="1"/>
    <col min="8" max="8" width="13" style="45" customWidth="1"/>
    <col min="9" max="9" width="11.140625" style="45" customWidth="1"/>
    <col min="10" max="10" width="11.28515625" style="45" customWidth="1"/>
    <col min="11" max="11" width="7.28515625" style="45" customWidth="1"/>
    <col min="12" max="12" width="12.140625" style="45" bestFit="1" customWidth="1"/>
    <col min="13" max="13" width="26.7109375" style="37" customWidth="1"/>
    <col min="14" max="16384" width="11.42578125" style="37"/>
  </cols>
  <sheetData>
    <row r="1" spans="2:14" ht="18" x14ac:dyDescent="0.25">
      <c r="F1" s="44" t="s">
        <v>0</v>
      </c>
      <c r="J1" s="44"/>
      <c r="M1" s="46" t="s">
        <v>1</v>
      </c>
    </row>
    <row r="2" spans="2:14" ht="15" x14ac:dyDescent="0.25">
      <c r="F2" s="47" t="s">
        <v>301</v>
      </c>
      <c r="J2" s="47"/>
      <c r="M2" s="48" t="str">
        <f>+PRESIDENCIA!M2</f>
        <v>28 DE FEBRERO 2017</v>
      </c>
    </row>
    <row r="3" spans="2:14" x14ac:dyDescent="0.2">
      <c r="F3" s="100" t="str">
        <f>+PRESIDENCIA!F3</f>
        <v>SEGUNDA QUINCENA DE FEBRERO DE 2017</v>
      </c>
      <c r="J3" s="101"/>
    </row>
    <row r="4" spans="2:14" x14ac:dyDescent="0.2">
      <c r="F4" s="101" t="s">
        <v>198</v>
      </c>
      <c r="J4" s="101"/>
    </row>
    <row r="5" spans="2:14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209</v>
      </c>
      <c r="H5" s="50" t="s">
        <v>4</v>
      </c>
      <c r="I5" s="50" t="s">
        <v>209</v>
      </c>
      <c r="J5" s="103" t="s">
        <v>260</v>
      </c>
      <c r="K5" s="50" t="s">
        <v>197</v>
      </c>
      <c r="L5" s="50" t="s">
        <v>5</v>
      </c>
      <c r="M5" s="49" t="s">
        <v>6</v>
      </c>
    </row>
    <row r="6" spans="2:14" x14ac:dyDescent="0.2">
      <c r="B6" s="104"/>
      <c r="C6" s="104"/>
      <c r="D6" s="104"/>
      <c r="E6" s="104"/>
      <c r="F6" s="105"/>
      <c r="G6" s="105"/>
      <c r="H6" s="105"/>
      <c r="I6" s="105"/>
      <c r="J6" s="105"/>
      <c r="K6" s="105"/>
      <c r="L6" s="105"/>
      <c r="M6" s="104"/>
    </row>
    <row r="7" spans="2:14" ht="24.95" customHeight="1" x14ac:dyDescent="0.2">
      <c r="B7" s="38" t="s">
        <v>505</v>
      </c>
      <c r="C7" s="41" t="s">
        <v>333</v>
      </c>
      <c r="D7" s="53"/>
      <c r="E7" s="38" t="s">
        <v>118</v>
      </c>
      <c r="F7" s="18">
        <v>23833.66</v>
      </c>
      <c r="G7" s="18">
        <v>4047.92</v>
      </c>
      <c r="H7" s="18">
        <f>F7/30.42*13</f>
        <v>10185.324786324785</v>
      </c>
      <c r="I7" s="18">
        <f>+G7/30.42*13</f>
        <v>1729.8803418803418</v>
      </c>
      <c r="J7" s="18"/>
      <c r="K7" s="18">
        <v>0</v>
      </c>
      <c r="L7" s="18">
        <f t="shared" ref="L7:L15" si="0">H7-I7+J7-K7</f>
        <v>8455.4444444444434</v>
      </c>
      <c r="M7" s="36"/>
      <c r="N7" s="58"/>
    </row>
    <row r="8" spans="2:14" ht="24.95" customHeight="1" x14ac:dyDescent="0.2">
      <c r="B8" s="38" t="s">
        <v>341</v>
      </c>
      <c r="C8" s="41" t="s">
        <v>334</v>
      </c>
      <c r="D8" s="53"/>
      <c r="E8" s="38" t="s">
        <v>118</v>
      </c>
      <c r="F8" s="18">
        <v>23833.66</v>
      </c>
      <c r="G8" s="18">
        <v>4047.92</v>
      </c>
      <c r="H8" s="18">
        <f t="shared" ref="H8:H16" si="1">F8/30.42*13</f>
        <v>10185.324786324785</v>
      </c>
      <c r="I8" s="18">
        <f t="shared" ref="I8:I16" si="2">+G8/30.42*13</f>
        <v>1729.8803418803418</v>
      </c>
      <c r="J8" s="18"/>
      <c r="K8" s="18">
        <v>0</v>
      </c>
      <c r="L8" s="18">
        <f t="shared" si="0"/>
        <v>8455.4444444444434</v>
      </c>
      <c r="M8" s="36"/>
      <c r="N8" s="58"/>
    </row>
    <row r="9" spans="2:14" ht="24.95" customHeight="1" x14ac:dyDescent="0.2">
      <c r="B9" s="38" t="s">
        <v>342</v>
      </c>
      <c r="C9" s="41" t="s">
        <v>322</v>
      </c>
      <c r="D9" s="53"/>
      <c r="E9" s="38" t="s">
        <v>118</v>
      </c>
      <c r="F9" s="18">
        <v>23833.66</v>
      </c>
      <c r="G9" s="18">
        <v>4047.92</v>
      </c>
      <c r="H9" s="18">
        <f t="shared" si="1"/>
        <v>10185.324786324785</v>
      </c>
      <c r="I9" s="18">
        <f t="shared" si="2"/>
        <v>1729.8803418803418</v>
      </c>
      <c r="J9" s="18"/>
      <c r="K9" s="18">
        <v>0</v>
      </c>
      <c r="L9" s="18">
        <f t="shared" si="0"/>
        <v>8455.4444444444434</v>
      </c>
      <c r="M9" s="36"/>
      <c r="N9" s="58"/>
    </row>
    <row r="10" spans="2:14" ht="24.95" customHeight="1" x14ac:dyDescent="0.2">
      <c r="B10" s="38" t="s">
        <v>343</v>
      </c>
      <c r="C10" s="41" t="s">
        <v>335</v>
      </c>
      <c r="D10" s="53"/>
      <c r="E10" s="38" t="s">
        <v>118</v>
      </c>
      <c r="F10" s="18">
        <v>23833.66</v>
      </c>
      <c r="G10" s="18">
        <v>4047.92</v>
      </c>
      <c r="H10" s="18">
        <f t="shared" si="1"/>
        <v>10185.324786324785</v>
      </c>
      <c r="I10" s="18">
        <f t="shared" si="2"/>
        <v>1729.8803418803418</v>
      </c>
      <c r="J10" s="18"/>
      <c r="K10" s="18">
        <v>0</v>
      </c>
      <c r="L10" s="18">
        <f t="shared" si="0"/>
        <v>8455.4444444444434</v>
      </c>
      <c r="M10" s="36"/>
      <c r="N10" s="58"/>
    </row>
    <row r="11" spans="2:14" ht="24.95" customHeight="1" x14ac:dyDescent="0.2">
      <c r="B11" s="38" t="s">
        <v>344</v>
      </c>
      <c r="C11" s="41" t="s">
        <v>336</v>
      </c>
      <c r="D11" s="53"/>
      <c r="E11" s="38" t="s">
        <v>118</v>
      </c>
      <c r="F11" s="18">
        <v>23833.66</v>
      </c>
      <c r="G11" s="18">
        <v>4047.92</v>
      </c>
      <c r="H11" s="18">
        <f t="shared" si="1"/>
        <v>10185.324786324785</v>
      </c>
      <c r="I11" s="18">
        <f t="shared" si="2"/>
        <v>1729.8803418803418</v>
      </c>
      <c r="J11" s="18"/>
      <c r="K11" s="18">
        <v>0</v>
      </c>
      <c r="L11" s="18">
        <f t="shared" si="0"/>
        <v>8455.4444444444434</v>
      </c>
      <c r="M11" s="36"/>
      <c r="N11" s="58"/>
    </row>
    <row r="12" spans="2:14" ht="24.95" customHeight="1" x14ac:dyDescent="0.2">
      <c r="B12" s="38" t="s">
        <v>470</v>
      </c>
      <c r="C12" s="41" t="s">
        <v>337</v>
      </c>
      <c r="D12" s="53"/>
      <c r="E12" s="38" t="s">
        <v>119</v>
      </c>
      <c r="F12" s="18">
        <v>38536.53</v>
      </c>
      <c r="G12" s="18">
        <v>7881.86</v>
      </c>
      <c r="H12" s="18">
        <f t="shared" si="1"/>
        <v>16468.602564102563</v>
      </c>
      <c r="I12" s="18">
        <f t="shared" si="2"/>
        <v>3368.3162393162388</v>
      </c>
      <c r="J12" s="18"/>
      <c r="K12" s="18">
        <v>0</v>
      </c>
      <c r="L12" s="18">
        <f t="shared" si="0"/>
        <v>13100.286324786324</v>
      </c>
      <c r="M12" s="36"/>
      <c r="N12" s="58"/>
    </row>
    <row r="13" spans="2:14" ht="24.95" customHeight="1" x14ac:dyDescent="0.2">
      <c r="B13" s="38" t="s">
        <v>526</v>
      </c>
      <c r="C13" s="41" t="s">
        <v>527</v>
      </c>
      <c r="D13" s="53"/>
      <c r="E13" s="38" t="s">
        <v>118</v>
      </c>
      <c r="F13" s="18">
        <v>25141.200000000001</v>
      </c>
      <c r="G13" s="18">
        <v>4355.4556800000009</v>
      </c>
      <c r="H13" s="18">
        <f t="shared" si="1"/>
        <v>10744.102564102564</v>
      </c>
      <c r="I13" s="18">
        <f t="shared" si="2"/>
        <v>1861.3058461538465</v>
      </c>
      <c r="J13" s="18"/>
      <c r="K13" s="18">
        <v>0</v>
      </c>
      <c r="L13" s="18">
        <f t="shared" si="0"/>
        <v>8882.7967179487187</v>
      </c>
      <c r="M13" s="36"/>
      <c r="N13" s="58"/>
    </row>
    <row r="14" spans="2:14" ht="24.95" customHeight="1" x14ac:dyDescent="0.2">
      <c r="B14" s="38" t="s">
        <v>345</v>
      </c>
      <c r="C14" s="41" t="s">
        <v>339</v>
      </c>
      <c r="D14" s="53"/>
      <c r="E14" s="38" t="s">
        <v>118</v>
      </c>
      <c r="F14" s="18">
        <v>25141.200000000001</v>
      </c>
      <c r="G14" s="18">
        <v>4355.4556800000009</v>
      </c>
      <c r="H14" s="18">
        <f t="shared" si="1"/>
        <v>10744.102564102564</v>
      </c>
      <c r="I14" s="18">
        <f t="shared" si="2"/>
        <v>1861.3058461538465</v>
      </c>
      <c r="J14" s="18"/>
      <c r="K14" s="18">
        <v>0</v>
      </c>
      <c r="L14" s="18">
        <f t="shared" si="0"/>
        <v>8882.7967179487187</v>
      </c>
      <c r="M14" s="36"/>
      <c r="N14" s="58"/>
    </row>
    <row r="15" spans="2:14" ht="24.95" customHeight="1" x14ac:dyDescent="0.2">
      <c r="B15" s="38" t="s">
        <v>346</v>
      </c>
      <c r="C15" s="41" t="s">
        <v>340</v>
      </c>
      <c r="D15" s="53"/>
      <c r="E15" s="38" t="s">
        <v>118</v>
      </c>
      <c r="F15" s="18">
        <v>25141.200000000001</v>
      </c>
      <c r="G15" s="18">
        <v>4355.4556800000009</v>
      </c>
      <c r="H15" s="18">
        <f t="shared" si="1"/>
        <v>10744.102564102564</v>
      </c>
      <c r="I15" s="18">
        <f t="shared" si="2"/>
        <v>1861.3058461538465</v>
      </c>
      <c r="J15" s="18"/>
      <c r="K15" s="18">
        <v>0</v>
      </c>
      <c r="L15" s="18">
        <f t="shared" si="0"/>
        <v>8882.7967179487187</v>
      </c>
      <c r="M15" s="36"/>
      <c r="N15" s="58"/>
    </row>
    <row r="16" spans="2:14" ht="21.95" customHeight="1" x14ac:dyDescent="0.2">
      <c r="B16" s="38" t="s">
        <v>351</v>
      </c>
      <c r="C16" s="41" t="s">
        <v>338</v>
      </c>
      <c r="D16" s="53"/>
      <c r="E16" s="38" t="s">
        <v>118</v>
      </c>
      <c r="F16" s="18">
        <v>25141.200000000001</v>
      </c>
      <c r="G16" s="18">
        <v>4355.4556800000009</v>
      </c>
      <c r="H16" s="18">
        <f t="shared" si="1"/>
        <v>10744.102564102564</v>
      </c>
      <c r="I16" s="18">
        <f t="shared" si="2"/>
        <v>1861.3058461538465</v>
      </c>
      <c r="J16" s="94"/>
      <c r="K16" s="94">
        <v>0</v>
      </c>
      <c r="L16" s="18">
        <f>H16-I16+J16-K16</f>
        <v>8882.7967179487187</v>
      </c>
      <c r="M16" s="36"/>
      <c r="N16" s="58"/>
    </row>
    <row r="17" spans="2:14" ht="21.95" customHeight="1" x14ac:dyDescent="0.2">
      <c r="B17" s="41"/>
      <c r="C17" s="35"/>
      <c r="D17" s="35"/>
      <c r="E17" s="59" t="s">
        <v>91</v>
      </c>
      <c r="F17" s="60">
        <f t="shared" ref="F17:L17" si="3">SUM(F7:F16)</f>
        <v>258269.63000000006</v>
      </c>
      <c r="G17" s="60">
        <f t="shared" si="3"/>
        <v>45543.282719999996</v>
      </c>
      <c r="H17" s="60">
        <f>SUM(H7:H16)</f>
        <v>110371.63675213674</v>
      </c>
      <c r="I17" s="60">
        <f t="shared" si="3"/>
        <v>19462.941333333332</v>
      </c>
      <c r="J17" s="60">
        <f t="shared" si="3"/>
        <v>0</v>
      </c>
      <c r="K17" s="60">
        <f t="shared" si="3"/>
        <v>0</v>
      </c>
      <c r="L17" s="60">
        <f t="shared" si="3"/>
        <v>90908.695418803414</v>
      </c>
      <c r="M17" s="106"/>
      <c r="N17" s="60"/>
    </row>
    <row r="19" spans="2:14" x14ac:dyDescent="0.2">
      <c r="C19" s="37" t="s">
        <v>198</v>
      </c>
      <c r="E19" s="59"/>
      <c r="F19" s="60"/>
      <c r="G19" s="60"/>
      <c r="H19" s="60"/>
      <c r="I19" s="60"/>
      <c r="J19" s="60"/>
      <c r="K19" s="60"/>
      <c r="L19" s="60"/>
    </row>
  </sheetData>
  <pageMargins left="0.11811023622047245" right="0.19685039370078741" top="1.0629921259842521" bottom="0.98425196850393704" header="0" footer="0"/>
  <pageSetup scale="92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6"/>
  <sheetViews>
    <sheetView topLeftCell="C1" zoomScale="80" zoomScaleNormal="80" workbookViewId="0">
      <selection activeCell="H7" sqref="H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42578125" style="37" customWidth="1"/>
    <col min="4" max="4" width="5.140625" style="37" customWidth="1"/>
    <col min="5" max="5" width="15" style="37" customWidth="1"/>
    <col min="6" max="6" width="1" style="37" customWidth="1"/>
    <col min="7" max="7" width="1.42578125" style="37" customWidth="1"/>
    <col min="8" max="8" width="11.7109375" style="37" customWidth="1"/>
    <col min="9" max="9" width="10.140625" style="37" customWidth="1"/>
    <col min="10" max="10" width="10" style="37" customWidth="1"/>
    <col min="11" max="11" width="8.85546875" style="37" customWidth="1"/>
    <col min="12" max="12" width="11.28515625" style="37" bestFit="1" customWidth="1"/>
    <col min="13" max="13" width="32" style="37" customWidth="1"/>
    <col min="14" max="15" width="11.42578125" style="37"/>
    <col min="16" max="16" width="11.42578125" style="45"/>
    <col min="17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6" ht="15" x14ac:dyDescent="0.25">
      <c r="F2" s="47" t="s">
        <v>309</v>
      </c>
      <c r="G2" s="45"/>
      <c r="H2" s="45"/>
      <c r="I2" s="45"/>
      <c r="J2" s="47"/>
      <c r="K2" s="45"/>
      <c r="L2" s="45"/>
      <c r="M2" s="48" t="str">
        <f>+O.PUB!M2</f>
        <v>28 DE FEBRERO 2017</v>
      </c>
    </row>
    <row r="3" spans="2:16" x14ac:dyDescent="0.2">
      <c r="F3" s="48" t="str">
        <f>+O.PUB!F3</f>
        <v>SEGUNDA QUINCENA DE FEBRERO DE 2017</v>
      </c>
      <c r="G3" s="45"/>
      <c r="H3" s="45"/>
      <c r="I3" s="45"/>
      <c r="J3" s="48"/>
      <c r="K3" s="45"/>
      <c r="L3" s="45"/>
    </row>
    <row r="4" spans="2:16" x14ac:dyDescent="0.2">
      <c r="F4" s="101"/>
      <c r="G4" s="45"/>
      <c r="H4" s="45"/>
      <c r="I4" s="45"/>
      <c r="J4" s="101"/>
      <c r="K4" s="45"/>
      <c r="L4" s="45"/>
    </row>
    <row r="5" spans="2:16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209</v>
      </c>
      <c r="H5" s="50" t="s">
        <v>4</v>
      </c>
      <c r="I5" s="50" t="s">
        <v>209</v>
      </c>
      <c r="J5" s="103" t="s">
        <v>260</v>
      </c>
      <c r="K5" s="50" t="s">
        <v>197</v>
      </c>
      <c r="L5" s="50" t="s">
        <v>5</v>
      </c>
      <c r="M5" s="49" t="s">
        <v>6</v>
      </c>
    </row>
    <row r="6" spans="2:16" x14ac:dyDescent="0.2">
      <c r="F6" s="90"/>
      <c r="G6" s="90"/>
    </row>
    <row r="7" spans="2:16" ht="24.95" customHeight="1" x14ac:dyDescent="0.2">
      <c r="B7" s="38" t="s">
        <v>365</v>
      </c>
      <c r="C7" s="112" t="s">
        <v>364</v>
      </c>
      <c r="D7" s="53"/>
      <c r="E7" s="121" t="s">
        <v>196</v>
      </c>
      <c r="F7" s="65">
        <v>13144.89</v>
      </c>
      <c r="G7" s="65">
        <v>1698.63</v>
      </c>
      <c r="H7" s="18">
        <f>+F7/30.42*13</f>
        <v>5617.4743589743584</v>
      </c>
      <c r="I7" s="18">
        <f>+G7/30.42*13</f>
        <v>725.91025641025647</v>
      </c>
      <c r="J7" s="18"/>
      <c r="K7" s="18"/>
      <c r="L7" s="18">
        <f>H7-I7+J7-K7</f>
        <v>4891.5641025641016</v>
      </c>
      <c r="M7" s="36"/>
      <c r="N7" s="58"/>
      <c r="O7" s="146"/>
      <c r="P7" s="60"/>
    </row>
    <row r="8" spans="2:16" ht="31.5" customHeight="1" x14ac:dyDescent="0.2">
      <c r="B8" s="38"/>
      <c r="C8" s="41"/>
      <c r="E8" s="38"/>
      <c r="F8" s="90"/>
      <c r="G8" s="90"/>
      <c r="H8" s="18">
        <f>+F8/30.42*15</f>
        <v>0</v>
      </c>
      <c r="I8" s="18">
        <f>+G8/30.42*15</f>
        <v>0</v>
      </c>
      <c r="L8" s="18">
        <f>H8-I8+J8-K8</f>
        <v>0</v>
      </c>
      <c r="M8" s="36"/>
    </row>
    <row r="9" spans="2:16" ht="21.95" customHeight="1" x14ac:dyDescent="0.2">
      <c r="E9" s="59" t="s">
        <v>91</v>
      </c>
      <c r="F9" s="98">
        <f t="shared" ref="F9:K9" si="0">SUM(F7:F8)</f>
        <v>13144.89</v>
      </c>
      <c r="G9" s="98">
        <f t="shared" si="0"/>
        <v>1698.63</v>
      </c>
      <c r="H9" s="60">
        <f>SUM(H7:H8)</f>
        <v>5617.4743589743584</v>
      </c>
      <c r="I9" s="60">
        <f>SUM(I7:I8)</f>
        <v>725.91025641025647</v>
      </c>
      <c r="J9" s="60">
        <f t="shared" si="0"/>
        <v>0</v>
      </c>
      <c r="K9" s="60">
        <f t="shared" si="0"/>
        <v>0</v>
      </c>
      <c r="L9" s="60">
        <f>SUM(L7:L8)</f>
        <v>4891.5641025641016</v>
      </c>
    </row>
    <row r="10" spans="2:16" ht="21.95" customHeight="1" x14ac:dyDescent="0.2"/>
    <row r="13" spans="2:16" x14ac:dyDescent="0.2">
      <c r="P13" s="60"/>
    </row>
    <row r="14" spans="2:16" x14ac:dyDescent="0.2">
      <c r="E14" s="122"/>
    </row>
    <row r="15" spans="2:16" x14ac:dyDescent="0.2">
      <c r="E15" s="122"/>
    </row>
    <row r="16" spans="2:16" x14ac:dyDescent="0.2">
      <c r="E16" s="122"/>
    </row>
  </sheetData>
  <pageMargins left="0.11811023622047245" right="7.874015748031496E-2" top="0.59055118110236227" bottom="0.98425196850393704" header="0" footer="0"/>
  <pageSetup scale="98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Q27"/>
  <sheetViews>
    <sheetView topLeftCell="A6" zoomScale="80" zoomScaleNormal="80" workbookViewId="0">
      <selection activeCell="J5" sqref="J5:J21"/>
    </sheetView>
  </sheetViews>
  <sheetFormatPr baseColWidth="10" defaultRowHeight="12.75" x14ac:dyDescent="0.2"/>
  <cols>
    <col min="1" max="1" width="1.7109375" style="37" customWidth="1"/>
    <col min="2" max="2" width="15.7109375" style="37" bestFit="1" customWidth="1"/>
    <col min="3" max="3" width="30.85546875" style="37" customWidth="1"/>
    <col min="4" max="4" width="5.140625" style="37" customWidth="1"/>
    <col min="5" max="5" width="16.42578125" style="37" customWidth="1"/>
    <col min="6" max="6" width="1.28515625" style="37" customWidth="1"/>
    <col min="7" max="7" width="1" style="37" customWidth="1"/>
    <col min="8" max="8" width="1.140625" style="37" customWidth="1"/>
    <col min="9" max="9" width="12.28515625" style="37" bestFit="1" customWidth="1"/>
    <col min="10" max="10" width="10.85546875" style="37" customWidth="1"/>
    <col min="11" max="11" width="8.85546875" style="37" customWidth="1"/>
    <col min="12" max="12" width="9.85546875" style="37" customWidth="1"/>
    <col min="13" max="13" width="12.28515625" style="37" bestFit="1" customWidth="1"/>
    <col min="14" max="14" width="29.28515625" style="37" customWidth="1"/>
    <col min="15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6" ht="15" x14ac:dyDescent="0.25">
      <c r="F2" s="47" t="s">
        <v>95</v>
      </c>
      <c r="G2" s="45"/>
      <c r="H2" s="45"/>
      <c r="I2" s="45"/>
      <c r="J2" s="45"/>
      <c r="K2" s="45"/>
      <c r="L2" s="45"/>
      <c r="M2" s="45"/>
      <c r="N2" s="48" t="str">
        <f>+O.PUB2!M2</f>
        <v>28 DE FEBRERO 2017</v>
      </c>
    </row>
    <row r="3" spans="2:16" x14ac:dyDescent="0.2">
      <c r="F3" s="48" t="str">
        <f>PRESIDENCIA!F3</f>
        <v>SEGUNDA QUINCENA DE FEBRERO DE 2017</v>
      </c>
      <c r="G3" s="45"/>
      <c r="H3" s="45"/>
      <c r="I3" s="45"/>
      <c r="J3" s="45"/>
      <c r="K3" s="45"/>
      <c r="L3" s="45"/>
      <c r="M3" s="45"/>
    </row>
    <row r="4" spans="2:16" x14ac:dyDescent="0.2">
      <c r="B4" s="49" t="s">
        <v>2</v>
      </c>
      <c r="C4" s="49" t="s">
        <v>3</v>
      </c>
      <c r="D4" s="49"/>
      <c r="E4" s="49" t="s">
        <v>116</v>
      </c>
      <c r="F4" s="102" t="s">
        <v>4</v>
      </c>
      <c r="G4" s="102" t="s">
        <v>209</v>
      </c>
      <c r="H4" s="85" t="s">
        <v>260</v>
      </c>
      <c r="I4" s="50" t="s">
        <v>4</v>
      </c>
      <c r="J4" s="50" t="s">
        <v>209</v>
      </c>
      <c r="K4" s="51" t="s">
        <v>260</v>
      </c>
      <c r="L4" s="52" t="s">
        <v>197</v>
      </c>
      <c r="M4" s="50" t="s">
        <v>5</v>
      </c>
      <c r="N4" s="49" t="s">
        <v>6</v>
      </c>
    </row>
    <row r="5" spans="2:16" ht="24.75" customHeight="1" x14ac:dyDescent="0.2">
      <c r="B5" s="38" t="s">
        <v>439</v>
      </c>
      <c r="C5" s="41" t="s">
        <v>440</v>
      </c>
      <c r="D5" s="53"/>
      <c r="E5" s="70" t="s">
        <v>137</v>
      </c>
      <c r="F5" s="65">
        <v>13144.89</v>
      </c>
      <c r="G5" s="65">
        <v>1698.63</v>
      </c>
      <c r="H5" s="65"/>
      <c r="I5" s="18">
        <f>+F5/30.42*13</f>
        <v>5617.4743589743584</v>
      </c>
      <c r="J5" s="18">
        <f>+G5/30.42*13</f>
        <v>725.91025641025647</v>
      </c>
      <c r="K5" s="18">
        <f>+H5/30.42*13</f>
        <v>0</v>
      </c>
      <c r="L5" s="54"/>
      <c r="M5" s="18">
        <f>I5-J5+K5-L5</f>
        <v>4891.5641025641016</v>
      </c>
      <c r="N5" s="36"/>
      <c r="P5" s="142"/>
    </row>
    <row r="6" spans="2:16" ht="24.75" customHeight="1" x14ac:dyDescent="0.2">
      <c r="B6" s="38" t="s">
        <v>60</v>
      </c>
      <c r="C6" s="41" t="s">
        <v>61</v>
      </c>
      <c r="D6" s="53"/>
      <c r="E6" s="70" t="s">
        <v>121</v>
      </c>
      <c r="F6" s="65">
        <v>12600</v>
      </c>
      <c r="G6" s="65">
        <v>1582.2403039999999</v>
      </c>
      <c r="H6" s="65"/>
      <c r="I6" s="18">
        <f t="shared" ref="I6:I21" si="0">+F6/30.42*13</f>
        <v>5384.6153846153848</v>
      </c>
      <c r="J6" s="18">
        <f t="shared" ref="J6:J21" si="1">+G6/30.42*13</f>
        <v>676.17107008547009</v>
      </c>
      <c r="K6" s="18">
        <f t="shared" ref="K6:K21" si="2">+H6/30.42*13</f>
        <v>0</v>
      </c>
      <c r="L6" s="54">
        <v>1</v>
      </c>
      <c r="M6" s="18">
        <f t="shared" ref="M6:M18" si="3">I6-J6+K6-L6</f>
        <v>4707.4443145299147</v>
      </c>
      <c r="N6" s="36"/>
      <c r="P6" s="55"/>
    </row>
    <row r="7" spans="2:16" ht="24.75" customHeight="1" x14ac:dyDescent="0.2">
      <c r="B7" s="38" t="s">
        <v>8</v>
      </c>
      <c r="C7" s="56" t="s">
        <v>99</v>
      </c>
      <c r="D7" s="53"/>
      <c r="E7" s="70" t="s">
        <v>160</v>
      </c>
      <c r="F7" s="65">
        <v>8891.4</v>
      </c>
      <c r="G7" s="65">
        <v>838.4882879999999</v>
      </c>
      <c r="H7" s="65"/>
      <c r="I7" s="18">
        <f t="shared" si="0"/>
        <v>3799.7435897435889</v>
      </c>
      <c r="J7" s="18">
        <f t="shared" si="1"/>
        <v>358.32832820512812</v>
      </c>
      <c r="K7" s="18">
        <f t="shared" si="2"/>
        <v>0</v>
      </c>
      <c r="L7" s="18">
        <v>0</v>
      </c>
      <c r="M7" s="18">
        <f t="shared" si="3"/>
        <v>3441.415261538461</v>
      </c>
      <c r="N7" s="36"/>
      <c r="P7" s="55"/>
    </row>
    <row r="8" spans="2:16" ht="24.75" customHeight="1" x14ac:dyDescent="0.2">
      <c r="B8" s="57" t="s">
        <v>158</v>
      </c>
      <c r="C8" s="35" t="s">
        <v>159</v>
      </c>
      <c r="D8" s="53"/>
      <c r="E8" s="70" t="s">
        <v>121</v>
      </c>
      <c r="F8" s="65">
        <v>9734</v>
      </c>
      <c r="G8" s="65">
        <v>989.48</v>
      </c>
      <c r="H8" s="65"/>
      <c r="I8" s="18">
        <f t="shared" si="0"/>
        <v>4159.8290598290596</v>
      </c>
      <c r="J8" s="18">
        <f t="shared" si="1"/>
        <v>422.85470085470087</v>
      </c>
      <c r="K8" s="18">
        <f t="shared" si="2"/>
        <v>0</v>
      </c>
      <c r="L8" s="18">
        <v>0</v>
      </c>
      <c r="M8" s="18">
        <f t="shared" si="3"/>
        <v>3736.9743589743589</v>
      </c>
      <c r="N8" s="36"/>
      <c r="P8" s="55"/>
    </row>
    <row r="9" spans="2:16" ht="24.75" customHeight="1" x14ac:dyDescent="0.2">
      <c r="B9" s="41" t="s">
        <v>272</v>
      </c>
      <c r="C9" s="35" t="s">
        <v>273</v>
      </c>
      <c r="D9" s="41"/>
      <c r="E9" s="123" t="s">
        <v>274</v>
      </c>
      <c r="F9" s="65">
        <v>10716</v>
      </c>
      <c r="G9" s="65">
        <v>1179.82</v>
      </c>
      <c r="H9" s="65"/>
      <c r="I9" s="18">
        <f t="shared" si="0"/>
        <v>4579.4871794871797</v>
      </c>
      <c r="J9" s="18">
        <f t="shared" si="1"/>
        <v>504.19658119658112</v>
      </c>
      <c r="K9" s="18">
        <f t="shared" si="2"/>
        <v>0</v>
      </c>
      <c r="L9" s="18"/>
      <c r="M9" s="18">
        <f t="shared" si="3"/>
        <v>4075.2905982905986</v>
      </c>
      <c r="N9" s="36"/>
      <c r="P9" s="55"/>
    </row>
    <row r="10" spans="2:16" ht="24.75" customHeight="1" x14ac:dyDescent="0.2">
      <c r="B10" s="38" t="s">
        <v>506</v>
      </c>
      <c r="C10" s="41" t="s">
        <v>199</v>
      </c>
      <c r="D10" s="53"/>
      <c r="E10" s="70" t="s">
        <v>127</v>
      </c>
      <c r="F10" s="65">
        <v>10714.2</v>
      </c>
      <c r="G10" s="65">
        <v>1179.4334239999998</v>
      </c>
      <c r="H10" s="65"/>
      <c r="I10" s="18">
        <f t="shared" si="0"/>
        <v>4578.7179487179492</v>
      </c>
      <c r="J10" s="18">
        <f t="shared" si="1"/>
        <v>504.03137777777761</v>
      </c>
      <c r="K10" s="18">
        <f t="shared" si="2"/>
        <v>0</v>
      </c>
      <c r="L10" s="18"/>
      <c r="M10" s="18">
        <f t="shared" si="3"/>
        <v>4074.6865709401718</v>
      </c>
      <c r="N10" s="36"/>
      <c r="P10" s="55"/>
    </row>
    <row r="11" spans="2:16" ht="24.75" customHeight="1" x14ac:dyDescent="0.2">
      <c r="B11" s="38" t="s">
        <v>98</v>
      </c>
      <c r="C11" s="41" t="s">
        <v>172</v>
      </c>
      <c r="D11" s="53"/>
      <c r="E11" s="70" t="s">
        <v>142</v>
      </c>
      <c r="F11" s="65">
        <v>11483</v>
      </c>
      <c r="G11" s="65">
        <v>1343</v>
      </c>
      <c r="H11" s="65"/>
      <c r="I11" s="18">
        <f t="shared" si="0"/>
        <v>4907.264957264957</v>
      </c>
      <c r="J11" s="18">
        <f t="shared" si="1"/>
        <v>573.9316239316239</v>
      </c>
      <c r="K11" s="18">
        <f t="shared" si="2"/>
        <v>0</v>
      </c>
      <c r="L11" s="18"/>
      <c r="M11" s="18">
        <f t="shared" si="3"/>
        <v>4333.333333333333</v>
      </c>
      <c r="N11" s="36"/>
      <c r="P11" s="55"/>
    </row>
    <row r="12" spans="2:16" ht="24.75" customHeight="1" x14ac:dyDescent="0.2">
      <c r="B12" s="38" t="s">
        <v>533</v>
      </c>
      <c r="C12" s="41" t="s">
        <v>531</v>
      </c>
      <c r="D12" s="53"/>
      <c r="E12" s="70" t="s">
        <v>532</v>
      </c>
      <c r="F12" s="65">
        <v>8236.2000000000007</v>
      </c>
      <c r="G12" s="65">
        <v>728.09320000000014</v>
      </c>
      <c r="H12" s="65"/>
      <c r="I12" s="18">
        <f t="shared" si="0"/>
        <v>3519.7435897435898</v>
      </c>
      <c r="J12" s="18">
        <f t="shared" si="1"/>
        <v>311.15094017094026</v>
      </c>
      <c r="K12" s="18">
        <f t="shared" si="2"/>
        <v>0</v>
      </c>
      <c r="L12" s="18"/>
      <c r="M12" s="18">
        <f t="shared" si="3"/>
        <v>3208.5926495726494</v>
      </c>
      <c r="N12" s="36"/>
      <c r="P12" s="55"/>
    </row>
    <row r="13" spans="2:16" ht="24.75" customHeight="1" x14ac:dyDescent="0.2">
      <c r="B13" s="41" t="s">
        <v>227</v>
      </c>
      <c r="C13" s="41" t="s">
        <v>225</v>
      </c>
      <c r="D13" s="41"/>
      <c r="E13" s="123" t="s">
        <v>226</v>
      </c>
      <c r="F13" s="65">
        <v>6730.12</v>
      </c>
      <c r="G13" s="65">
        <v>267.95</v>
      </c>
      <c r="H13" s="65"/>
      <c r="I13" s="18">
        <f t="shared" si="0"/>
        <v>2876.1196581196582</v>
      </c>
      <c r="J13" s="18">
        <f t="shared" si="1"/>
        <v>114.508547008547</v>
      </c>
      <c r="K13" s="18">
        <f t="shared" si="2"/>
        <v>0</v>
      </c>
      <c r="L13" s="18"/>
      <c r="M13" s="18">
        <f t="shared" si="3"/>
        <v>2761.6111111111113</v>
      </c>
      <c r="N13" s="36"/>
      <c r="P13" s="55"/>
    </row>
    <row r="14" spans="2:16" ht="24.75" customHeight="1" x14ac:dyDescent="0.2">
      <c r="B14" s="41" t="s">
        <v>442</v>
      </c>
      <c r="C14" s="35" t="s">
        <v>441</v>
      </c>
      <c r="D14" s="41"/>
      <c r="E14" s="123" t="s">
        <v>275</v>
      </c>
      <c r="F14" s="65">
        <v>8807.4</v>
      </c>
      <c r="G14" s="65">
        <v>823.43548799999985</v>
      </c>
      <c r="H14" s="65"/>
      <c r="I14" s="18">
        <f t="shared" si="0"/>
        <v>3763.8461538461534</v>
      </c>
      <c r="J14" s="18">
        <f t="shared" si="1"/>
        <v>351.8955076923076</v>
      </c>
      <c r="K14" s="18">
        <f t="shared" si="2"/>
        <v>0</v>
      </c>
      <c r="L14" s="18"/>
      <c r="M14" s="18">
        <f t="shared" si="3"/>
        <v>3411.9506461538458</v>
      </c>
      <c r="N14" s="36"/>
      <c r="P14" s="142"/>
    </row>
    <row r="15" spans="2:16" ht="24.75" customHeight="1" x14ac:dyDescent="0.2">
      <c r="B15" s="57" t="s">
        <v>73</v>
      </c>
      <c r="C15" s="41" t="s">
        <v>74</v>
      </c>
      <c r="D15" s="53"/>
      <c r="E15" s="70" t="s">
        <v>147</v>
      </c>
      <c r="F15" s="65">
        <v>4447.8</v>
      </c>
      <c r="G15" s="65"/>
      <c r="H15" s="65">
        <v>81.163055999999997</v>
      </c>
      <c r="I15" s="18">
        <f t="shared" si="0"/>
        <v>1900.7692307692309</v>
      </c>
      <c r="J15" s="18">
        <f t="shared" si="1"/>
        <v>0</v>
      </c>
      <c r="K15" s="18">
        <f t="shared" si="2"/>
        <v>34.685066666666664</v>
      </c>
      <c r="L15" s="18"/>
      <c r="M15" s="18">
        <f t="shared" si="3"/>
        <v>1935.4542974358976</v>
      </c>
      <c r="N15" s="36"/>
      <c r="P15" s="60"/>
    </row>
    <row r="16" spans="2:16" ht="24.75" customHeight="1" x14ac:dyDescent="0.2">
      <c r="B16" s="38" t="s">
        <v>54</v>
      </c>
      <c r="C16" s="41" t="s">
        <v>55</v>
      </c>
      <c r="D16" s="53"/>
      <c r="E16" s="70" t="s">
        <v>148</v>
      </c>
      <c r="F16" s="65">
        <v>9584.4</v>
      </c>
      <c r="G16" s="65">
        <v>962.67388799999981</v>
      </c>
      <c r="H16" s="65">
        <v>0</v>
      </c>
      <c r="I16" s="18">
        <f t="shared" si="0"/>
        <v>4095.8974358974356</v>
      </c>
      <c r="J16" s="18">
        <f t="shared" si="1"/>
        <v>411.39909743589737</v>
      </c>
      <c r="K16" s="18">
        <f t="shared" si="2"/>
        <v>0</v>
      </c>
      <c r="L16" s="18"/>
      <c r="M16" s="18">
        <f t="shared" si="3"/>
        <v>3684.498338461538</v>
      </c>
      <c r="N16" s="36"/>
      <c r="P16" s="45"/>
    </row>
    <row r="17" spans="2:17" ht="24.75" customHeight="1" x14ac:dyDescent="0.2">
      <c r="B17" s="38" t="s">
        <v>103</v>
      </c>
      <c r="C17" s="41" t="s">
        <v>102</v>
      </c>
      <c r="D17" s="53"/>
      <c r="E17" s="70" t="s">
        <v>124</v>
      </c>
      <c r="F17" s="65">
        <v>7276.5</v>
      </c>
      <c r="G17" s="65">
        <v>363.21950400000003</v>
      </c>
      <c r="H17" s="65"/>
      <c r="I17" s="18">
        <f t="shared" si="0"/>
        <v>3109.6153846153843</v>
      </c>
      <c r="J17" s="18">
        <f t="shared" si="1"/>
        <v>155.22201025641024</v>
      </c>
      <c r="K17" s="18">
        <f t="shared" si="2"/>
        <v>0</v>
      </c>
      <c r="L17" s="18">
        <v>0</v>
      </c>
      <c r="M17" s="18">
        <f t="shared" si="3"/>
        <v>2954.3933743589741</v>
      </c>
      <c r="N17" s="36"/>
      <c r="P17" s="45"/>
    </row>
    <row r="18" spans="2:17" ht="24.75" customHeight="1" x14ac:dyDescent="0.2">
      <c r="B18" s="34" t="s">
        <v>83</v>
      </c>
      <c r="C18" s="35" t="s">
        <v>84</v>
      </c>
      <c r="D18" s="124"/>
      <c r="E18" s="121" t="s">
        <v>151</v>
      </c>
      <c r="F18" s="65">
        <v>6291.6</v>
      </c>
      <c r="G18" s="65">
        <v>220.13238400000003</v>
      </c>
      <c r="H18" s="65"/>
      <c r="I18" s="18">
        <f t="shared" si="0"/>
        <v>2688.7179487179487</v>
      </c>
      <c r="J18" s="18">
        <f t="shared" si="1"/>
        <v>94.073668376068383</v>
      </c>
      <c r="K18" s="18">
        <f t="shared" si="2"/>
        <v>0</v>
      </c>
      <c r="L18" s="18"/>
      <c r="M18" s="18">
        <f t="shared" si="3"/>
        <v>2594.6442803418804</v>
      </c>
      <c r="N18" s="36"/>
      <c r="P18" s="45"/>
    </row>
    <row r="19" spans="2:17" ht="24.75" customHeight="1" x14ac:dyDescent="0.2">
      <c r="B19" s="38" t="s">
        <v>48</v>
      </c>
      <c r="C19" s="41" t="s">
        <v>49</v>
      </c>
      <c r="D19" s="117"/>
      <c r="E19" s="125" t="s">
        <v>121</v>
      </c>
      <c r="F19" s="65">
        <v>8595.2999999999993</v>
      </c>
      <c r="G19" s="65">
        <v>785.54919999999993</v>
      </c>
      <c r="H19" s="65"/>
      <c r="I19" s="18">
        <f t="shared" si="0"/>
        <v>3673.2051282051279</v>
      </c>
      <c r="J19" s="18">
        <f t="shared" si="1"/>
        <v>335.70478632478626</v>
      </c>
      <c r="K19" s="18">
        <f t="shared" si="2"/>
        <v>0</v>
      </c>
      <c r="L19" s="18"/>
      <c r="M19" s="18">
        <f>I19-J19+K19-L19</f>
        <v>3337.5003418803417</v>
      </c>
      <c r="N19" s="36"/>
      <c r="P19" s="45"/>
      <c r="Q19" s="58"/>
    </row>
    <row r="20" spans="2:17" ht="24.75" customHeight="1" x14ac:dyDescent="0.2">
      <c r="B20" s="34" t="s">
        <v>443</v>
      </c>
      <c r="C20" s="35" t="s">
        <v>438</v>
      </c>
      <c r="D20" s="124"/>
      <c r="E20" s="121" t="s">
        <v>444</v>
      </c>
      <c r="F20" s="65">
        <v>11451.2</v>
      </c>
      <c r="G20" s="65">
        <v>1297.2</v>
      </c>
      <c r="H20" s="65"/>
      <c r="I20" s="18">
        <f t="shared" si="0"/>
        <v>4893.6752136752129</v>
      </c>
      <c r="J20" s="18">
        <f t="shared" si="1"/>
        <v>554.35897435897436</v>
      </c>
      <c r="K20" s="18">
        <f t="shared" si="2"/>
        <v>0</v>
      </c>
      <c r="L20" s="18"/>
      <c r="M20" s="18">
        <f>I20-J20+K20-L20</f>
        <v>4339.3162393162384</v>
      </c>
      <c r="N20" s="36"/>
      <c r="O20" s="58"/>
      <c r="P20" s="143"/>
    </row>
    <row r="21" spans="2:17" ht="24.75" customHeight="1" x14ac:dyDescent="0.2">
      <c r="B21" s="34" t="s">
        <v>445</v>
      </c>
      <c r="C21" s="35" t="s">
        <v>462</v>
      </c>
      <c r="D21" s="124"/>
      <c r="E21" s="121" t="s">
        <v>124</v>
      </c>
      <c r="F21" s="65">
        <v>7045.5</v>
      </c>
      <c r="G21" s="65">
        <v>302.15670399999999</v>
      </c>
      <c r="H21" s="65"/>
      <c r="I21" s="18">
        <f t="shared" si="0"/>
        <v>3010.8974358974356</v>
      </c>
      <c r="J21" s="18">
        <f t="shared" si="1"/>
        <v>129.12679658119657</v>
      </c>
      <c r="K21" s="18">
        <f t="shared" si="2"/>
        <v>0</v>
      </c>
      <c r="L21" s="18"/>
      <c r="M21" s="18">
        <f>I21-J21+K21-L21</f>
        <v>2881.7706393162389</v>
      </c>
      <c r="N21" s="36"/>
      <c r="O21" s="58"/>
      <c r="P21" s="144"/>
    </row>
    <row r="22" spans="2:17" ht="18.75" customHeight="1" x14ac:dyDescent="0.2">
      <c r="E22" s="59" t="s">
        <v>91</v>
      </c>
      <c r="F22" s="98">
        <f>SUM(F5:F17)</f>
        <v>122365.90999999999</v>
      </c>
      <c r="G22" s="98">
        <f>SUM(G5:G17)</f>
        <v>11956.464095999998</v>
      </c>
      <c r="H22" s="98">
        <f>SUM(H5:H17)</f>
        <v>81.163055999999997</v>
      </c>
      <c r="I22" s="60">
        <f>SUM(I5:I21)</f>
        <v>66559.619658119642</v>
      </c>
      <c r="J22" s="60">
        <f>SUM(J5:J21)</f>
        <v>6222.8642666666683</v>
      </c>
      <c r="K22" s="60">
        <f>SUM(K5:K21)</f>
        <v>34.685066666666664</v>
      </c>
      <c r="L22" s="60">
        <f>SUM(L5:L21)</f>
        <v>1</v>
      </c>
      <c r="M22" s="60">
        <f>SUM(M5:M21)</f>
        <v>60370.440458119658</v>
      </c>
      <c r="P22" s="45"/>
    </row>
    <row r="26" spans="2:17" x14ac:dyDescent="0.2">
      <c r="B26" s="41"/>
      <c r="C26" s="35"/>
      <c r="D26" s="41"/>
      <c r="E26" s="41"/>
      <c r="F26" s="65">
        <v>8269.7999999999993</v>
      </c>
      <c r="G26" s="65">
        <v>733.46919999999989</v>
      </c>
    </row>
    <row r="27" spans="2:17" x14ac:dyDescent="0.2">
      <c r="B27" s="41"/>
      <c r="C27" s="35"/>
      <c r="D27" s="41"/>
      <c r="E27" s="41"/>
      <c r="F27" s="65">
        <v>8807.4</v>
      </c>
      <c r="G27" s="65">
        <v>823.43548799999985</v>
      </c>
    </row>
  </sheetData>
  <pageMargins left="0.11811023622047245" right="7.874015748031496E-2" top="0.15748031496062992" bottom="0.19685039370078741" header="0" footer="0"/>
  <pageSetup scale="8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9"/>
  <sheetViews>
    <sheetView topLeftCell="C1" zoomScale="80" zoomScaleNormal="80" workbookViewId="0">
      <selection activeCell="J13" sqref="J13"/>
    </sheetView>
  </sheetViews>
  <sheetFormatPr baseColWidth="10" defaultRowHeight="12.75" x14ac:dyDescent="0.2"/>
  <cols>
    <col min="1" max="1" width="1.7109375" style="37" customWidth="1"/>
    <col min="2" max="2" width="15.7109375" style="37" bestFit="1" customWidth="1"/>
    <col min="3" max="3" width="30.85546875" style="37" customWidth="1"/>
    <col min="4" max="4" width="5.140625" style="37" customWidth="1"/>
    <col min="5" max="5" width="16.42578125" style="37" customWidth="1"/>
    <col min="6" max="6" width="1.28515625" style="37" customWidth="1"/>
    <col min="7" max="7" width="1" style="37" customWidth="1"/>
    <col min="8" max="8" width="1.140625" style="37" customWidth="1"/>
    <col min="9" max="9" width="12.28515625" style="37" bestFit="1" customWidth="1"/>
    <col min="10" max="10" width="10.85546875" style="37" customWidth="1"/>
    <col min="11" max="11" width="8.85546875" style="37" customWidth="1"/>
    <col min="12" max="12" width="9.85546875" style="37" customWidth="1"/>
    <col min="13" max="13" width="12.28515625" style="37" bestFit="1" customWidth="1"/>
    <col min="14" max="14" width="29.28515625" style="37" customWidth="1"/>
    <col min="15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6" ht="15" x14ac:dyDescent="0.25">
      <c r="F2" s="47" t="s">
        <v>528</v>
      </c>
      <c r="G2" s="45"/>
      <c r="H2" s="45"/>
      <c r="I2" s="45"/>
      <c r="J2" s="45"/>
      <c r="K2" s="45"/>
      <c r="L2" s="45"/>
      <c r="M2" s="45"/>
      <c r="N2" s="48" t="str">
        <f>+O.PUB2!M2</f>
        <v>28 DE FEBRERO 2017</v>
      </c>
    </row>
    <row r="3" spans="2:16" x14ac:dyDescent="0.2">
      <c r="F3" s="48" t="str">
        <f>PRESIDENCIA!F3</f>
        <v>SEGUNDA QUINCENA DE FEBRERO DE 2017</v>
      </c>
      <c r="G3" s="45"/>
      <c r="H3" s="45"/>
      <c r="I3" s="45"/>
      <c r="J3" s="45"/>
      <c r="K3" s="45"/>
      <c r="L3" s="45"/>
      <c r="M3" s="45"/>
    </row>
    <row r="4" spans="2:16" x14ac:dyDescent="0.2">
      <c r="B4" s="49" t="s">
        <v>2</v>
      </c>
      <c r="C4" s="49" t="s">
        <v>3</v>
      </c>
      <c r="D4" s="49"/>
      <c r="E4" s="49" t="s">
        <v>116</v>
      </c>
      <c r="F4" s="102" t="s">
        <v>4</v>
      </c>
      <c r="G4" s="102" t="s">
        <v>209</v>
      </c>
      <c r="H4" s="85" t="s">
        <v>260</v>
      </c>
      <c r="I4" s="50" t="s">
        <v>4</v>
      </c>
      <c r="J4" s="50" t="s">
        <v>209</v>
      </c>
      <c r="K4" s="51" t="s">
        <v>260</v>
      </c>
      <c r="L4" s="52" t="s">
        <v>197</v>
      </c>
      <c r="M4" s="50" t="s">
        <v>5</v>
      </c>
      <c r="N4" s="49" t="s">
        <v>6</v>
      </c>
    </row>
    <row r="5" spans="2:16" ht="24.75" customHeight="1" x14ac:dyDescent="0.2">
      <c r="B5" s="41" t="s">
        <v>189</v>
      </c>
      <c r="C5" s="41" t="s">
        <v>190</v>
      </c>
      <c r="D5" s="41"/>
      <c r="E5" s="123" t="s">
        <v>224</v>
      </c>
      <c r="F5" s="65">
        <v>5546.1</v>
      </c>
      <c r="G5" s="65">
        <v>97.931984000000057</v>
      </c>
      <c r="H5" s="65"/>
      <c r="I5" s="18">
        <f>+F5/30.42*13</f>
        <v>2370.1282051282051</v>
      </c>
      <c r="J5" s="18">
        <f>+G5/30.42*13</f>
        <v>41.851275213675237</v>
      </c>
      <c r="K5" s="18">
        <f t="shared" ref="K5:K13" si="0">+H5/30.42*16</f>
        <v>0</v>
      </c>
      <c r="L5" s="18"/>
      <c r="M5" s="18">
        <f t="shared" ref="M5:M13" si="1">I5-J5+K5-L5</f>
        <v>2328.2769299145298</v>
      </c>
      <c r="N5" s="36"/>
      <c r="P5" s="55"/>
    </row>
    <row r="6" spans="2:16" ht="24.75" customHeight="1" x14ac:dyDescent="0.2">
      <c r="B6" s="38" t="s">
        <v>65</v>
      </c>
      <c r="C6" s="41" t="s">
        <v>66</v>
      </c>
      <c r="D6" s="53"/>
      <c r="E6" s="70" t="s">
        <v>121</v>
      </c>
      <c r="F6" s="65">
        <v>8851.5</v>
      </c>
      <c r="G6" s="65">
        <v>831.3382079999999</v>
      </c>
      <c r="H6" s="65"/>
      <c r="I6" s="18">
        <f t="shared" ref="I6:I13" si="2">+F6/30.42*13</f>
        <v>3782.6923076923076</v>
      </c>
      <c r="J6" s="18">
        <f t="shared" ref="J6:J13" si="3">+G6/30.42*13</f>
        <v>355.27273846153838</v>
      </c>
      <c r="K6" s="18">
        <f t="shared" si="0"/>
        <v>0</v>
      </c>
      <c r="L6" s="18"/>
      <c r="M6" s="18">
        <f t="shared" si="1"/>
        <v>3427.4195692307694</v>
      </c>
      <c r="N6" s="36"/>
      <c r="P6" s="55"/>
    </row>
    <row r="7" spans="2:16" ht="24.75" customHeight="1" x14ac:dyDescent="0.2">
      <c r="B7" s="38" t="s">
        <v>317</v>
      </c>
      <c r="C7" s="41" t="s">
        <v>315</v>
      </c>
      <c r="D7" s="53"/>
      <c r="E7" s="70" t="s">
        <v>316</v>
      </c>
      <c r="F7" s="65">
        <v>5040</v>
      </c>
      <c r="G7" s="65">
        <v>12.63</v>
      </c>
      <c r="H7" s="65"/>
      <c r="I7" s="18">
        <f t="shared" si="2"/>
        <v>2153.8461538461538</v>
      </c>
      <c r="J7" s="18">
        <f t="shared" si="3"/>
        <v>5.3974358974358978</v>
      </c>
      <c r="K7" s="18">
        <f t="shared" si="0"/>
        <v>0</v>
      </c>
      <c r="L7" s="18"/>
      <c r="M7" s="18">
        <f t="shared" si="1"/>
        <v>2148.4487179487178</v>
      </c>
      <c r="N7" s="36"/>
      <c r="P7" s="55"/>
    </row>
    <row r="8" spans="2:16" ht="24.75" customHeight="1" x14ac:dyDescent="0.2">
      <c r="B8" s="38" t="s">
        <v>283</v>
      </c>
      <c r="C8" s="41" t="s">
        <v>282</v>
      </c>
      <c r="D8" s="53"/>
      <c r="E8" s="70" t="s">
        <v>143</v>
      </c>
      <c r="F8" s="65">
        <v>5495.7</v>
      </c>
      <c r="G8" s="65">
        <v>92.448463999999944</v>
      </c>
      <c r="H8" s="65"/>
      <c r="I8" s="18">
        <f t="shared" si="2"/>
        <v>2348.5897435897432</v>
      </c>
      <c r="J8" s="18">
        <f t="shared" si="3"/>
        <v>39.507890598290572</v>
      </c>
      <c r="K8" s="18">
        <f t="shared" si="0"/>
        <v>0</v>
      </c>
      <c r="L8" s="18"/>
      <c r="M8" s="18">
        <f t="shared" si="1"/>
        <v>2309.0818529914527</v>
      </c>
      <c r="N8" s="36"/>
      <c r="O8" s="58"/>
      <c r="P8" s="55"/>
    </row>
    <row r="9" spans="2:16" ht="24.75" customHeight="1" x14ac:dyDescent="0.2">
      <c r="B9" s="34" t="s">
        <v>106</v>
      </c>
      <c r="C9" s="35" t="s">
        <v>105</v>
      </c>
      <c r="D9" s="124"/>
      <c r="E9" s="121" t="s">
        <v>124</v>
      </c>
      <c r="F9" s="65">
        <v>10198</v>
      </c>
      <c r="G9" s="65">
        <v>1072</v>
      </c>
      <c r="H9" s="65"/>
      <c r="I9" s="18">
        <f t="shared" si="2"/>
        <v>4358.1196581196582</v>
      </c>
      <c r="J9" s="18">
        <f t="shared" si="3"/>
        <v>458.11965811965814</v>
      </c>
      <c r="K9" s="18">
        <f t="shared" si="0"/>
        <v>0</v>
      </c>
      <c r="L9" s="18"/>
      <c r="M9" s="18">
        <f t="shared" si="1"/>
        <v>3900</v>
      </c>
      <c r="N9" s="36"/>
      <c r="O9" s="58"/>
      <c r="P9" s="55"/>
    </row>
    <row r="10" spans="2:16" ht="24.75" customHeight="1" x14ac:dyDescent="0.2">
      <c r="B10" s="41" t="s">
        <v>216</v>
      </c>
      <c r="C10" s="41" t="s">
        <v>215</v>
      </c>
      <c r="D10" s="41"/>
      <c r="E10" s="123" t="s">
        <v>217</v>
      </c>
      <c r="F10" s="65">
        <v>6757.8</v>
      </c>
      <c r="G10" s="65">
        <v>270.85494400000005</v>
      </c>
      <c r="H10" s="65"/>
      <c r="I10" s="18">
        <f t="shared" si="2"/>
        <v>2887.9487179487178</v>
      </c>
      <c r="J10" s="18">
        <f t="shared" si="3"/>
        <v>115.74997606837609</v>
      </c>
      <c r="K10" s="18">
        <f t="shared" si="0"/>
        <v>0</v>
      </c>
      <c r="L10" s="18"/>
      <c r="M10" s="18">
        <f t="shared" si="1"/>
        <v>2772.1987418803419</v>
      </c>
      <c r="N10" s="36"/>
      <c r="O10" s="58"/>
      <c r="P10" s="55"/>
    </row>
    <row r="11" spans="2:16" ht="24.75" customHeight="1" x14ac:dyDescent="0.2">
      <c r="B11" s="41" t="s">
        <v>218</v>
      </c>
      <c r="C11" s="41" t="s">
        <v>452</v>
      </c>
      <c r="D11" s="41"/>
      <c r="E11" s="123" t="s">
        <v>219</v>
      </c>
      <c r="F11" s="65">
        <v>5546.1</v>
      </c>
      <c r="G11" s="65">
        <v>97.931984000000057</v>
      </c>
      <c r="H11" s="65"/>
      <c r="I11" s="18">
        <f t="shared" si="2"/>
        <v>2370.1282051282051</v>
      </c>
      <c r="J11" s="18">
        <f t="shared" si="3"/>
        <v>41.851275213675237</v>
      </c>
      <c r="K11" s="18">
        <f t="shared" si="0"/>
        <v>0</v>
      </c>
      <c r="L11" s="18"/>
      <c r="M11" s="18">
        <f t="shared" si="1"/>
        <v>2328.2769299145298</v>
      </c>
      <c r="N11" s="36"/>
      <c r="O11" s="58"/>
      <c r="P11" s="55"/>
    </row>
    <row r="12" spans="2:16" ht="24.75" customHeight="1" x14ac:dyDescent="0.2">
      <c r="B12" s="41" t="s">
        <v>221</v>
      </c>
      <c r="C12" s="41" t="s">
        <v>220</v>
      </c>
      <c r="D12" s="41"/>
      <c r="E12" s="123" t="s">
        <v>219</v>
      </c>
      <c r="F12" s="65">
        <v>5546.1</v>
      </c>
      <c r="G12" s="65">
        <v>97.931984000000057</v>
      </c>
      <c r="H12" s="65"/>
      <c r="I12" s="18">
        <f t="shared" si="2"/>
        <v>2370.1282051282051</v>
      </c>
      <c r="J12" s="18">
        <f t="shared" si="3"/>
        <v>41.851275213675237</v>
      </c>
      <c r="K12" s="18">
        <f t="shared" si="0"/>
        <v>0</v>
      </c>
      <c r="L12" s="18"/>
      <c r="M12" s="18">
        <f t="shared" si="1"/>
        <v>2328.2769299145298</v>
      </c>
      <c r="N12" s="36"/>
      <c r="O12" s="58"/>
      <c r="P12" s="55"/>
    </row>
    <row r="13" spans="2:16" ht="24.75" customHeight="1" x14ac:dyDescent="0.2">
      <c r="B13" s="41" t="s">
        <v>223</v>
      </c>
      <c r="C13" s="41" t="s">
        <v>222</v>
      </c>
      <c r="D13" s="41"/>
      <c r="E13" s="123" t="s">
        <v>219</v>
      </c>
      <c r="F13" s="65">
        <v>5546.1</v>
      </c>
      <c r="G13" s="65">
        <v>97.931984000000057</v>
      </c>
      <c r="H13" s="65"/>
      <c r="I13" s="18">
        <f t="shared" si="2"/>
        <v>2370.1282051282051</v>
      </c>
      <c r="J13" s="18">
        <f t="shared" si="3"/>
        <v>41.851275213675237</v>
      </c>
      <c r="K13" s="18">
        <f t="shared" si="0"/>
        <v>0</v>
      </c>
      <c r="L13" s="18"/>
      <c r="M13" s="18">
        <f t="shared" si="1"/>
        <v>2328.2769299145298</v>
      </c>
      <c r="N13" s="36"/>
      <c r="O13" s="58"/>
      <c r="P13" s="55"/>
    </row>
    <row r="14" spans="2:16" x14ac:dyDescent="0.2">
      <c r="E14" s="59" t="s">
        <v>91</v>
      </c>
      <c r="F14" s="98">
        <f t="shared" ref="F14:M14" si="4">SUM(F5:F13)</f>
        <v>58527.4</v>
      </c>
      <c r="G14" s="98">
        <f t="shared" si="4"/>
        <v>2670.9995520000002</v>
      </c>
      <c r="H14" s="98">
        <f t="shared" si="4"/>
        <v>0</v>
      </c>
      <c r="I14" s="60">
        <f t="shared" si="4"/>
        <v>25011.709401709399</v>
      </c>
      <c r="J14" s="60">
        <f t="shared" si="4"/>
        <v>1141.4528000000003</v>
      </c>
      <c r="K14" s="60">
        <f t="shared" si="4"/>
        <v>0</v>
      </c>
      <c r="L14" s="60">
        <f t="shared" si="4"/>
        <v>0</v>
      </c>
      <c r="M14" s="60">
        <f t="shared" si="4"/>
        <v>23870.2566017094</v>
      </c>
      <c r="P14" s="45"/>
    </row>
    <row r="18" spans="2:7" x14ac:dyDescent="0.2">
      <c r="B18" s="41"/>
      <c r="C18" s="35"/>
      <c r="D18" s="41"/>
      <c r="E18" s="41"/>
      <c r="F18" s="65">
        <v>8269.7999999999993</v>
      </c>
      <c r="G18" s="65">
        <v>733.46919999999989</v>
      </c>
    </row>
    <row r="19" spans="2:7" x14ac:dyDescent="0.2">
      <c r="B19" s="41"/>
      <c r="C19" s="35"/>
      <c r="D19" s="41"/>
      <c r="E19" s="41"/>
      <c r="F19" s="65">
        <v>8807.4</v>
      </c>
      <c r="G19" s="65">
        <v>823.43548799999985</v>
      </c>
    </row>
  </sheetData>
  <pageMargins left="0.11811023622047245" right="7.874015748031496E-2" top="0.15748031496062992" bottom="0.19685039370078741" header="0" footer="0"/>
  <pageSetup scale="8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O8"/>
  <sheetViews>
    <sheetView zoomScale="80" zoomScaleNormal="80" workbookViewId="0">
      <selection activeCell="I7" sqref="I7"/>
    </sheetView>
  </sheetViews>
  <sheetFormatPr baseColWidth="10" defaultRowHeight="12.75" x14ac:dyDescent="0.2"/>
  <cols>
    <col min="1" max="1" width="1.7109375" style="37" customWidth="1"/>
    <col min="2" max="2" width="16.28515625" style="37" bestFit="1" customWidth="1"/>
    <col min="3" max="3" width="30.85546875" style="37" customWidth="1"/>
    <col min="4" max="4" width="5.140625" style="37" customWidth="1"/>
    <col min="5" max="5" width="15.140625" style="37" customWidth="1"/>
    <col min="6" max="6" width="2.140625" style="37" customWidth="1"/>
    <col min="7" max="7" width="1.7109375" style="37" customWidth="1"/>
    <col min="8" max="8" width="11.85546875" style="37" customWidth="1"/>
    <col min="9" max="9" width="10" style="37" customWidth="1"/>
    <col min="10" max="10" width="8.85546875" style="37" customWidth="1"/>
    <col min="11" max="11" width="9.85546875" style="37" customWidth="1"/>
    <col min="12" max="12" width="11.42578125" style="37" customWidth="1"/>
    <col min="13" max="13" width="29.28515625" style="37" customWidth="1"/>
    <col min="14" max="16384" width="11.42578125" style="37"/>
  </cols>
  <sheetData>
    <row r="1" spans="2:15" ht="18" x14ac:dyDescent="0.25">
      <c r="F1" s="44" t="s">
        <v>0</v>
      </c>
      <c r="G1" s="45"/>
      <c r="H1" s="45"/>
      <c r="I1" s="45"/>
      <c r="J1" s="45"/>
      <c r="K1" s="45"/>
      <c r="L1" s="45"/>
      <c r="M1" s="46" t="s">
        <v>1</v>
      </c>
    </row>
    <row r="2" spans="2:15" ht="15" x14ac:dyDescent="0.25">
      <c r="F2" s="47" t="s">
        <v>529</v>
      </c>
      <c r="G2" s="45"/>
      <c r="H2" s="45"/>
      <c r="I2" s="45"/>
      <c r="J2" s="45"/>
      <c r="K2" s="45"/>
      <c r="L2" s="45"/>
      <c r="M2" s="48" t="str">
        <f>+O.PUB2!M2</f>
        <v>28 DE FEBRERO 2017</v>
      </c>
    </row>
    <row r="3" spans="2:15" x14ac:dyDescent="0.2">
      <c r="F3" s="48" t="str">
        <f>PRESIDENCIA!F3</f>
        <v>SEGUNDA QUINCENA DE FEBRERO DE 2017</v>
      </c>
      <c r="G3" s="45"/>
      <c r="H3" s="45"/>
      <c r="I3" s="45"/>
      <c r="J3" s="45"/>
      <c r="K3" s="45"/>
      <c r="L3" s="45"/>
    </row>
    <row r="4" spans="2:15" x14ac:dyDescent="0.2">
      <c r="B4" s="49" t="s">
        <v>2</v>
      </c>
      <c r="C4" s="49" t="s">
        <v>3</v>
      </c>
      <c r="D4" s="49"/>
      <c r="E4" s="49" t="s">
        <v>116</v>
      </c>
      <c r="F4" s="102" t="s">
        <v>4</v>
      </c>
      <c r="G4" s="102" t="s">
        <v>209</v>
      </c>
      <c r="H4" s="50" t="s">
        <v>4</v>
      </c>
      <c r="I4" s="50" t="s">
        <v>209</v>
      </c>
      <c r="J4" s="51" t="s">
        <v>260</v>
      </c>
      <c r="K4" s="52" t="s">
        <v>197</v>
      </c>
      <c r="L4" s="50" t="s">
        <v>5</v>
      </c>
      <c r="M4" s="49" t="s">
        <v>6</v>
      </c>
    </row>
    <row r="5" spans="2:15" ht="24.95" customHeight="1" x14ac:dyDescent="0.2">
      <c r="B5" s="38"/>
      <c r="C5" s="57"/>
      <c r="D5" s="53"/>
      <c r="E5" s="38"/>
      <c r="F5" s="65"/>
      <c r="G5" s="65"/>
      <c r="H5" s="18"/>
      <c r="I5" s="18"/>
      <c r="J5" s="18"/>
      <c r="K5" s="18">
        <v>0</v>
      </c>
      <c r="L5" s="18">
        <f>F5-G5+J5-K5</f>
        <v>0</v>
      </c>
      <c r="M5" s="36"/>
    </row>
    <row r="6" spans="2:15" ht="24.95" customHeight="1" x14ac:dyDescent="0.2">
      <c r="B6" s="38" t="s">
        <v>503</v>
      </c>
      <c r="C6" s="41" t="s">
        <v>504</v>
      </c>
      <c r="D6" s="53"/>
      <c r="E6" s="70" t="s">
        <v>466</v>
      </c>
      <c r="F6" s="65">
        <v>12791.05</v>
      </c>
      <c r="G6" s="65">
        <v>1623.05</v>
      </c>
      <c r="H6" s="18">
        <f>+F6/30.42*13</f>
        <v>5466.2606837606827</v>
      </c>
      <c r="I6" s="18">
        <f>+G6/30.42*13</f>
        <v>693.61111111111109</v>
      </c>
      <c r="J6" s="18"/>
      <c r="K6" s="18"/>
      <c r="L6" s="18">
        <f>H6-I6+J6-K6</f>
        <v>4772.6495726495714</v>
      </c>
      <c r="M6" s="36"/>
      <c r="O6" s="145"/>
    </row>
    <row r="7" spans="2:15" ht="24.95" customHeight="1" x14ac:dyDescent="0.2">
      <c r="B7" s="38" t="s">
        <v>185</v>
      </c>
      <c r="C7" s="41" t="s">
        <v>184</v>
      </c>
      <c r="D7" s="53"/>
      <c r="E7" s="70" t="s">
        <v>121</v>
      </c>
      <c r="F7" s="65">
        <v>8484</v>
      </c>
      <c r="G7" s="65">
        <v>767.74119999999994</v>
      </c>
      <c r="H7" s="18">
        <f t="shared" ref="H7:I7" si="0">+F7/30.42*13</f>
        <v>3625.6410256410254</v>
      </c>
      <c r="I7" s="18">
        <f t="shared" si="0"/>
        <v>328.09452991452986</v>
      </c>
      <c r="J7" s="18"/>
      <c r="K7" s="18">
        <v>0</v>
      </c>
      <c r="L7" s="18">
        <f>H7-I7+J7-K7</f>
        <v>3297.5464957264958</v>
      </c>
      <c r="M7" s="36"/>
      <c r="N7" s="58"/>
      <c r="O7" s="58"/>
    </row>
    <row r="8" spans="2:15" ht="24.95" customHeight="1" x14ac:dyDescent="0.2">
      <c r="E8" s="59" t="s">
        <v>91</v>
      </c>
      <c r="F8" s="98">
        <f t="shared" ref="F8:L8" si="1">SUM(F5:F7)</f>
        <v>21275.05</v>
      </c>
      <c r="G8" s="98">
        <f t="shared" si="1"/>
        <v>2390.7911999999997</v>
      </c>
      <c r="H8" s="60">
        <f t="shared" si="1"/>
        <v>9091.9017094017072</v>
      </c>
      <c r="I8" s="60">
        <f t="shared" si="1"/>
        <v>1021.7056410256409</v>
      </c>
      <c r="J8" s="60">
        <f t="shared" si="1"/>
        <v>0</v>
      </c>
      <c r="K8" s="60">
        <f t="shared" si="1"/>
        <v>0</v>
      </c>
      <c r="L8" s="60">
        <f t="shared" si="1"/>
        <v>8070.1960683760672</v>
      </c>
    </row>
  </sheetData>
  <pageMargins left="0.11811023622047245" right="7.874015748031496E-2" top="0.15748031496062992" bottom="0.19685039370078741" header="0" footer="0"/>
  <pageSetup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R22"/>
  <sheetViews>
    <sheetView zoomScale="80" zoomScaleNormal="80" workbookViewId="0">
      <selection activeCell="J5" sqref="J5:J16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27.8554687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0.140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8" ht="18" x14ac:dyDescent="0.25">
      <c r="A1" s="37" t="s">
        <v>208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8" ht="15" x14ac:dyDescent="0.25">
      <c r="F2" s="47" t="s">
        <v>310</v>
      </c>
      <c r="G2" s="45"/>
      <c r="H2" s="45"/>
      <c r="I2" s="45"/>
      <c r="J2" s="45"/>
      <c r="K2" s="45"/>
      <c r="L2" s="45"/>
      <c r="M2" s="45"/>
      <c r="N2" s="48" t="str">
        <f>PRESIDENCIA!M2</f>
        <v>28 DE FEBRERO 2017</v>
      </c>
    </row>
    <row r="3" spans="1:18" x14ac:dyDescent="0.2">
      <c r="B3" s="38"/>
      <c r="C3" s="41"/>
      <c r="F3" s="48" t="str">
        <f>PRESIDENCIA!F3</f>
        <v>SEGUNDA QUINCENA DE FEBRERO DE 2017</v>
      </c>
      <c r="G3" s="45"/>
      <c r="H3" s="45"/>
      <c r="I3" s="45"/>
      <c r="J3" s="45"/>
      <c r="K3" s="45"/>
      <c r="L3" s="45"/>
      <c r="M3" s="45"/>
    </row>
    <row r="4" spans="1:18" x14ac:dyDescent="0.2">
      <c r="B4" s="49" t="s">
        <v>2</v>
      </c>
      <c r="C4" s="49" t="s">
        <v>3</v>
      </c>
      <c r="D4" s="49"/>
      <c r="E4" s="49" t="s">
        <v>116</v>
      </c>
      <c r="F4" s="102" t="s">
        <v>4</v>
      </c>
      <c r="G4" s="102" t="s">
        <v>209</v>
      </c>
      <c r="H4" s="126" t="s">
        <v>260</v>
      </c>
      <c r="I4" s="50" t="s">
        <v>4</v>
      </c>
      <c r="J4" s="50" t="s">
        <v>209</v>
      </c>
      <c r="K4" s="127" t="s">
        <v>260</v>
      </c>
      <c r="L4" s="52" t="s">
        <v>197</v>
      </c>
      <c r="M4" s="50" t="s">
        <v>5</v>
      </c>
      <c r="N4" s="49" t="s">
        <v>6</v>
      </c>
    </row>
    <row r="5" spans="1:18" ht="21.95" customHeight="1" x14ac:dyDescent="0.2">
      <c r="B5" s="34" t="s">
        <v>381</v>
      </c>
      <c r="C5" s="35" t="s">
        <v>380</v>
      </c>
      <c r="D5" s="124"/>
      <c r="E5" s="121" t="s">
        <v>176</v>
      </c>
      <c r="F5" s="65">
        <v>17948.73</v>
      </c>
      <c r="G5" s="65">
        <v>2724.73</v>
      </c>
      <c r="H5" s="65"/>
      <c r="I5" s="18">
        <f>+F5/30.42*13</f>
        <v>7670.3974358974347</v>
      </c>
      <c r="J5" s="18">
        <f>+G5/30.42*13</f>
        <v>1164.4145299145298</v>
      </c>
      <c r="K5" s="18">
        <f>+H5/30.42*14</f>
        <v>0</v>
      </c>
      <c r="L5" s="18"/>
      <c r="M5" s="18">
        <f>I5-J5+K5-L5</f>
        <v>6505.9829059829044</v>
      </c>
      <c r="N5" s="36"/>
      <c r="P5" s="142"/>
    </row>
    <row r="6" spans="1:18" ht="21.95" customHeight="1" x14ac:dyDescent="0.2">
      <c r="B6" s="34" t="s">
        <v>104</v>
      </c>
      <c r="C6" s="35" t="s">
        <v>169</v>
      </c>
      <c r="D6" s="124"/>
      <c r="E6" s="121" t="s">
        <v>149</v>
      </c>
      <c r="F6" s="65">
        <v>14210.7</v>
      </c>
      <c r="G6" s="65">
        <v>1926.285824</v>
      </c>
      <c r="H6" s="65"/>
      <c r="I6" s="18">
        <f t="shared" ref="I6:I16" si="0">+F6/30.42*13</f>
        <v>6072.9487179487178</v>
      </c>
      <c r="J6" s="18">
        <f t="shared" ref="J6:J16" si="1">+G6/30.42*13</f>
        <v>823.19907008547</v>
      </c>
      <c r="K6" s="18">
        <f t="shared" ref="K6:K16" si="2">+H6/30.42*14</f>
        <v>0</v>
      </c>
      <c r="L6" s="18">
        <v>0</v>
      </c>
      <c r="M6" s="18">
        <f t="shared" ref="M6:M15" si="3">I6-J6+K6-L6</f>
        <v>5249.7496478632474</v>
      </c>
      <c r="N6" s="36"/>
      <c r="P6" s="55"/>
    </row>
    <row r="7" spans="1:18" ht="21.95" customHeight="1" x14ac:dyDescent="0.2">
      <c r="B7" s="34" t="s">
        <v>108</v>
      </c>
      <c r="C7" s="35" t="s">
        <v>107</v>
      </c>
      <c r="D7" s="124"/>
      <c r="E7" s="121" t="s">
        <v>149</v>
      </c>
      <c r="F7" s="65">
        <v>14210.7</v>
      </c>
      <c r="G7" s="65">
        <v>1926.285824</v>
      </c>
      <c r="H7" s="65"/>
      <c r="I7" s="18">
        <f t="shared" si="0"/>
        <v>6072.9487179487178</v>
      </c>
      <c r="J7" s="18">
        <f t="shared" si="1"/>
        <v>823.19907008547</v>
      </c>
      <c r="K7" s="18">
        <f t="shared" si="2"/>
        <v>0</v>
      </c>
      <c r="L7" s="18">
        <v>1</v>
      </c>
      <c r="M7" s="18">
        <f t="shared" si="3"/>
        <v>5248.7496478632474</v>
      </c>
      <c r="N7" s="36"/>
      <c r="P7" s="55"/>
      <c r="Q7" s="18"/>
      <c r="R7" s="18"/>
    </row>
    <row r="8" spans="1:18" ht="21.95" customHeight="1" x14ac:dyDescent="0.2">
      <c r="B8" s="34" t="s">
        <v>269</v>
      </c>
      <c r="C8" s="35" t="s">
        <v>270</v>
      </c>
      <c r="D8" s="124"/>
      <c r="E8" s="121" t="s">
        <v>271</v>
      </c>
      <c r="F8" s="65">
        <v>13757.1</v>
      </c>
      <c r="G8" s="65">
        <v>1829.3968639999998</v>
      </c>
      <c r="H8" s="65"/>
      <c r="I8" s="18">
        <f t="shared" si="0"/>
        <v>5879.1025641025635</v>
      </c>
      <c r="J8" s="18">
        <f t="shared" si="1"/>
        <v>781.79353162393159</v>
      </c>
      <c r="K8" s="18">
        <f t="shared" si="2"/>
        <v>0</v>
      </c>
      <c r="L8" s="18"/>
      <c r="M8" s="18">
        <f t="shared" si="3"/>
        <v>5097.3090324786317</v>
      </c>
      <c r="N8" s="36"/>
      <c r="P8" s="55"/>
      <c r="Q8" s="41"/>
    </row>
    <row r="9" spans="1:18" ht="21.95" customHeight="1" x14ac:dyDescent="0.2">
      <c r="B9" s="34" t="s">
        <v>75</v>
      </c>
      <c r="C9" s="35" t="s">
        <v>76</v>
      </c>
      <c r="D9" s="124"/>
      <c r="E9" s="121" t="s">
        <v>131</v>
      </c>
      <c r="F9" s="65">
        <v>8971.2000000000007</v>
      </c>
      <c r="G9" s="65">
        <v>852.78844800000002</v>
      </c>
      <c r="H9" s="65"/>
      <c r="I9" s="18">
        <f t="shared" si="0"/>
        <v>3833.8461538461538</v>
      </c>
      <c r="J9" s="18">
        <f t="shared" si="1"/>
        <v>364.4395076923077</v>
      </c>
      <c r="K9" s="18">
        <f t="shared" si="2"/>
        <v>0</v>
      </c>
      <c r="L9" s="18">
        <v>0</v>
      </c>
      <c r="M9" s="18">
        <f t="shared" si="3"/>
        <v>3469.4066461538459</v>
      </c>
      <c r="N9" s="36"/>
      <c r="P9" s="55"/>
    </row>
    <row r="10" spans="1:18" ht="21.95" customHeight="1" x14ac:dyDescent="0.2">
      <c r="B10" s="34" t="s">
        <v>77</v>
      </c>
      <c r="C10" s="35" t="s">
        <v>78</v>
      </c>
      <c r="D10" s="124"/>
      <c r="E10" s="121" t="s">
        <v>150</v>
      </c>
      <c r="F10" s="65">
        <v>8971.2000000000007</v>
      </c>
      <c r="G10" s="65">
        <v>852.78844800000002</v>
      </c>
      <c r="H10" s="65"/>
      <c r="I10" s="18">
        <f t="shared" si="0"/>
        <v>3833.8461538461538</v>
      </c>
      <c r="J10" s="18">
        <f t="shared" si="1"/>
        <v>364.4395076923077</v>
      </c>
      <c r="K10" s="18">
        <f t="shared" si="2"/>
        <v>0</v>
      </c>
      <c r="L10" s="18">
        <v>0</v>
      </c>
      <c r="M10" s="18">
        <f t="shared" si="3"/>
        <v>3469.4066461538459</v>
      </c>
      <c r="N10" s="36"/>
      <c r="P10" s="55"/>
    </row>
    <row r="11" spans="1:18" ht="21.95" customHeight="1" x14ac:dyDescent="0.2">
      <c r="B11" s="34" t="s">
        <v>81</v>
      </c>
      <c r="C11" s="35" t="s">
        <v>82</v>
      </c>
      <c r="D11" s="124"/>
      <c r="E11" s="121" t="s">
        <v>150</v>
      </c>
      <c r="F11" s="65">
        <v>8971.2000000000007</v>
      </c>
      <c r="G11" s="65">
        <v>852.78844800000002</v>
      </c>
      <c r="H11" s="65"/>
      <c r="I11" s="18">
        <f t="shared" si="0"/>
        <v>3833.8461538461538</v>
      </c>
      <c r="J11" s="18">
        <f t="shared" si="1"/>
        <v>364.4395076923077</v>
      </c>
      <c r="K11" s="18">
        <f t="shared" si="2"/>
        <v>0</v>
      </c>
      <c r="L11" s="18">
        <v>0</v>
      </c>
      <c r="M11" s="18">
        <f t="shared" si="3"/>
        <v>3469.4066461538459</v>
      </c>
      <c r="N11" s="36"/>
      <c r="P11" s="55"/>
    </row>
    <row r="12" spans="1:18" ht="21.95" customHeight="1" x14ac:dyDescent="0.2">
      <c r="B12" s="34" t="s">
        <v>25</v>
      </c>
      <c r="C12" s="35" t="s">
        <v>26</v>
      </c>
      <c r="D12" s="124"/>
      <c r="E12" s="121" t="s">
        <v>131</v>
      </c>
      <c r="F12" s="65">
        <v>7494.9</v>
      </c>
      <c r="G12" s="65">
        <v>609.48519999999996</v>
      </c>
      <c r="H12" s="65"/>
      <c r="I12" s="18">
        <f t="shared" si="0"/>
        <v>3202.9487179487178</v>
      </c>
      <c r="J12" s="18">
        <f t="shared" si="1"/>
        <v>260.46376068376065</v>
      </c>
      <c r="K12" s="18">
        <f t="shared" si="2"/>
        <v>0</v>
      </c>
      <c r="L12" s="18">
        <v>0</v>
      </c>
      <c r="M12" s="18">
        <f t="shared" si="3"/>
        <v>2942.4849572649573</v>
      </c>
      <c r="N12" s="36"/>
      <c r="P12" s="55"/>
    </row>
    <row r="13" spans="1:18" ht="21.95" customHeight="1" x14ac:dyDescent="0.2">
      <c r="B13" s="34" t="s">
        <v>79</v>
      </c>
      <c r="C13" s="35" t="s">
        <v>80</v>
      </c>
      <c r="D13" s="124"/>
      <c r="E13" s="121" t="s">
        <v>150</v>
      </c>
      <c r="F13" s="65">
        <v>5111.3999999999996</v>
      </c>
      <c r="G13" s="65">
        <v>20.396623999999974</v>
      </c>
      <c r="H13" s="65"/>
      <c r="I13" s="18">
        <f t="shared" si="0"/>
        <v>2184.3589743589741</v>
      </c>
      <c r="J13" s="18">
        <f t="shared" si="1"/>
        <v>8.7165059829059715</v>
      </c>
      <c r="K13" s="18">
        <f t="shared" si="2"/>
        <v>0</v>
      </c>
      <c r="L13" s="18">
        <v>0</v>
      </c>
      <c r="M13" s="18">
        <f t="shared" si="3"/>
        <v>2175.6424683760683</v>
      </c>
      <c r="N13" s="36"/>
      <c r="P13" s="55"/>
    </row>
    <row r="14" spans="1:18" ht="24" x14ac:dyDescent="0.2">
      <c r="B14" s="41" t="s">
        <v>191</v>
      </c>
      <c r="C14" s="35" t="s">
        <v>192</v>
      </c>
      <c r="D14" s="41"/>
      <c r="E14" s="123" t="s">
        <v>230</v>
      </c>
      <c r="F14" s="65">
        <v>6757.8</v>
      </c>
      <c r="G14" s="65">
        <v>270.85494400000005</v>
      </c>
      <c r="H14" s="65"/>
      <c r="I14" s="18">
        <f t="shared" si="0"/>
        <v>2887.9487179487178</v>
      </c>
      <c r="J14" s="18">
        <f t="shared" si="1"/>
        <v>115.74997606837609</v>
      </c>
      <c r="K14" s="18">
        <f t="shared" si="2"/>
        <v>0</v>
      </c>
      <c r="L14" s="18">
        <v>0</v>
      </c>
      <c r="M14" s="18">
        <f t="shared" si="3"/>
        <v>2772.1987418803419</v>
      </c>
      <c r="N14" s="36"/>
      <c r="P14" s="55"/>
    </row>
    <row r="15" spans="1:18" ht="21.95" customHeight="1" x14ac:dyDescent="0.2">
      <c r="B15" s="35" t="s">
        <v>186</v>
      </c>
      <c r="C15" s="35" t="s">
        <v>162</v>
      </c>
      <c r="D15" s="124"/>
      <c r="E15" s="121" t="s">
        <v>164</v>
      </c>
      <c r="F15" s="65">
        <v>8971.2000000000007</v>
      </c>
      <c r="G15" s="65">
        <v>852.78844800000002</v>
      </c>
      <c r="H15" s="65"/>
      <c r="I15" s="18">
        <f t="shared" si="0"/>
        <v>3833.8461538461538</v>
      </c>
      <c r="J15" s="18">
        <f t="shared" si="1"/>
        <v>364.4395076923077</v>
      </c>
      <c r="K15" s="18">
        <f t="shared" si="2"/>
        <v>0</v>
      </c>
      <c r="L15" s="18">
        <v>0</v>
      </c>
      <c r="M15" s="18">
        <f t="shared" si="3"/>
        <v>3469.4066461538459</v>
      </c>
      <c r="N15" s="36"/>
      <c r="P15" s="55"/>
    </row>
    <row r="16" spans="1:18" ht="21.95" customHeight="1" x14ac:dyDescent="0.2">
      <c r="B16" s="34" t="s">
        <v>187</v>
      </c>
      <c r="C16" s="35" t="s">
        <v>163</v>
      </c>
      <c r="D16" s="124"/>
      <c r="E16" s="121" t="s">
        <v>164</v>
      </c>
      <c r="F16" s="65">
        <v>8971.2000000000007</v>
      </c>
      <c r="G16" s="65">
        <v>852.78844800000002</v>
      </c>
      <c r="H16" s="65"/>
      <c r="I16" s="18">
        <f t="shared" si="0"/>
        <v>3833.8461538461538</v>
      </c>
      <c r="J16" s="18">
        <f t="shared" si="1"/>
        <v>364.4395076923077</v>
      </c>
      <c r="K16" s="18">
        <f t="shared" si="2"/>
        <v>0</v>
      </c>
      <c r="L16" s="18">
        <v>0</v>
      </c>
      <c r="M16" s="18">
        <f>I16-J16+K16-L16</f>
        <v>3469.4066461538459</v>
      </c>
      <c r="N16" s="36"/>
      <c r="P16" s="55"/>
    </row>
    <row r="17" spans="2:14" x14ac:dyDescent="0.2">
      <c r="F17" s="90"/>
      <c r="G17" s="90"/>
      <c r="H17" s="90"/>
      <c r="N17" s="91"/>
    </row>
    <row r="18" spans="2:14" x14ac:dyDescent="0.2">
      <c r="E18" s="59" t="s">
        <v>91</v>
      </c>
      <c r="F18" s="128">
        <f t="shared" ref="F18:L18" si="4">SUM(F5:F17)</f>
        <v>124347.32999999999</v>
      </c>
      <c r="G18" s="128">
        <f t="shared" si="4"/>
        <v>13571.377519999996</v>
      </c>
      <c r="H18" s="128">
        <f t="shared" si="4"/>
        <v>0</v>
      </c>
      <c r="I18" s="129">
        <f t="shared" si="4"/>
        <v>53139.884615384624</v>
      </c>
      <c r="J18" s="129">
        <f t="shared" si="4"/>
        <v>5799.7339829059811</v>
      </c>
      <c r="K18" s="129">
        <f t="shared" si="4"/>
        <v>0</v>
      </c>
      <c r="L18" s="129">
        <f t="shared" si="4"/>
        <v>1</v>
      </c>
      <c r="M18" s="129">
        <f>SUM(M5:M17)</f>
        <v>47339.150632478624</v>
      </c>
    </row>
    <row r="20" spans="2:14" x14ac:dyDescent="0.2">
      <c r="B20" s="38"/>
      <c r="C20" s="41"/>
      <c r="D20" s="35"/>
      <c r="E20" s="53"/>
      <c r="F20" s="18"/>
      <c r="G20" s="18"/>
      <c r="H20" s="18"/>
      <c r="I20" s="18"/>
      <c r="J20" s="18"/>
      <c r="K20" s="18"/>
      <c r="L20" s="18"/>
      <c r="M20" s="18"/>
    </row>
    <row r="22" spans="2:14" x14ac:dyDescent="0.2">
      <c r="B22" s="38"/>
      <c r="C22" s="41"/>
    </row>
  </sheetData>
  <pageMargins left="0.11811023622047245" right="0.11811023622047245" top="0.19685039370078741" bottom="0.19685039370078741" header="0" footer="0"/>
  <pageSetup scale="85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14"/>
  <sheetViews>
    <sheetView topLeftCell="C1" zoomScale="80" zoomScaleNormal="80" workbookViewId="0">
      <selection activeCell="J7" sqref="J7"/>
    </sheetView>
  </sheetViews>
  <sheetFormatPr baseColWidth="10" defaultRowHeight="12.75" x14ac:dyDescent="0.2"/>
  <cols>
    <col min="1" max="1" width="1" style="37" customWidth="1"/>
    <col min="2" max="2" width="15.28515625" style="37" bestFit="1" customWidth="1"/>
    <col min="3" max="3" width="27.8554687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9" ht="18" x14ac:dyDescent="0.25">
      <c r="A1" s="37" t="s">
        <v>208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9" ht="15" x14ac:dyDescent="0.25">
      <c r="F2" s="47" t="s">
        <v>311</v>
      </c>
      <c r="G2" s="45"/>
      <c r="H2" s="45"/>
      <c r="I2" s="45"/>
      <c r="J2" s="45"/>
      <c r="K2" s="45"/>
      <c r="L2" s="45"/>
      <c r="M2" s="45"/>
      <c r="N2" s="48" t="str">
        <f>PRESIDENCIA!M2</f>
        <v>28 DE FEBRERO 2017</v>
      </c>
    </row>
    <row r="3" spans="1:19" x14ac:dyDescent="0.2">
      <c r="B3" s="38"/>
      <c r="C3" s="41"/>
      <c r="F3" s="48" t="str">
        <f>PRESIDENCIA!F3</f>
        <v>SEGUNDA QUINCENA DE FEBRERO DE 2017</v>
      </c>
      <c r="G3" s="45"/>
      <c r="H3" s="45"/>
      <c r="I3" s="45"/>
      <c r="J3" s="45"/>
      <c r="K3" s="45"/>
      <c r="L3" s="45"/>
      <c r="M3" s="45"/>
    </row>
    <row r="4" spans="1:19" x14ac:dyDescent="0.2">
      <c r="B4" s="49" t="s">
        <v>2</v>
      </c>
      <c r="C4" s="49" t="s">
        <v>3</v>
      </c>
      <c r="D4" s="49"/>
      <c r="E4" s="49" t="s">
        <v>116</v>
      </c>
      <c r="F4" s="102" t="s">
        <v>4</v>
      </c>
      <c r="G4" s="102" t="s">
        <v>209</v>
      </c>
      <c r="H4" s="126" t="s">
        <v>260</v>
      </c>
      <c r="I4" s="50" t="s">
        <v>4</v>
      </c>
      <c r="J4" s="50" t="s">
        <v>209</v>
      </c>
      <c r="K4" s="127" t="s">
        <v>260</v>
      </c>
      <c r="L4" s="52" t="s">
        <v>197</v>
      </c>
      <c r="M4" s="50" t="s">
        <v>5</v>
      </c>
      <c r="N4" s="49" t="s">
        <v>6</v>
      </c>
    </row>
    <row r="5" spans="1:19" ht="21.95" customHeight="1" x14ac:dyDescent="0.2">
      <c r="B5" s="34" t="s">
        <v>446</v>
      </c>
      <c r="C5" s="35" t="s">
        <v>447</v>
      </c>
      <c r="D5" s="124"/>
      <c r="E5" s="121" t="s">
        <v>206</v>
      </c>
      <c r="F5" s="65">
        <v>11451.2</v>
      </c>
      <c r="G5" s="65">
        <v>1297.2</v>
      </c>
      <c r="H5" s="65"/>
      <c r="I5" s="18">
        <f>+F5/30.42*13</f>
        <v>4893.6752136752129</v>
      </c>
      <c r="J5" s="18">
        <f>+G5/30.42*13</f>
        <v>554.35897435897436</v>
      </c>
      <c r="K5" s="18">
        <f t="shared" ref="K5:K6" si="0">+H5/30.42*15</f>
        <v>0</v>
      </c>
      <c r="L5" s="18"/>
      <c r="M5" s="18">
        <f>I5-J5+K5-L5</f>
        <v>4339.3162393162384</v>
      </c>
      <c r="N5" s="36"/>
      <c r="P5" s="142"/>
      <c r="S5" s="60"/>
    </row>
    <row r="6" spans="1:19" ht="21.95" customHeight="1" x14ac:dyDescent="0.2">
      <c r="B6" s="34" t="s">
        <v>448</v>
      </c>
      <c r="C6" s="35" t="s">
        <v>453</v>
      </c>
      <c r="D6" s="124"/>
      <c r="E6" s="121" t="s">
        <v>137</v>
      </c>
      <c r="F6" s="65">
        <v>11451.2</v>
      </c>
      <c r="G6" s="65">
        <v>1297.2</v>
      </c>
      <c r="H6" s="65"/>
      <c r="I6" s="18">
        <f t="shared" ref="I6:I8" si="1">+F6/30.42*13</f>
        <v>4893.6752136752129</v>
      </c>
      <c r="J6" s="18">
        <f t="shared" ref="J6:J8" si="2">+G6/30.42*13</f>
        <v>554.35897435897436</v>
      </c>
      <c r="K6" s="18">
        <f t="shared" si="0"/>
        <v>0</v>
      </c>
      <c r="L6" s="18"/>
      <c r="M6" s="18">
        <f>I6-J6+K6-L6</f>
        <v>4339.3162393162384</v>
      </c>
      <c r="N6" s="36"/>
      <c r="P6" s="142"/>
      <c r="S6" s="45"/>
    </row>
    <row r="7" spans="1:19" ht="21.95" customHeight="1" x14ac:dyDescent="0.2">
      <c r="B7" s="41" t="s">
        <v>285</v>
      </c>
      <c r="C7" s="35" t="s">
        <v>284</v>
      </c>
      <c r="D7" s="130"/>
      <c r="E7" s="131" t="s">
        <v>286</v>
      </c>
      <c r="F7" s="90">
        <v>7952.7</v>
      </c>
      <c r="G7" s="90">
        <v>682.73320000000001</v>
      </c>
      <c r="H7" s="65"/>
      <c r="I7" s="18">
        <f t="shared" si="1"/>
        <v>3398.5897435897432</v>
      </c>
      <c r="J7" s="18">
        <f t="shared" si="2"/>
        <v>291.76632478632479</v>
      </c>
      <c r="K7" s="18"/>
      <c r="L7" s="18"/>
      <c r="M7" s="18">
        <f>I7-J7+K7-L7</f>
        <v>3106.8234188034185</v>
      </c>
      <c r="N7" s="36"/>
      <c r="P7" s="55"/>
      <c r="S7" s="45"/>
    </row>
    <row r="8" spans="1:19" ht="21.95" customHeight="1" x14ac:dyDescent="0.2">
      <c r="B8" s="41" t="s">
        <v>474</v>
      </c>
      <c r="C8" s="35" t="s">
        <v>460</v>
      </c>
      <c r="D8" s="130"/>
      <c r="E8" s="131" t="s">
        <v>286</v>
      </c>
      <c r="F8" s="90">
        <v>7664</v>
      </c>
      <c r="G8" s="90">
        <v>636.54</v>
      </c>
      <c r="H8" s="65"/>
      <c r="I8" s="18">
        <f t="shared" si="1"/>
        <v>3275.2136752136748</v>
      </c>
      <c r="J8" s="18">
        <f t="shared" si="2"/>
        <v>272.02564102564099</v>
      </c>
      <c r="K8" s="18"/>
      <c r="L8" s="18"/>
      <c r="M8" s="18">
        <f>I8-J8+K8-L8</f>
        <v>3003.1880341880337</v>
      </c>
      <c r="N8" s="36"/>
      <c r="P8" s="55"/>
      <c r="S8" s="45"/>
    </row>
    <row r="9" spans="1:19" x14ac:dyDescent="0.2">
      <c r="F9" s="90"/>
      <c r="G9" s="90"/>
      <c r="H9" s="90"/>
      <c r="N9" s="91"/>
      <c r="S9" s="45"/>
    </row>
    <row r="10" spans="1:19" x14ac:dyDescent="0.2">
      <c r="E10" s="59" t="s">
        <v>91</v>
      </c>
      <c r="F10" s="128">
        <f t="shared" ref="F10:M10" si="3">SUM(F5:F9)</f>
        <v>38519.100000000006</v>
      </c>
      <c r="G10" s="128">
        <f t="shared" si="3"/>
        <v>3913.6732000000002</v>
      </c>
      <c r="H10" s="128">
        <f t="shared" si="3"/>
        <v>0</v>
      </c>
      <c r="I10" s="129">
        <f t="shared" si="3"/>
        <v>16461.153846153844</v>
      </c>
      <c r="J10" s="129">
        <f t="shared" si="3"/>
        <v>1672.5099145299146</v>
      </c>
      <c r="K10" s="129">
        <f t="shared" si="3"/>
        <v>0</v>
      </c>
      <c r="L10" s="129">
        <f t="shared" si="3"/>
        <v>0</v>
      </c>
      <c r="M10" s="129">
        <f t="shared" si="3"/>
        <v>14788.643931623928</v>
      </c>
      <c r="S10" s="45"/>
    </row>
    <row r="11" spans="1:19" x14ac:dyDescent="0.2">
      <c r="S11" s="60"/>
    </row>
    <row r="12" spans="1:19" x14ac:dyDescent="0.2">
      <c r="B12" s="38"/>
      <c r="C12" s="41"/>
      <c r="D12" s="35"/>
      <c r="E12" s="53"/>
      <c r="F12" s="18"/>
      <c r="G12" s="18"/>
      <c r="H12" s="18"/>
      <c r="I12" s="18"/>
      <c r="J12" s="18"/>
      <c r="K12" s="18"/>
      <c r="L12" s="18"/>
      <c r="M12" s="18"/>
      <c r="S12" s="45"/>
    </row>
    <row r="14" spans="1:19" x14ac:dyDescent="0.2">
      <c r="B14" s="38"/>
      <c r="C14" s="41"/>
    </row>
  </sheetData>
  <pageMargins left="0.11811023622047245" right="0.11811023622047245" top="0.19685039370078741" bottom="0.19685039370078741" header="0" footer="0"/>
  <pageSetup scale="84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17"/>
  <sheetViews>
    <sheetView topLeftCell="A2" zoomScale="80" zoomScaleNormal="80" workbookViewId="0">
      <selection activeCell="J11" sqref="J11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33.4257812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0.140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6" ht="18" x14ac:dyDescent="0.25">
      <c r="A1" s="37" t="s">
        <v>208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6" ht="15" x14ac:dyDescent="0.25">
      <c r="F2" s="47" t="s">
        <v>312</v>
      </c>
      <c r="G2" s="45"/>
      <c r="H2" s="45"/>
      <c r="I2" s="45"/>
      <c r="J2" s="45"/>
      <c r="K2" s="45"/>
      <c r="L2" s="45"/>
      <c r="M2" s="45"/>
      <c r="N2" s="48" t="str">
        <f>PRESIDENCIA!M2</f>
        <v>28 DE FEBRERO 2017</v>
      </c>
    </row>
    <row r="3" spans="1:16" x14ac:dyDescent="0.2">
      <c r="B3" s="38"/>
      <c r="C3" s="41"/>
      <c r="F3" s="48" t="str">
        <f>PRESIDENCIA!F3</f>
        <v>SEGUNDA QUINCENA DE FEBRERO DE 2017</v>
      </c>
      <c r="G3" s="45"/>
      <c r="H3" s="45"/>
      <c r="I3" s="45"/>
      <c r="J3" s="45"/>
      <c r="K3" s="45"/>
      <c r="L3" s="45"/>
      <c r="M3" s="45"/>
    </row>
    <row r="4" spans="1:16" x14ac:dyDescent="0.2">
      <c r="B4" s="49" t="s">
        <v>2</v>
      </c>
      <c r="C4" s="49" t="s">
        <v>3</v>
      </c>
      <c r="D4" s="49"/>
      <c r="E4" s="49" t="s">
        <v>116</v>
      </c>
      <c r="F4" s="102" t="s">
        <v>4</v>
      </c>
      <c r="G4" s="102" t="s">
        <v>209</v>
      </c>
      <c r="H4" s="126" t="s">
        <v>260</v>
      </c>
      <c r="I4" s="50" t="s">
        <v>4</v>
      </c>
      <c r="J4" s="50" t="s">
        <v>209</v>
      </c>
      <c r="K4" s="127" t="s">
        <v>260</v>
      </c>
      <c r="L4" s="52" t="s">
        <v>197</v>
      </c>
      <c r="M4" s="50" t="s">
        <v>5</v>
      </c>
      <c r="N4" s="49" t="s">
        <v>6</v>
      </c>
    </row>
    <row r="5" spans="1:16" ht="33.75" x14ac:dyDescent="0.2">
      <c r="B5" s="34" t="s">
        <v>250</v>
      </c>
      <c r="C5" s="35" t="s">
        <v>241</v>
      </c>
      <c r="D5" s="124"/>
      <c r="E5" s="121" t="s">
        <v>238</v>
      </c>
      <c r="F5" s="65">
        <v>14416.5</v>
      </c>
      <c r="G5" s="65">
        <v>1970.2447039999997</v>
      </c>
      <c r="H5" s="65"/>
      <c r="I5" s="18">
        <f>+F5/30.42*13</f>
        <v>6160.8974358974356</v>
      </c>
      <c r="J5" s="18">
        <f>+G5/30.42*13</f>
        <v>841.98491623931614</v>
      </c>
      <c r="K5" s="18"/>
      <c r="L5" s="18"/>
      <c r="M5" s="18">
        <f t="shared" ref="M5:M10" si="0">I5-J5+K5-L5</f>
        <v>5318.912519658119</v>
      </c>
      <c r="N5" s="36"/>
      <c r="P5" s="142"/>
    </row>
    <row r="6" spans="1:16" ht="21.95" customHeight="1" x14ac:dyDescent="0.2">
      <c r="B6" s="34" t="s">
        <v>370</v>
      </c>
      <c r="C6" s="35" t="s">
        <v>366</v>
      </c>
      <c r="D6" s="124"/>
      <c r="E6" s="121" t="s">
        <v>152</v>
      </c>
      <c r="F6" s="65">
        <v>12791.05</v>
      </c>
      <c r="G6" s="65">
        <v>1623.05</v>
      </c>
      <c r="H6" s="65"/>
      <c r="I6" s="18">
        <f t="shared" ref="I6:I11" si="1">+F6/30.42*13</f>
        <v>5466.2606837606827</v>
      </c>
      <c r="J6" s="18">
        <f t="shared" ref="J6:J11" si="2">+G6/30.42*13</f>
        <v>693.61111111111109</v>
      </c>
      <c r="K6" s="18"/>
      <c r="L6" s="18"/>
      <c r="M6" s="18">
        <f t="shared" si="0"/>
        <v>4772.6495726495714</v>
      </c>
      <c r="N6" s="36"/>
      <c r="P6" s="142"/>
    </row>
    <row r="7" spans="1:16" ht="24" x14ac:dyDescent="0.2">
      <c r="B7" s="41" t="s">
        <v>193</v>
      </c>
      <c r="C7" s="35" t="s">
        <v>228</v>
      </c>
      <c r="D7" s="41"/>
      <c r="E7" s="123" t="s">
        <v>229</v>
      </c>
      <c r="F7" s="65">
        <v>5546.1</v>
      </c>
      <c r="G7" s="65">
        <v>97.931984000000057</v>
      </c>
      <c r="H7" s="65"/>
      <c r="I7" s="18">
        <f t="shared" si="1"/>
        <v>2370.1282051282051</v>
      </c>
      <c r="J7" s="18">
        <f t="shared" si="2"/>
        <v>41.851275213675237</v>
      </c>
      <c r="K7" s="18">
        <f>+H7/30.42*15</f>
        <v>0</v>
      </c>
      <c r="L7" s="18"/>
      <c r="M7" s="18">
        <f t="shared" si="0"/>
        <v>2328.2769299145298</v>
      </c>
      <c r="N7" s="36"/>
      <c r="P7" s="55"/>
    </row>
    <row r="8" spans="1:16" ht="21.95" customHeight="1" x14ac:dyDescent="0.2">
      <c r="B8" s="38" t="s">
        <v>62</v>
      </c>
      <c r="C8" s="41" t="s">
        <v>100</v>
      </c>
      <c r="D8" s="53"/>
      <c r="E8" s="70" t="s">
        <v>144</v>
      </c>
      <c r="F8" s="65">
        <v>10999.8</v>
      </c>
      <c r="G8" s="65">
        <v>1240.4375839999996</v>
      </c>
      <c r="H8" s="65"/>
      <c r="I8" s="18">
        <f t="shared" si="1"/>
        <v>4700.7692307692305</v>
      </c>
      <c r="J8" s="18">
        <f t="shared" si="2"/>
        <v>530.10153162393135</v>
      </c>
      <c r="K8" s="18"/>
      <c r="L8" s="18"/>
      <c r="M8" s="18">
        <f t="shared" si="0"/>
        <v>4170.6676991452987</v>
      </c>
      <c r="N8" s="36"/>
      <c r="P8" s="55"/>
    </row>
    <row r="9" spans="1:16" ht="21.95" customHeight="1" x14ac:dyDescent="0.2">
      <c r="B9" s="38" t="s">
        <v>63</v>
      </c>
      <c r="C9" s="41" t="s">
        <v>64</v>
      </c>
      <c r="D9" s="53"/>
      <c r="E9" s="70" t="s">
        <v>132</v>
      </c>
      <c r="F9" s="65">
        <v>8994.2999999999993</v>
      </c>
      <c r="G9" s="65">
        <v>856.92796799999974</v>
      </c>
      <c r="H9" s="65"/>
      <c r="I9" s="18">
        <f t="shared" si="1"/>
        <v>3843.7179487179483</v>
      </c>
      <c r="J9" s="18">
        <f t="shared" si="2"/>
        <v>366.20853333333321</v>
      </c>
      <c r="K9" s="18">
        <f>+H9/30.42*15</f>
        <v>0</v>
      </c>
      <c r="L9" s="18"/>
      <c r="M9" s="18">
        <f t="shared" si="0"/>
        <v>3477.5094153846148</v>
      </c>
      <c r="N9" s="36"/>
      <c r="P9" s="55"/>
    </row>
    <row r="10" spans="1:16" ht="21.95" customHeight="1" x14ac:dyDescent="0.2">
      <c r="B10" s="38" t="s">
        <v>325</v>
      </c>
      <c r="C10" s="35" t="s">
        <v>324</v>
      </c>
      <c r="D10" s="53"/>
      <c r="E10" s="70" t="s">
        <v>144</v>
      </c>
      <c r="F10" s="65">
        <v>5192</v>
      </c>
      <c r="G10" s="65">
        <v>29.16</v>
      </c>
      <c r="H10" s="65"/>
      <c r="I10" s="18">
        <f t="shared" si="1"/>
        <v>2218.8034188034189</v>
      </c>
      <c r="J10" s="18">
        <f t="shared" si="2"/>
        <v>12.46153846153846</v>
      </c>
      <c r="K10" s="18"/>
      <c r="L10" s="18"/>
      <c r="M10" s="18">
        <f t="shared" si="0"/>
        <v>2206.3418803418804</v>
      </c>
      <c r="N10" s="36"/>
      <c r="P10" s="55"/>
    </row>
    <row r="11" spans="1:16" ht="24" x14ac:dyDescent="0.2">
      <c r="B11" s="38" t="s">
        <v>368</v>
      </c>
      <c r="C11" s="35" t="s">
        <v>367</v>
      </c>
      <c r="D11" s="53"/>
      <c r="E11" s="70" t="s">
        <v>369</v>
      </c>
      <c r="F11" s="65">
        <v>8964</v>
      </c>
      <c r="G11" s="65">
        <v>852</v>
      </c>
      <c r="H11" s="65"/>
      <c r="I11" s="18">
        <f t="shared" si="1"/>
        <v>3830.7692307692309</v>
      </c>
      <c r="J11" s="18">
        <f t="shared" si="2"/>
        <v>364.10256410256409</v>
      </c>
      <c r="K11" s="18"/>
      <c r="L11" s="18"/>
      <c r="M11" s="18">
        <f>I11-J11+K11-L11</f>
        <v>3466.666666666667</v>
      </c>
      <c r="N11" s="36"/>
      <c r="P11" s="55"/>
    </row>
    <row r="12" spans="1:16" x14ac:dyDescent="0.2">
      <c r="F12" s="90"/>
      <c r="G12" s="90"/>
      <c r="H12" s="90"/>
      <c r="N12" s="91"/>
    </row>
    <row r="13" spans="1:16" x14ac:dyDescent="0.2">
      <c r="E13" s="59" t="s">
        <v>91</v>
      </c>
      <c r="F13" s="128">
        <f t="shared" ref="F13:L13" si="3">SUM(F5:F12)</f>
        <v>66903.75</v>
      </c>
      <c r="G13" s="128">
        <f t="shared" si="3"/>
        <v>6669.7522399999989</v>
      </c>
      <c r="H13" s="128">
        <f t="shared" si="3"/>
        <v>0</v>
      </c>
      <c r="I13" s="129">
        <f>SUM(I5:I12)</f>
        <v>28591.346153846152</v>
      </c>
      <c r="J13" s="129">
        <f>SUM(J5:J12)</f>
        <v>2850.3214700854696</v>
      </c>
      <c r="K13" s="129">
        <f t="shared" si="3"/>
        <v>0</v>
      </c>
      <c r="L13" s="129">
        <f t="shared" si="3"/>
        <v>0</v>
      </c>
      <c r="M13" s="129">
        <f>SUM(M5:M12)</f>
        <v>25741.024683760679</v>
      </c>
    </row>
    <row r="15" spans="1:16" x14ac:dyDescent="0.2">
      <c r="B15" s="38"/>
      <c r="C15" s="41"/>
      <c r="D15" s="35"/>
      <c r="E15" s="53"/>
      <c r="F15" s="18"/>
      <c r="G15" s="18"/>
      <c r="H15" s="18"/>
      <c r="I15" s="18"/>
      <c r="J15" s="18"/>
      <c r="K15" s="18"/>
      <c r="L15" s="18"/>
      <c r="M15" s="18"/>
    </row>
    <row r="17" spans="2:3" x14ac:dyDescent="0.2">
      <c r="B17" s="38"/>
      <c r="C17" s="41"/>
    </row>
  </sheetData>
  <pageMargins left="0.11811023622047245" right="0.11811023622047245" top="0.19685039370078741" bottom="0.19685039370078741" header="0" footer="0"/>
  <pageSetup scale="82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T15"/>
  <sheetViews>
    <sheetView tabSelected="1" zoomScale="80" zoomScaleNormal="80" workbookViewId="0">
      <selection activeCell="I9" sqref="I9"/>
    </sheetView>
  </sheetViews>
  <sheetFormatPr baseColWidth="10" defaultRowHeight="12.75" x14ac:dyDescent="0.2"/>
  <cols>
    <col min="1" max="1" width="1" style="37" customWidth="1"/>
    <col min="2" max="2" width="15" style="37" bestFit="1" customWidth="1"/>
    <col min="3" max="3" width="31.2851562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20" ht="18" x14ac:dyDescent="0.25">
      <c r="A1" s="37" t="s">
        <v>208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20" ht="15" x14ac:dyDescent="0.25">
      <c r="F2" s="47" t="s">
        <v>313</v>
      </c>
      <c r="G2" s="45"/>
      <c r="H2" s="45"/>
      <c r="I2" s="45"/>
      <c r="J2" s="45"/>
      <c r="K2" s="45"/>
      <c r="L2" s="45"/>
      <c r="M2" s="45"/>
      <c r="N2" s="48" t="str">
        <f>PRESIDENCIA!M2</f>
        <v>28 DE FEBRERO 2017</v>
      </c>
    </row>
    <row r="3" spans="1:20" x14ac:dyDescent="0.2">
      <c r="B3" s="38"/>
      <c r="C3" s="41"/>
      <c r="F3" s="48" t="str">
        <f>PRESIDENCIA!F3</f>
        <v>SEGUNDA QUINCENA DE FEBRERO DE 2017</v>
      </c>
      <c r="G3" s="45"/>
      <c r="H3" s="45"/>
      <c r="I3" s="45"/>
      <c r="J3" s="45"/>
      <c r="K3" s="45"/>
      <c r="L3" s="45"/>
      <c r="M3" s="45"/>
    </row>
    <row r="4" spans="1:20" x14ac:dyDescent="0.2">
      <c r="B4" s="49" t="s">
        <v>2</v>
      </c>
      <c r="C4" s="49" t="s">
        <v>3</v>
      </c>
      <c r="D4" s="49"/>
      <c r="E4" s="49" t="s">
        <v>116</v>
      </c>
      <c r="F4" s="102" t="s">
        <v>4</v>
      </c>
      <c r="G4" s="102" t="s">
        <v>209</v>
      </c>
      <c r="H4" s="126" t="s">
        <v>260</v>
      </c>
      <c r="I4" s="50" t="s">
        <v>4</v>
      </c>
      <c r="J4" s="50" t="s">
        <v>209</v>
      </c>
      <c r="K4" s="127" t="s">
        <v>260</v>
      </c>
      <c r="L4" s="52" t="s">
        <v>197</v>
      </c>
      <c r="M4" s="50" t="s">
        <v>5</v>
      </c>
      <c r="N4" s="49" t="s">
        <v>6</v>
      </c>
    </row>
    <row r="5" spans="1:20" ht="21.95" customHeight="1" x14ac:dyDescent="0.2">
      <c r="B5" s="34" t="s">
        <v>377</v>
      </c>
      <c r="C5" s="35" t="s">
        <v>371</v>
      </c>
      <c r="D5" s="124"/>
      <c r="E5" s="121" t="s">
        <v>374</v>
      </c>
      <c r="F5" s="65">
        <v>13144.89</v>
      </c>
      <c r="G5" s="65">
        <v>1698.63</v>
      </c>
      <c r="H5" s="65"/>
      <c r="I5" s="18">
        <f>+F5/30.42*13</f>
        <v>5617.4743589743584</v>
      </c>
      <c r="J5" s="18">
        <f>+G5/30.42*13</f>
        <v>725.91025641025647</v>
      </c>
      <c r="K5" s="18">
        <f t="shared" ref="K5:K9" si="0">+H5/30.42*15</f>
        <v>0</v>
      </c>
      <c r="L5" s="18"/>
      <c r="M5" s="18">
        <f>I5-J5+K5-L5</f>
        <v>4891.5641025641016</v>
      </c>
      <c r="N5" s="36"/>
      <c r="P5" s="142"/>
      <c r="S5" s="60"/>
    </row>
    <row r="6" spans="1:20" ht="21.95" customHeight="1" x14ac:dyDescent="0.2">
      <c r="B6" s="34" t="s">
        <v>244</v>
      </c>
      <c r="C6" s="35" t="s">
        <v>243</v>
      </c>
      <c r="D6" s="124"/>
      <c r="E6" s="121" t="s">
        <v>120</v>
      </c>
      <c r="F6" s="65">
        <v>8964</v>
      </c>
      <c r="G6" s="65">
        <v>852</v>
      </c>
      <c r="H6" s="65"/>
      <c r="I6" s="18">
        <f t="shared" ref="I6:I9" si="1">+F6/30.42*13</f>
        <v>3830.7692307692309</v>
      </c>
      <c r="J6" s="18">
        <f t="shared" ref="J6:J9" si="2">+G6/30.42*13</f>
        <v>364.10256410256409</v>
      </c>
      <c r="K6" s="18">
        <f t="shared" si="0"/>
        <v>0</v>
      </c>
      <c r="L6" s="18"/>
      <c r="M6" s="18">
        <f>I6-J6+K6-L6</f>
        <v>3466.666666666667</v>
      </c>
      <c r="N6" s="36"/>
      <c r="P6" s="142"/>
      <c r="S6" s="45"/>
    </row>
    <row r="7" spans="1:20" ht="21.95" customHeight="1" x14ac:dyDescent="0.2">
      <c r="B7" s="38" t="s">
        <v>171</v>
      </c>
      <c r="C7" s="35" t="s">
        <v>170</v>
      </c>
      <c r="D7" s="124"/>
      <c r="E7" s="121" t="s">
        <v>120</v>
      </c>
      <c r="F7" s="65">
        <v>8964</v>
      </c>
      <c r="G7" s="65">
        <v>852</v>
      </c>
      <c r="H7" s="65"/>
      <c r="I7" s="18">
        <f t="shared" si="1"/>
        <v>3830.7692307692309</v>
      </c>
      <c r="J7" s="18">
        <f t="shared" si="2"/>
        <v>364.10256410256409</v>
      </c>
      <c r="K7" s="18">
        <f t="shared" si="0"/>
        <v>0</v>
      </c>
      <c r="L7" s="18"/>
      <c r="M7" s="18">
        <f>I7-J7+K7-L7</f>
        <v>3466.666666666667</v>
      </c>
      <c r="N7" s="36"/>
      <c r="P7" s="142"/>
      <c r="S7" s="45"/>
    </row>
    <row r="8" spans="1:20" ht="21.95" customHeight="1" x14ac:dyDescent="0.2">
      <c r="B8" s="34" t="s">
        <v>378</v>
      </c>
      <c r="C8" s="35" t="s">
        <v>372</v>
      </c>
      <c r="D8" s="124"/>
      <c r="E8" s="121" t="s">
        <v>375</v>
      </c>
      <c r="F8" s="65">
        <v>8964</v>
      </c>
      <c r="G8" s="65">
        <v>852</v>
      </c>
      <c r="H8" s="65"/>
      <c r="I8" s="18"/>
      <c r="J8" s="18"/>
      <c r="K8" s="18">
        <f t="shared" si="0"/>
        <v>0</v>
      </c>
      <c r="L8" s="18"/>
      <c r="M8" s="18">
        <f>I8-J8+K8-L8</f>
        <v>0</v>
      </c>
      <c r="N8" s="36"/>
      <c r="P8" s="142"/>
      <c r="S8" s="45"/>
    </row>
    <row r="9" spans="1:20" ht="21.95" customHeight="1" x14ac:dyDescent="0.2">
      <c r="B9" s="34" t="s">
        <v>379</v>
      </c>
      <c r="C9" s="35" t="s">
        <v>373</v>
      </c>
      <c r="D9" s="124"/>
      <c r="E9" s="121" t="s">
        <v>376</v>
      </c>
      <c r="F9" s="65">
        <v>17948.73</v>
      </c>
      <c r="G9" s="65">
        <v>2724.73</v>
      </c>
      <c r="H9" s="65"/>
      <c r="I9" s="18">
        <f t="shared" si="1"/>
        <v>7670.3974358974347</v>
      </c>
      <c r="J9" s="18">
        <f t="shared" si="2"/>
        <v>1164.4145299145298</v>
      </c>
      <c r="K9" s="18">
        <f t="shared" si="0"/>
        <v>0</v>
      </c>
      <c r="L9" s="18"/>
      <c r="M9" s="18">
        <f>I9-J9+K9-L9</f>
        <v>6505.9829059829044</v>
      </c>
      <c r="N9" s="36"/>
      <c r="P9" s="142"/>
      <c r="S9" s="45"/>
      <c r="T9" s="58">
        <f>F9/30.42*50/12*5</f>
        <v>12292.303583168967</v>
      </c>
    </row>
    <row r="10" spans="1:20" x14ac:dyDescent="0.2">
      <c r="F10" s="90"/>
      <c r="G10" s="90"/>
      <c r="H10" s="90"/>
      <c r="N10" s="91"/>
      <c r="S10" s="45"/>
    </row>
    <row r="11" spans="1:20" x14ac:dyDescent="0.2">
      <c r="E11" s="59" t="s">
        <v>91</v>
      </c>
      <c r="F11" s="128">
        <f t="shared" ref="F11:L11" si="3">SUM(F5:F10)</f>
        <v>57985.619999999995</v>
      </c>
      <c r="G11" s="128">
        <f t="shared" si="3"/>
        <v>6979.3600000000006</v>
      </c>
      <c r="H11" s="128">
        <f t="shared" si="3"/>
        <v>0</v>
      </c>
      <c r="I11" s="129">
        <f t="shared" si="3"/>
        <v>20949.410256410254</v>
      </c>
      <c r="J11" s="129">
        <f t="shared" si="3"/>
        <v>2618.5299145299145</v>
      </c>
      <c r="K11" s="129">
        <f t="shared" si="3"/>
        <v>0</v>
      </c>
      <c r="L11" s="129">
        <f t="shared" si="3"/>
        <v>0</v>
      </c>
      <c r="M11" s="129">
        <f>SUM(M5:M10)</f>
        <v>18330.880341880344</v>
      </c>
      <c r="S11" s="60"/>
    </row>
    <row r="12" spans="1:20" x14ac:dyDescent="0.2">
      <c r="S12" s="45"/>
    </row>
    <row r="13" spans="1:20" x14ac:dyDescent="0.2">
      <c r="B13" s="38"/>
      <c r="C13" s="41"/>
      <c r="D13" s="35"/>
      <c r="E13" s="53"/>
      <c r="F13" s="18"/>
      <c r="G13" s="18"/>
      <c r="H13" s="18"/>
      <c r="I13" s="18"/>
      <c r="J13" s="18"/>
      <c r="K13" s="18"/>
      <c r="L13" s="18"/>
      <c r="M13" s="18"/>
    </row>
    <row r="15" spans="1:20" x14ac:dyDescent="0.2">
      <c r="B15" s="38"/>
      <c r="C15" s="41"/>
    </row>
  </sheetData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-0.249977111117893"/>
    <pageSetUpPr fitToPage="1"/>
  </sheetPr>
  <dimension ref="A1:R15"/>
  <sheetViews>
    <sheetView zoomScale="80" zoomScaleNormal="80" workbookViewId="0">
      <selection activeCell="J5" sqref="J5"/>
    </sheetView>
  </sheetViews>
  <sheetFormatPr baseColWidth="10" defaultRowHeight="12.75" x14ac:dyDescent="0.2"/>
  <cols>
    <col min="1" max="1" width="1" customWidth="1"/>
    <col min="2" max="2" width="12.7109375" customWidth="1"/>
    <col min="3" max="3" width="32.42578125" bestFit="1" customWidth="1"/>
    <col min="4" max="4" width="5" customWidth="1"/>
    <col min="5" max="5" width="17.140625" customWidth="1"/>
    <col min="6" max="6" width="1.85546875" customWidth="1"/>
    <col min="7" max="7" width="1.42578125" customWidth="1"/>
    <col min="8" max="8" width="1" customWidth="1"/>
    <col min="9" max="10" width="13.7109375" customWidth="1"/>
    <col min="11" max="11" width="10" customWidth="1"/>
    <col min="12" max="12" width="9.28515625" customWidth="1"/>
    <col min="13" max="13" width="13.140625" bestFit="1" customWidth="1"/>
    <col min="14" max="14" width="34.42578125" customWidth="1"/>
    <col min="15" max="15" width="5.5703125" bestFit="1" customWidth="1"/>
    <col min="16" max="16" width="10.140625" bestFit="1" customWidth="1"/>
    <col min="17" max="17" width="1.140625" customWidth="1"/>
    <col min="18" max="18" width="2" customWidth="1"/>
  </cols>
  <sheetData>
    <row r="1" spans="1:18" ht="18" x14ac:dyDescent="0.25">
      <c r="A1" t="s">
        <v>208</v>
      </c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1:18" ht="15" x14ac:dyDescent="0.25">
      <c r="F2" s="4" t="s">
        <v>314</v>
      </c>
      <c r="G2" s="2"/>
      <c r="H2" s="2"/>
      <c r="I2" s="2"/>
      <c r="J2" s="2"/>
      <c r="K2" s="2"/>
      <c r="L2" s="2"/>
      <c r="M2" s="2"/>
      <c r="N2" s="17" t="str">
        <f>PRESIDENCIA!M2</f>
        <v>28 DE FEBRERO 2017</v>
      </c>
    </row>
    <row r="3" spans="1:18" x14ac:dyDescent="0.2">
      <c r="B3" s="9"/>
      <c r="C3" s="8"/>
      <c r="F3" s="17" t="str">
        <f>PRESIDENCIA!F3</f>
        <v>SEGUNDA QUINCENA DE FEBRERO DE 2017</v>
      </c>
      <c r="G3" s="2"/>
      <c r="H3" s="2"/>
      <c r="I3" s="2"/>
      <c r="J3" s="2"/>
      <c r="K3" s="2"/>
      <c r="L3" s="2"/>
      <c r="M3" s="2"/>
    </row>
    <row r="4" spans="1:18" x14ac:dyDescent="0.2">
      <c r="B4" s="6" t="s">
        <v>2</v>
      </c>
      <c r="C4" s="6" t="s">
        <v>3</v>
      </c>
      <c r="D4" s="6"/>
      <c r="E4" s="6" t="s">
        <v>116</v>
      </c>
      <c r="F4" s="61" t="s">
        <v>4</v>
      </c>
      <c r="G4" s="61" t="s">
        <v>209</v>
      </c>
      <c r="H4" s="67" t="s">
        <v>260</v>
      </c>
      <c r="I4" s="7" t="s">
        <v>4</v>
      </c>
      <c r="J4" s="7" t="s">
        <v>209</v>
      </c>
      <c r="K4" s="40" t="s">
        <v>260</v>
      </c>
      <c r="L4" s="24" t="s">
        <v>197</v>
      </c>
      <c r="M4" s="7" t="s">
        <v>5</v>
      </c>
      <c r="N4" s="6" t="s">
        <v>6</v>
      </c>
    </row>
    <row r="5" spans="1:18" ht="21.95" customHeight="1" x14ac:dyDescent="0.2">
      <c r="B5" s="20" t="s">
        <v>249</v>
      </c>
      <c r="C5" s="10" t="s">
        <v>240</v>
      </c>
      <c r="D5" s="33"/>
      <c r="E5" s="69" t="s">
        <v>177</v>
      </c>
      <c r="F5" s="62">
        <v>10119.9</v>
      </c>
      <c r="G5" s="62">
        <v>1058.6354879999999</v>
      </c>
      <c r="H5" s="62"/>
      <c r="I5" s="11">
        <f>+F5/30.42*13</f>
        <v>4324.7435897435898</v>
      </c>
      <c r="J5" s="11">
        <f>+G5/30.42*13</f>
        <v>452.4083282051281</v>
      </c>
      <c r="K5" s="11">
        <f t="shared" ref="K5:K9" si="0">+H5/30.42*15</f>
        <v>0</v>
      </c>
      <c r="L5" s="11"/>
      <c r="M5" s="11">
        <f>I5-J5+K5-L5</f>
        <v>3872.335261538462</v>
      </c>
      <c r="N5" s="12"/>
      <c r="P5" s="142"/>
    </row>
    <row r="6" spans="1:18" ht="21.95" customHeight="1" x14ac:dyDescent="0.2">
      <c r="B6" s="20" t="s">
        <v>248</v>
      </c>
      <c r="C6" s="10" t="s">
        <v>247</v>
      </c>
      <c r="D6" s="33"/>
      <c r="E6" s="69" t="s">
        <v>145</v>
      </c>
      <c r="F6" s="66">
        <v>9077</v>
      </c>
      <c r="G6" s="66">
        <v>872</v>
      </c>
      <c r="H6" s="62"/>
      <c r="I6" s="11">
        <f t="shared" ref="I6:I9" si="1">+F6/30.42*13</f>
        <v>3879.0598290598286</v>
      </c>
      <c r="J6" s="11">
        <f t="shared" ref="J6:J9" si="2">+G6/30.42*13</f>
        <v>372.64957264957263</v>
      </c>
      <c r="K6" s="11">
        <f t="shared" si="0"/>
        <v>0</v>
      </c>
      <c r="L6" s="11">
        <v>0</v>
      </c>
      <c r="M6" s="11">
        <f>I6-J6+K6-L6</f>
        <v>3506.4102564102559</v>
      </c>
      <c r="N6" s="12"/>
      <c r="P6" s="43"/>
    </row>
    <row r="7" spans="1:18" ht="30" customHeight="1" x14ac:dyDescent="0.2">
      <c r="B7" s="38" t="s">
        <v>114</v>
      </c>
      <c r="C7" s="41" t="s">
        <v>101</v>
      </c>
      <c r="D7" s="53"/>
      <c r="E7" s="70" t="s">
        <v>146</v>
      </c>
      <c r="F7" s="66">
        <v>8204.7000000000007</v>
      </c>
      <c r="G7" s="66">
        <v>723.05320000000006</v>
      </c>
      <c r="H7" s="62"/>
      <c r="I7" s="11">
        <f t="shared" si="1"/>
        <v>3506.2820512820517</v>
      </c>
      <c r="J7" s="11">
        <f t="shared" si="2"/>
        <v>308.99709401709401</v>
      </c>
      <c r="K7" s="11">
        <f t="shared" si="0"/>
        <v>0</v>
      </c>
      <c r="L7" s="11"/>
      <c r="M7" s="11">
        <f>I7-J7+K7-L7</f>
        <v>3197.2849572649575</v>
      </c>
      <c r="N7" s="12"/>
      <c r="P7" s="43"/>
      <c r="Q7" s="11"/>
      <c r="R7" s="11"/>
    </row>
    <row r="8" spans="1:18" ht="27.75" customHeight="1" x14ac:dyDescent="0.2">
      <c r="B8" s="57" t="s">
        <v>156</v>
      </c>
      <c r="C8" s="41" t="s">
        <v>155</v>
      </c>
      <c r="D8" s="53"/>
      <c r="E8" s="70" t="s">
        <v>157</v>
      </c>
      <c r="F8" s="66">
        <v>8204.7000000000007</v>
      </c>
      <c r="G8" s="66">
        <v>723.05320000000006</v>
      </c>
      <c r="H8" s="62"/>
      <c r="I8" s="11">
        <f t="shared" si="1"/>
        <v>3506.2820512820517</v>
      </c>
      <c r="J8" s="11">
        <f t="shared" si="2"/>
        <v>308.99709401709401</v>
      </c>
      <c r="K8" s="11">
        <f t="shared" si="0"/>
        <v>0</v>
      </c>
      <c r="L8" s="11"/>
      <c r="M8" s="11">
        <f>I8-J8+K8-L8</f>
        <v>3197.2849572649575</v>
      </c>
      <c r="N8" s="12"/>
      <c r="P8" s="43"/>
      <c r="Q8" s="8"/>
    </row>
    <row r="9" spans="1:18" ht="21.95" customHeight="1" x14ac:dyDescent="0.2">
      <c r="B9" s="41" t="s">
        <v>400</v>
      </c>
      <c r="C9" s="41" t="s">
        <v>401</v>
      </c>
      <c r="D9" s="53"/>
      <c r="E9" s="70" t="s">
        <v>145</v>
      </c>
      <c r="F9" s="66">
        <v>9077</v>
      </c>
      <c r="G9" s="66">
        <v>872</v>
      </c>
      <c r="H9" s="62"/>
      <c r="I9" s="11">
        <f t="shared" si="1"/>
        <v>3879.0598290598286</v>
      </c>
      <c r="J9" s="11">
        <f t="shared" si="2"/>
        <v>372.64957264957263</v>
      </c>
      <c r="K9" s="11">
        <f t="shared" si="0"/>
        <v>0</v>
      </c>
      <c r="L9" s="11">
        <v>0</v>
      </c>
      <c r="M9" s="11">
        <f>I9-J9+K9-L9</f>
        <v>3506.4102564102559</v>
      </c>
      <c r="N9" s="12"/>
      <c r="P9" s="142"/>
    </row>
    <row r="10" spans="1:18" x14ac:dyDescent="0.2">
      <c r="F10" s="64"/>
      <c r="G10" s="64"/>
      <c r="H10" s="64"/>
      <c r="N10" s="23"/>
    </row>
    <row r="11" spans="1:18" x14ac:dyDescent="0.2">
      <c r="E11" s="15" t="s">
        <v>91</v>
      </c>
      <c r="F11" s="68">
        <f t="shared" ref="F11:M11" si="3">SUM(F5:F10)</f>
        <v>44683.3</v>
      </c>
      <c r="G11" s="68">
        <f t="shared" si="3"/>
        <v>4248.7418880000005</v>
      </c>
      <c r="H11" s="68">
        <f t="shared" si="3"/>
        <v>0</v>
      </c>
      <c r="I11" s="22">
        <f t="shared" si="3"/>
        <v>19095.427350427348</v>
      </c>
      <c r="J11" s="22">
        <f t="shared" si="3"/>
        <v>1815.7016615384614</v>
      </c>
      <c r="K11" s="22">
        <f t="shared" si="3"/>
        <v>0</v>
      </c>
      <c r="L11" s="22">
        <f t="shared" si="3"/>
        <v>0</v>
      </c>
      <c r="M11" s="22">
        <f t="shared" si="3"/>
        <v>17279.725688888888</v>
      </c>
    </row>
    <row r="13" spans="1:18" x14ac:dyDescent="0.2">
      <c r="B13" s="9"/>
      <c r="C13" s="8"/>
      <c r="D13" s="10"/>
      <c r="E13" s="13"/>
      <c r="F13" s="11"/>
      <c r="G13" s="11"/>
      <c r="H13" s="11"/>
      <c r="I13" s="11"/>
      <c r="J13" s="11"/>
      <c r="K13" s="11"/>
      <c r="L13" s="11"/>
      <c r="M13" s="11"/>
    </row>
    <row r="15" spans="1:18" x14ac:dyDescent="0.2">
      <c r="B15" s="9"/>
      <c r="C15" s="8"/>
    </row>
  </sheetData>
  <phoneticPr fontId="0" type="noConversion"/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6"/>
  <sheetViews>
    <sheetView zoomScale="80" zoomScaleNormal="80" workbookViewId="0">
      <selection activeCell="I7" sqref="I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42578125" style="37" customWidth="1"/>
    <col min="4" max="4" width="5.140625" style="37" customWidth="1"/>
    <col min="5" max="5" width="15" style="37" customWidth="1"/>
    <col min="6" max="6" width="1" style="37" customWidth="1"/>
    <col min="7" max="7" width="1.42578125" style="37" customWidth="1"/>
    <col min="8" max="8" width="11.7109375" style="37" customWidth="1"/>
    <col min="9" max="9" width="10.140625" style="37" customWidth="1"/>
    <col min="10" max="10" width="10" style="37" customWidth="1"/>
    <col min="11" max="11" width="8.85546875" style="37" customWidth="1"/>
    <col min="12" max="12" width="11.28515625" style="37" bestFit="1" customWidth="1"/>
    <col min="13" max="13" width="32" style="37" customWidth="1"/>
    <col min="14" max="15" width="11.42578125" style="37"/>
    <col min="16" max="16" width="11.42578125" style="45"/>
    <col min="17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6" ht="15" x14ac:dyDescent="0.25">
      <c r="F2" s="47" t="s">
        <v>517</v>
      </c>
      <c r="G2" s="45"/>
      <c r="H2" s="45"/>
      <c r="I2" s="45"/>
      <c r="J2" s="47"/>
      <c r="K2" s="45"/>
      <c r="L2" s="45"/>
      <c r="M2" s="48" t="str">
        <f>+O.PUB!M2</f>
        <v>28 DE FEBRERO 2017</v>
      </c>
    </row>
    <row r="3" spans="2:16" x14ac:dyDescent="0.2">
      <c r="F3" s="48" t="str">
        <f>+O.PUB!F3</f>
        <v>SEGUNDA QUINCENA DE FEBRERO DE 2017</v>
      </c>
      <c r="G3" s="45"/>
      <c r="H3" s="45"/>
      <c r="I3" s="45"/>
      <c r="J3" s="48"/>
      <c r="K3" s="45"/>
      <c r="L3" s="45"/>
    </row>
    <row r="4" spans="2:16" x14ac:dyDescent="0.2">
      <c r="F4" s="101"/>
      <c r="G4" s="45"/>
      <c r="H4" s="45"/>
      <c r="I4" s="45"/>
      <c r="J4" s="101"/>
      <c r="K4" s="45"/>
      <c r="L4" s="45"/>
    </row>
    <row r="5" spans="2:16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209</v>
      </c>
      <c r="H5" s="50" t="s">
        <v>4</v>
      </c>
      <c r="I5" s="50" t="s">
        <v>209</v>
      </c>
      <c r="J5" s="103" t="s">
        <v>260</v>
      </c>
      <c r="K5" s="50" t="s">
        <v>197</v>
      </c>
      <c r="L5" s="50" t="s">
        <v>5</v>
      </c>
      <c r="M5" s="49" t="s">
        <v>6</v>
      </c>
    </row>
    <row r="6" spans="2:16" x14ac:dyDescent="0.2">
      <c r="F6" s="90"/>
      <c r="G6" s="90"/>
    </row>
    <row r="7" spans="2:16" ht="24.95" customHeight="1" x14ac:dyDescent="0.2">
      <c r="B7" s="9" t="s">
        <v>521</v>
      </c>
      <c r="C7" s="41" t="s">
        <v>519</v>
      </c>
      <c r="E7" s="38" t="s">
        <v>520</v>
      </c>
      <c r="F7" s="65">
        <v>14062</v>
      </c>
      <c r="G7" s="65">
        <v>1894</v>
      </c>
      <c r="H7" s="18">
        <f>+F7/30.42*13</f>
        <v>6009.401709401709</v>
      </c>
      <c r="I7" s="18">
        <f>+G7/30.42*13</f>
        <v>809.40170940170935</v>
      </c>
      <c r="J7" s="18"/>
      <c r="K7" s="18"/>
      <c r="L7" s="18">
        <f>H7-I7+J7-K7</f>
        <v>5200</v>
      </c>
      <c r="M7" s="36"/>
      <c r="N7" s="58"/>
      <c r="O7" s="146"/>
      <c r="P7" s="60"/>
    </row>
    <row r="8" spans="2:16" ht="31.5" customHeight="1" x14ac:dyDescent="0.2">
      <c r="B8" s="38"/>
      <c r="C8" s="41"/>
      <c r="E8" s="38"/>
      <c r="F8" s="90"/>
      <c r="G8" s="90"/>
      <c r="H8" s="18">
        <f>+F8/30.42*15</f>
        <v>0</v>
      </c>
      <c r="I8" s="18">
        <f>+G8/30.42*15</f>
        <v>0</v>
      </c>
      <c r="L8" s="18">
        <f>H8-I8+J8-K8</f>
        <v>0</v>
      </c>
      <c r="M8" s="36"/>
    </row>
    <row r="9" spans="2:16" ht="21.95" customHeight="1" x14ac:dyDescent="0.2">
      <c r="E9" s="59" t="s">
        <v>91</v>
      </c>
      <c r="F9" s="98">
        <f t="shared" ref="F9:K9" si="0">SUM(F7:F8)</f>
        <v>14062</v>
      </c>
      <c r="G9" s="98">
        <f t="shared" si="0"/>
        <v>1894</v>
      </c>
      <c r="H9" s="60">
        <f>SUM(H7:H8)</f>
        <v>6009.401709401709</v>
      </c>
      <c r="I9" s="60">
        <f>SUM(I7:I8)</f>
        <v>809.40170940170935</v>
      </c>
      <c r="J9" s="60">
        <f t="shared" si="0"/>
        <v>0</v>
      </c>
      <c r="K9" s="60">
        <f t="shared" si="0"/>
        <v>0</v>
      </c>
      <c r="L9" s="60">
        <f>SUM(L7:L8)</f>
        <v>5200</v>
      </c>
    </row>
    <row r="10" spans="2:16" ht="21.95" customHeight="1" x14ac:dyDescent="0.2"/>
    <row r="13" spans="2:16" x14ac:dyDescent="0.2">
      <c r="P13" s="60"/>
    </row>
    <row r="14" spans="2:16" x14ac:dyDescent="0.2">
      <c r="E14" s="122"/>
    </row>
    <row r="15" spans="2:16" x14ac:dyDescent="0.2">
      <c r="E15" s="122"/>
    </row>
    <row r="16" spans="2:16" x14ac:dyDescent="0.2">
      <c r="E16" s="122"/>
    </row>
  </sheetData>
  <pageMargins left="0.11811023622047245" right="7.874015748031496E-2" top="0.59055118110236227" bottom="0.98425196850393704" header="0" footer="0"/>
  <pageSetup scale="98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6" tint="-0.249977111117893"/>
    <pageSetUpPr fitToPage="1"/>
  </sheetPr>
  <dimension ref="B1:R17"/>
  <sheetViews>
    <sheetView zoomScale="90" zoomScaleNormal="90" workbookViewId="0">
      <pane ySplit="5" topLeftCell="A6" activePane="bottomLeft" state="frozen"/>
      <selection activeCell="F18" sqref="F18"/>
      <selection pane="bottomLeft" activeCell="I7" sqref="I7:I13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5" customWidth="1"/>
    <col min="7" max="7" width="2" style="45" customWidth="1"/>
    <col min="8" max="8" width="13" style="45" customWidth="1"/>
    <col min="9" max="9" width="11.140625" style="45" customWidth="1"/>
    <col min="10" max="10" width="11.28515625" style="45" customWidth="1"/>
    <col min="11" max="11" width="7.28515625" style="45" customWidth="1"/>
    <col min="12" max="12" width="12.140625" style="45" bestFit="1" customWidth="1"/>
    <col min="13" max="13" width="26.7109375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J1" s="44"/>
      <c r="M1" s="46" t="s">
        <v>1</v>
      </c>
    </row>
    <row r="2" spans="2:18" ht="15" x14ac:dyDescent="0.25">
      <c r="F2" s="47" t="s">
        <v>302</v>
      </c>
      <c r="J2" s="47"/>
      <c r="M2" s="48" t="s">
        <v>537</v>
      </c>
    </row>
    <row r="3" spans="2:18" x14ac:dyDescent="0.2">
      <c r="F3" s="100" t="s">
        <v>536</v>
      </c>
      <c r="J3" s="101"/>
    </row>
    <row r="4" spans="2:18" x14ac:dyDescent="0.2">
      <c r="F4" s="101" t="s">
        <v>198</v>
      </c>
      <c r="J4" s="101"/>
    </row>
    <row r="5" spans="2:18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209</v>
      </c>
      <c r="H5" s="50" t="s">
        <v>4</v>
      </c>
      <c r="I5" s="50" t="s">
        <v>209</v>
      </c>
      <c r="J5" s="103" t="s">
        <v>260</v>
      </c>
      <c r="K5" s="50" t="s">
        <v>197</v>
      </c>
      <c r="L5" s="50" t="s">
        <v>5</v>
      </c>
      <c r="M5" s="49" t="s">
        <v>6</v>
      </c>
    </row>
    <row r="6" spans="2:18" x14ac:dyDescent="0.2">
      <c r="B6" s="104"/>
      <c r="C6" s="104"/>
      <c r="D6" s="104"/>
      <c r="E6" s="104"/>
      <c r="F6" s="105"/>
      <c r="G6" s="105"/>
      <c r="H6" s="105"/>
      <c r="I6" s="105"/>
      <c r="J6" s="105"/>
      <c r="K6" s="105"/>
      <c r="L6" s="105"/>
      <c r="M6" s="104"/>
    </row>
    <row r="7" spans="2:18" ht="24.95" customHeight="1" x14ac:dyDescent="0.2">
      <c r="B7" s="38" t="s">
        <v>353</v>
      </c>
      <c r="C7" s="41" t="s">
        <v>352</v>
      </c>
      <c r="D7" s="53"/>
      <c r="E7" s="70" t="s">
        <v>117</v>
      </c>
      <c r="F7" s="18">
        <v>67351.399999999994</v>
      </c>
      <c r="G7" s="18">
        <v>16623.400000000001</v>
      </c>
      <c r="H7" s="18">
        <f>F7/30.42*13</f>
        <v>28782.64957264957</v>
      </c>
      <c r="I7" s="18">
        <f>+G7/30.42*13</f>
        <v>7104.0170940170938</v>
      </c>
      <c r="J7" s="18"/>
      <c r="K7" s="18">
        <v>0</v>
      </c>
      <c r="L7" s="18">
        <f>H7-I7+J7-K7</f>
        <v>21678.632478632477</v>
      </c>
      <c r="M7" s="36"/>
      <c r="N7" s="58"/>
      <c r="O7" s="60"/>
      <c r="P7" s="60"/>
      <c r="Q7" s="60"/>
      <c r="R7" s="60"/>
    </row>
    <row r="8" spans="2:18" ht="24.95" customHeight="1" x14ac:dyDescent="0.2">
      <c r="B8" s="38" t="s">
        <v>360</v>
      </c>
      <c r="C8" s="41" t="s">
        <v>356</v>
      </c>
      <c r="D8" s="53"/>
      <c r="E8" s="70" t="s">
        <v>210</v>
      </c>
      <c r="F8" s="65">
        <v>17948.73</v>
      </c>
      <c r="G8" s="65">
        <v>2724.73</v>
      </c>
      <c r="H8" s="18">
        <f t="shared" ref="H8:H13" si="0">F8/30.42*13</f>
        <v>7670.3974358974347</v>
      </c>
      <c r="I8" s="18">
        <f t="shared" ref="I8:I13" si="1">+G8/30.42*13</f>
        <v>1164.4145299145298</v>
      </c>
      <c r="J8" s="18"/>
      <c r="K8" s="18">
        <v>0</v>
      </c>
      <c r="L8" s="18">
        <f t="shared" ref="L8:L13" si="2">H8-I8+J8-K8</f>
        <v>6505.9829059829044</v>
      </c>
      <c r="M8" s="36"/>
      <c r="N8" s="58"/>
      <c r="O8" s="45"/>
      <c r="Q8" s="45"/>
      <c r="R8" s="45"/>
    </row>
    <row r="9" spans="2:18" ht="24.95" customHeight="1" x14ac:dyDescent="0.2">
      <c r="B9" s="38" t="s">
        <v>9</v>
      </c>
      <c r="C9" s="41" t="s">
        <v>10</v>
      </c>
      <c r="D9" s="53"/>
      <c r="E9" s="70" t="s">
        <v>122</v>
      </c>
      <c r="F9" s="65">
        <v>11483</v>
      </c>
      <c r="G9" s="65">
        <v>1343</v>
      </c>
      <c r="H9" s="18">
        <f t="shared" si="0"/>
        <v>4907.264957264957</v>
      </c>
      <c r="I9" s="18">
        <f t="shared" si="1"/>
        <v>573.9316239316239</v>
      </c>
      <c r="J9" s="18"/>
      <c r="K9" s="18"/>
      <c r="L9" s="18">
        <f t="shared" si="2"/>
        <v>4333.333333333333</v>
      </c>
      <c r="M9" s="36"/>
      <c r="N9" s="58"/>
      <c r="O9" s="45"/>
      <c r="Q9" s="45"/>
      <c r="R9" s="45"/>
    </row>
    <row r="10" spans="2:18" ht="24.95" customHeight="1" x14ac:dyDescent="0.2">
      <c r="B10" s="34" t="s">
        <v>361</v>
      </c>
      <c r="C10" s="35" t="s">
        <v>354</v>
      </c>
      <c r="D10" s="53"/>
      <c r="E10" s="70" t="s">
        <v>355</v>
      </c>
      <c r="F10" s="65">
        <v>16659.310000000001</v>
      </c>
      <c r="G10" s="65">
        <v>2449.31</v>
      </c>
      <c r="H10" s="18">
        <f t="shared" si="0"/>
        <v>7119.363247863248</v>
      </c>
      <c r="I10" s="18">
        <f t="shared" si="1"/>
        <v>1046.7136752136753</v>
      </c>
      <c r="J10" s="18"/>
      <c r="K10" s="18">
        <v>0</v>
      </c>
      <c r="L10" s="18">
        <f t="shared" si="2"/>
        <v>6072.6495726495723</v>
      </c>
      <c r="M10" s="36"/>
      <c r="N10" s="58"/>
      <c r="O10" s="45"/>
      <c r="Q10" s="45"/>
      <c r="R10" s="45"/>
    </row>
    <row r="11" spans="2:18" ht="24.95" customHeight="1" x14ac:dyDescent="0.2">
      <c r="B11" s="38" t="s">
        <v>236</v>
      </c>
      <c r="C11" s="41" t="s">
        <v>235</v>
      </c>
      <c r="D11" s="53"/>
      <c r="E11" s="70" t="s">
        <v>234</v>
      </c>
      <c r="F11" s="65">
        <v>25806</v>
      </c>
      <c r="G11" s="65">
        <v>4512</v>
      </c>
      <c r="H11" s="18">
        <f t="shared" si="0"/>
        <v>11028.205128205127</v>
      </c>
      <c r="I11" s="18">
        <f t="shared" si="1"/>
        <v>1928.2051282051282</v>
      </c>
      <c r="J11" s="18"/>
      <c r="K11" s="18">
        <v>0</v>
      </c>
      <c r="L11" s="18">
        <f t="shared" si="2"/>
        <v>9099.9999999999982</v>
      </c>
      <c r="M11" s="36"/>
      <c r="N11" s="58"/>
      <c r="O11" s="45"/>
      <c r="Q11" s="45"/>
      <c r="R11" s="45"/>
    </row>
    <row r="12" spans="2:18" ht="24.95" customHeight="1" x14ac:dyDescent="0.2">
      <c r="B12" s="38" t="s">
        <v>362</v>
      </c>
      <c r="C12" s="41" t="s">
        <v>357</v>
      </c>
      <c r="D12" s="53"/>
      <c r="E12" s="70" t="s">
        <v>358</v>
      </c>
      <c r="F12" s="65">
        <v>11483</v>
      </c>
      <c r="G12" s="65">
        <v>1343</v>
      </c>
      <c r="H12" s="18">
        <f t="shared" si="0"/>
        <v>4907.264957264957</v>
      </c>
      <c r="I12" s="18">
        <f t="shared" si="1"/>
        <v>573.9316239316239</v>
      </c>
      <c r="J12" s="18"/>
      <c r="K12" s="18"/>
      <c r="L12" s="18">
        <f t="shared" si="2"/>
        <v>4333.333333333333</v>
      </c>
      <c r="M12" s="36"/>
      <c r="N12" s="58"/>
      <c r="O12" s="45"/>
      <c r="Q12" s="45"/>
      <c r="R12" s="45"/>
    </row>
    <row r="13" spans="2:18" ht="24.95" customHeight="1" x14ac:dyDescent="0.2">
      <c r="B13" s="38" t="s">
        <v>363</v>
      </c>
      <c r="C13" s="41" t="s">
        <v>454</v>
      </c>
      <c r="D13" s="53"/>
      <c r="E13" s="70" t="s">
        <v>359</v>
      </c>
      <c r="F13" s="65">
        <v>12791.05</v>
      </c>
      <c r="G13" s="65">
        <v>1623.05</v>
      </c>
      <c r="H13" s="18">
        <f t="shared" si="0"/>
        <v>5466.2606837606827</v>
      </c>
      <c r="I13" s="18">
        <f t="shared" si="1"/>
        <v>693.61111111111109</v>
      </c>
      <c r="J13" s="18"/>
      <c r="K13" s="18"/>
      <c r="L13" s="18">
        <f t="shared" si="2"/>
        <v>4772.6495726495714</v>
      </c>
      <c r="M13" s="36"/>
      <c r="N13" s="58"/>
      <c r="O13" s="60"/>
      <c r="P13" s="60"/>
      <c r="Q13" s="60"/>
      <c r="R13" s="60"/>
    </row>
    <row r="14" spans="2:18" ht="21.95" customHeight="1" x14ac:dyDescent="0.2">
      <c r="B14" s="41"/>
      <c r="C14" s="35"/>
      <c r="D14" s="35"/>
      <c r="E14" s="107"/>
      <c r="F14" s="94"/>
      <c r="G14" s="94"/>
      <c r="H14" s="94"/>
      <c r="I14" s="94"/>
      <c r="J14" s="94"/>
      <c r="K14" s="94" t="s">
        <v>198</v>
      </c>
      <c r="L14" s="18"/>
      <c r="M14" s="106"/>
      <c r="O14" s="45"/>
      <c r="Q14" s="45"/>
      <c r="R14" s="45"/>
    </row>
    <row r="15" spans="2:18" ht="21.95" customHeight="1" x14ac:dyDescent="0.2">
      <c r="B15" s="41"/>
      <c r="C15" s="35"/>
      <c r="D15" s="35"/>
      <c r="E15" s="59" t="s">
        <v>91</v>
      </c>
      <c r="F15" s="60">
        <f t="shared" ref="F15:K15" si="3">SUM(F7:F14)</f>
        <v>163522.49</v>
      </c>
      <c r="G15" s="60">
        <f t="shared" si="3"/>
        <v>30618.49</v>
      </c>
      <c r="H15" s="60">
        <f>SUM(H7:H14)</f>
        <v>69881.405982905984</v>
      </c>
      <c r="I15" s="60">
        <f>SUM(I7:I14)</f>
        <v>13084.824786324785</v>
      </c>
      <c r="J15" s="60">
        <f t="shared" si="3"/>
        <v>0</v>
      </c>
      <c r="K15" s="60">
        <f t="shared" si="3"/>
        <v>0</v>
      </c>
      <c r="L15" s="60">
        <f>SUM(L7:L14)</f>
        <v>56796.581196581195</v>
      </c>
      <c r="M15" s="106"/>
      <c r="N15" s="60"/>
    </row>
    <row r="17" spans="3:12" x14ac:dyDescent="0.2">
      <c r="C17" s="37" t="s">
        <v>198</v>
      </c>
      <c r="E17" s="59"/>
      <c r="F17" s="60"/>
      <c r="G17" s="60"/>
      <c r="H17" s="60"/>
      <c r="I17" s="60"/>
      <c r="J17" s="60"/>
      <c r="K17" s="60"/>
      <c r="L17" s="60"/>
    </row>
  </sheetData>
  <phoneticPr fontId="0" type="noConversion"/>
  <pageMargins left="0.11811023622047245" right="0.19685039370078741" top="1.0629921259842521" bottom="0.98425196850393704" header="0" footer="0"/>
  <pageSetup scale="94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42"/>
  <sheetViews>
    <sheetView workbookViewId="0">
      <selection activeCell="F5" sqref="F5"/>
    </sheetView>
  </sheetViews>
  <sheetFormatPr baseColWidth="10" defaultRowHeight="12.75" x14ac:dyDescent="0.2"/>
  <cols>
    <col min="1" max="1" width="1.140625" style="27" customWidth="1"/>
    <col min="2" max="2" width="14.85546875" style="27" customWidth="1"/>
    <col min="3" max="3" width="24" style="27" customWidth="1"/>
    <col min="4" max="4" width="6.140625" style="27" customWidth="1"/>
    <col min="5" max="5" width="20.5703125" style="27" customWidth="1"/>
    <col min="6" max="6" width="10.42578125" style="27" customWidth="1"/>
    <col min="7" max="7" width="7.5703125" style="27" customWidth="1"/>
    <col min="8" max="8" width="9.140625" style="27" customWidth="1"/>
    <col min="9" max="9" width="8.5703125" style="27" customWidth="1"/>
    <col min="10" max="10" width="10.42578125" style="27" customWidth="1"/>
    <col min="11" max="11" width="25.140625" style="27" customWidth="1"/>
    <col min="12" max="16384" width="11.42578125" style="27"/>
  </cols>
  <sheetData>
    <row r="1" spans="1:11" ht="18" x14ac:dyDescent="0.25">
      <c r="A1" s="27" t="s">
        <v>208</v>
      </c>
      <c r="F1" s="1" t="s">
        <v>0</v>
      </c>
      <c r="G1" s="28"/>
      <c r="H1" s="28"/>
      <c r="I1" s="28"/>
      <c r="J1" s="28"/>
      <c r="K1" s="29" t="s">
        <v>1</v>
      </c>
    </row>
    <row r="2" spans="1:11" ht="15" x14ac:dyDescent="0.25">
      <c r="F2" s="4" t="s">
        <v>281</v>
      </c>
      <c r="G2" s="28"/>
      <c r="H2" s="28"/>
      <c r="I2" s="28"/>
      <c r="J2" s="28"/>
      <c r="K2" s="17" t="str">
        <f>PRESIDENCIA!M2</f>
        <v>28 DE FEBRERO 2017</v>
      </c>
    </row>
    <row r="3" spans="1:11" x14ac:dyDescent="0.2">
      <c r="B3" s="9"/>
      <c r="C3" s="8"/>
      <c r="F3" s="17" t="str">
        <f>PRESIDENCIA!F3</f>
        <v>SEGUNDA QUINCENA DE FEBRERO DE 2017</v>
      </c>
      <c r="G3" s="28"/>
      <c r="H3" s="28"/>
      <c r="I3" s="28"/>
      <c r="J3" s="28"/>
    </row>
    <row r="4" spans="1:11" x14ac:dyDescent="0.2">
      <c r="B4" s="30" t="s">
        <v>2</v>
      </c>
      <c r="C4" s="30" t="s">
        <v>3</v>
      </c>
      <c r="D4" s="30"/>
      <c r="E4" s="30" t="s">
        <v>116</v>
      </c>
      <c r="F4" s="24" t="s">
        <v>4</v>
      </c>
      <c r="G4" s="24" t="s">
        <v>209</v>
      </c>
      <c r="H4" s="39" t="s">
        <v>260</v>
      </c>
      <c r="I4" s="24" t="s">
        <v>197</v>
      </c>
      <c r="J4" s="24" t="s">
        <v>5</v>
      </c>
      <c r="K4" s="30" t="s">
        <v>6</v>
      </c>
    </row>
    <row r="5" spans="1:11" ht="24.75" customHeight="1" x14ac:dyDescent="0.2">
      <c r="B5" s="9" t="s">
        <v>67</v>
      </c>
      <c r="C5" s="8" t="s">
        <v>68</v>
      </c>
      <c r="D5" s="13"/>
      <c r="E5" s="9" t="s">
        <v>143</v>
      </c>
      <c r="F5" s="11">
        <v>4256.7</v>
      </c>
      <c r="G5" s="11"/>
      <c r="H5" s="11"/>
      <c r="I5" s="11"/>
      <c r="J5" s="11">
        <f>F5-G5+H5-I5</f>
        <v>4256.7</v>
      </c>
      <c r="K5" s="27" t="s">
        <v>231</v>
      </c>
    </row>
    <row r="6" spans="1:11" ht="24.75" customHeight="1" x14ac:dyDescent="0.2">
      <c r="B6" s="9"/>
      <c r="C6" s="8"/>
      <c r="D6" s="13"/>
      <c r="E6" s="9"/>
      <c r="F6" s="11"/>
      <c r="G6" s="11"/>
      <c r="H6" s="11"/>
      <c r="I6" s="11"/>
      <c r="J6" s="11">
        <f t="shared" ref="J6:J14" si="0">F6-G6+H6-I6</f>
        <v>0</v>
      </c>
      <c r="K6" s="27" t="s">
        <v>231</v>
      </c>
    </row>
    <row r="7" spans="1:11" ht="24.75" customHeight="1" x14ac:dyDescent="0.2">
      <c r="B7" s="9" t="s">
        <v>69</v>
      </c>
      <c r="C7" s="8" t="s">
        <v>70</v>
      </c>
      <c r="D7" s="13"/>
      <c r="E7" s="9" t="s">
        <v>143</v>
      </c>
      <c r="F7" s="11">
        <v>4256.7</v>
      </c>
      <c r="G7" s="11"/>
      <c r="H7" s="11"/>
      <c r="I7" s="11"/>
      <c r="J7" s="11">
        <f t="shared" si="0"/>
        <v>4256.7</v>
      </c>
      <c r="K7" s="27" t="s">
        <v>231</v>
      </c>
    </row>
    <row r="8" spans="1:11" ht="24.75" customHeight="1" x14ac:dyDescent="0.2">
      <c r="B8" s="8"/>
      <c r="C8" s="8"/>
      <c r="D8" s="8"/>
      <c r="E8" s="8"/>
      <c r="F8" s="11"/>
      <c r="G8" s="11"/>
      <c r="H8" s="11"/>
      <c r="I8" s="11"/>
      <c r="J8" s="11">
        <f t="shared" si="0"/>
        <v>0</v>
      </c>
      <c r="K8" s="27" t="s">
        <v>231</v>
      </c>
    </row>
    <row r="9" spans="1:11" ht="24.75" customHeight="1" x14ac:dyDescent="0.2">
      <c r="B9" s="9" t="s">
        <v>52</v>
      </c>
      <c r="C9" s="8" t="s">
        <v>53</v>
      </c>
      <c r="D9" s="14"/>
      <c r="E9" s="19" t="s">
        <v>121</v>
      </c>
      <c r="F9" s="26">
        <v>4133.8500000000004</v>
      </c>
      <c r="G9" s="26"/>
      <c r="H9" s="11"/>
      <c r="I9" s="11"/>
      <c r="J9" s="11">
        <f t="shared" si="0"/>
        <v>4133.8500000000004</v>
      </c>
      <c r="K9" s="27" t="s">
        <v>231</v>
      </c>
    </row>
    <row r="10" spans="1:11" ht="24.75" customHeight="1" x14ac:dyDescent="0.2">
      <c r="B10" s="8"/>
      <c r="C10" s="8"/>
      <c r="D10" s="8"/>
      <c r="E10" s="8"/>
      <c r="F10" s="11"/>
      <c r="G10" s="11"/>
      <c r="H10" s="11"/>
      <c r="I10" s="11"/>
      <c r="J10" s="11">
        <f t="shared" si="0"/>
        <v>0</v>
      </c>
      <c r="K10" s="27" t="s">
        <v>231</v>
      </c>
    </row>
    <row r="11" spans="1:11" ht="24.75" customHeight="1" x14ac:dyDescent="0.2">
      <c r="B11" s="38" t="s">
        <v>71</v>
      </c>
      <c r="C11" s="41" t="s">
        <v>72</v>
      </c>
      <c r="D11" s="53"/>
      <c r="E11" s="38" t="s">
        <v>143</v>
      </c>
      <c r="F11" s="26">
        <v>3186.54</v>
      </c>
      <c r="G11" s="66"/>
      <c r="H11" s="66"/>
      <c r="I11" s="11"/>
      <c r="J11" s="11">
        <f t="shared" si="0"/>
        <v>3186.54</v>
      </c>
      <c r="K11" s="27" t="s">
        <v>231</v>
      </c>
    </row>
    <row r="12" spans="1:11" ht="24.75" customHeight="1" x14ac:dyDescent="0.2">
      <c r="B12" s="8"/>
      <c r="C12" s="10"/>
      <c r="D12" s="8"/>
      <c r="E12" s="8"/>
      <c r="F12" s="11"/>
      <c r="G12" s="11"/>
      <c r="H12" s="11"/>
      <c r="I12" s="11"/>
      <c r="J12" s="11">
        <f t="shared" si="0"/>
        <v>0</v>
      </c>
      <c r="K12" s="27" t="s">
        <v>231</v>
      </c>
    </row>
    <row r="13" spans="1:11" ht="24.75" customHeight="1" x14ac:dyDescent="0.2">
      <c r="B13" s="8"/>
      <c r="C13" s="10"/>
      <c r="D13" s="8"/>
      <c r="E13" s="8"/>
      <c r="F13" s="11"/>
      <c r="G13" s="11"/>
      <c r="H13" s="11"/>
      <c r="I13" s="11"/>
      <c r="J13" s="11">
        <f t="shared" si="0"/>
        <v>0</v>
      </c>
      <c r="K13" s="27" t="s">
        <v>231</v>
      </c>
    </row>
    <row r="14" spans="1:11" ht="24.75" customHeight="1" x14ac:dyDescent="0.2">
      <c r="B14" s="8"/>
      <c r="C14" s="10"/>
      <c r="D14" s="8"/>
      <c r="E14" s="8"/>
      <c r="F14" s="11"/>
      <c r="G14" s="11"/>
      <c r="H14" s="11"/>
      <c r="I14" s="11"/>
      <c r="J14" s="11">
        <f t="shared" si="0"/>
        <v>0</v>
      </c>
      <c r="K14" s="27" t="s">
        <v>231</v>
      </c>
    </row>
    <row r="15" spans="1:11" ht="24.75" customHeight="1" x14ac:dyDescent="0.2"/>
    <row r="16" spans="1:11" s="31" customFormat="1" ht="24.75" customHeight="1" x14ac:dyDescent="0.2">
      <c r="E16" s="31" t="s">
        <v>91</v>
      </c>
      <c r="F16" s="32">
        <f>SUM(F5:F15)</f>
        <v>15833.79</v>
      </c>
      <c r="G16" s="32">
        <f>SUM(G5:G15)</f>
        <v>0</v>
      </c>
      <c r="H16" s="32">
        <f>SUM(H5:H15)</f>
        <v>0</v>
      </c>
      <c r="I16" s="32">
        <f>SUM(I5:I15)</f>
        <v>0</v>
      </c>
      <c r="J16" s="32">
        <f>SUM(J5:J15)</f>
        <v>15833.79</v>
      </c>
    </row>
    <row r="17" ht="24.75" customHeight="1" x14ac:dyDescent="0.2"/>
    <row r="18" ht="24.75" customHeight="1" x14ac:dyDescent="0.2"/>
    <row r="19" ht="24.75" customHeight="1" x14ac:dyDescent="0.2"/>
    <row r="20" ht="24.75" customHeight="1" x14ac:dyDescent="0.2"/>
    <row r="21" ht="24.75" customHeight="1" x14ac:dyDescent="0.2"/>
    <row r="22" ht="24.75" customHeight="1" x14ac:dyDescent="0.2"/>
    <row r="23" ht="24.75" customHeight="1" x14ac:dyDescent="0.2"/>
    <row r="24" ht="24.75" customHeight="1" x14ac:dyDescent="0.2"/>
    <row r="25" ht="24.75" customHeight="1" x14ac:dyDescent="0.2"/>
    <row r="26" ht="24.75" customHeight="1" x14ac:dyDescent="0.2"/>
    <row r="27" ht="24.75" customHeight="1" x14ac:dyDescent="0.2"/>
    <row r="28" ht="24.75" customHeight="1" x14ac:dyDescent="0.2"/>
    <row r="29" ht="24.75" customHeight="1" x14ac:dyDescent="0.2"/>
    <row r="30" ht="24.75" customHeight="1" x14ac:dyDescent="0.2"/>
    <row r="31" ht="24.75" customHeight="1" x14ac:dyDescent="0.2"/>
    <row r="32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</sheetData>
  <pageMargins left="0" right="0" top="0" bottom="0" header="0" footer="0"/>
  <pageSetup scale="9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B050"/>
    <pageSetUpPr fitToPage="1"/>
  </sheetPr>
  <dimension ref="A1:Q30"/>
  <sheetViews>
    <sheetView zoomScale="90" zoomScaleNormal="90" workbookViewId="0">
      <selection activeCell="H13" sqref="H13"/>
    </sheetView>
  </sheetViews>
  <sheetFormatPr baseColWidth="10" defaultRowHeight="12.75" x14ac:dyDescent="0.2"/>
  <cols>
    <col min="1" max="1" width="1.7109375" style="37" customWidth="1"/>
    <col min="2" max="2" width="15" style="37" bestFit="1" customWidth="1"/>
    <col min="3" max="3" width="35.85546875" style="37" bestFit="1" customWidth="1"/>
    <col min="4" max="4" width="2.28515625" style="37" customWidth="1"/>
    <col min="5" max="5" width="16" style="37" customWidth="1"/>
    <col min="6" max="6" width="1.5703125" style="37" customWidth="1"/>
    <col min="7" max="7" width="1.28515625" style="37" customWidth="1"/>
    <col min="8" max="8" width="12.140625" style="37" bestFit="1" customWidth="1"/>
    <col min="9" max="9" width="11.140625" style="37" bestFit="1" customWidth="1"/>
    <col min="10" max="10" width="11.85546875" style="37" customWidth="1"/>
    <col min="11" max="11" width="9.140625" style="37" customWidth="1"/>
    <col min="12" max="12" width="12.140625" style="37" bestFit="1" customWidth="1"/>
    <col min="13" max="13" width="25.42578125" style="37" customWidth="1"/>
    <col min="14" max="14" width="12.140625" style="37" bestFit="1" customWidth="1"/>
    <col min="15" max="16384" width="11.42578125" style="37"/>
  </cols>
  <sheetData>
    <row r="1" spans="1:17" ht="18" x14ac:dyDescent="0.25">
      <c r="A1" s="37" t="s">
        <v>198</v>
      </c>
      <c r="B1" s="91"/>
      <c r="C1" s="91"/>
      <c r="D1" s="91"/>
      <c r="E1" s="91"/>
      <c r="F1" s="132" t="s">
        <v>0</v>
      </c>
      <c r="G1" s="133"/>
      <c r="H1" s="133"/>
      <c r="I1" s="133"/>
      <c r="J1" s="133"/>
      <c r="K1" s="133"/>
      <c r="L1" s="133"/>
      <c r="M1" s="104" t="s">
        <v>1</v>
      </c>
    </row>
    <row r="2" spans="1:17" ht="15" x14ac:dyDescent="0.25">
      <c r="B2" s="91"/>
      <c r="C2" s="91"/>
      <c r="D2" s="91"/>
      <c r="E2" s="91"/>
      <c r="F2" s="134" t="s">
        <v>96</v>
      </c>
      <c r="G2" s="133"/>
      <c r="H2" s="133"/>
      <c r="I2" s="133"/>
      <c r="J2" s="133"/>
      <c r="K2" s="133"/>
      <c r="L2" s="133"/>
      <c r="M2" s="135" t="str">
        <f>PRESIDENCIA!M2</f>
        <v>28 DE FEBRERO 2017</v>
      </c>
    </row>
    <row r="3" spans="1:17" x14ac:dyDescent="0.2">
      <c r="B3" s="91"/>
      <c r="C3" s="91"/>
      <c r="D3" s="91"/>
      <c r="E3" s="91"/>
      <c r="F3" s="135" t="str">
        <f>PRESIDENCIA!F3</f>
        <v>SEGUNDA QUINCENA DE FEBRERO DE 2017</v>
      </c>
      <c r="G3" s="133"/>
      <c r="H3" s="133"/>
      <c r="I3" s="133"/>
      <c r="J3" s="133"/>
      <c r="K3" s="133"/>
      <c r="L3" s="133"/>
      <c r="M3" s="91"/>
    </row>
    <row r="4" spans="1:17" x14ac:dyDescent="0.2">
      <c r="B4" s="91"/>
      <c r="C4" s="91"/>
      <c r="D4" s="91"/>
      <c r="E4" s="91"/>
      <c r="F4" s="105"/>
      <c r="G4" s="133"/>
      <c r="H4" s="133"/>
      <c r="I4" s="133"/>
      <c r="J4" s="133"/>
      <c r="K4" s="133"/>
      <c r="L4" s="133"/>
      <c r="M4" s="91"/>
    </row>
    <row r="5" spans="1:17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209</v>
      </c>
      <c r="H5" s="50" t="s">
        <v>4</v>
      </c>
      <c r="I5" s="50" t="s">
        <v>209</v>
      </c>
      <c r="J5" s="103" t="s">
        <v>260</v>
      </c>
      <c r="K5" s="52" t="s">
        <v>197</v>
      </c>
      <c r="L5" s="50" t="s">
        <v>5</v>
      </c>
      <c r="M5" s="49" t="s">
        <v>6</v>
      </c>
    </row>
    <row r="6" spans="1:17" ht="1.5" customHeight="1" x14ac:dyDescent="0.2">
      <c r="B6" s="91"/>
      <c r="C6" s="91"/>
      <c r="D6" s="91"/>
      <c r="E6" s="91"/>
      <c r="F6" s="136"/>
      <c r="G6" s="136"/>
      <c r="H6" s="91"/>
      <c r="I6" s="91"/>
      <c r="J6" s="91"/>
      <c r="K6" s="91"/>
      <c r="L6" s="91"/>
      <c r="M6" s="91"/>
    </row>
    <row r="7" spans="1:17" ht="34.5" customHeight="1" x14ac:dyDescent="0.2">
      <c r="B7" s="21" t="s">
        <v>514</v>
      </c>
      <c r="C7" s="35" t="s">
        <v>515</v>
      </c>
      <c r="D7" s="34"/>
      <c r="E7" s="121" t="s">
        <v>516</v>
      </c>
      <c r="F7" s="92">
        <v>31108</v>
      </c>
      <c r="G7" s="93">
        <v>5758</v>
      </c>
      <c r="H7" s="54">
        <f>+F7/30.42*13</f>
        <v>13294.017094017094</v>
      </c>
      <c r="I7" s="54">
        <f>+G7/30.42*13</f>
        <v>2460.6837606837603</v>
      </c>
      <c r="J7" s="54"/>
      <c r="K7" s="54"/>
      <c r="L7" s="54">
        <f>H7-I7+J7-K7</f>
        <v>10833.333333333334</v>
      </c>
      <c r="M7" s="36"/>
    </row>
    <row r="8" spans="1:17" ht="24.75" customHeight="1" x14ac:dyDescent="0.2">
      <c r="B8" s="21" t="s">
        <v>405</v>
      </c>
      <c r="C8" s="41" t="s">
        <v>402</v>
      </c>
      <c r="D8" s="38"/>
      <c r="E8" s="70" t="s">
        <v>137</v>
      </c>
      <c r="F8" s="92">
        <v>18606.16</v>
      </c>
      <c r="G8" s="93">
        <v>2865.16</v>
      </c>
      <c r="H8" s="54">
        <f t="shared" ref="H8:H27" si="0">+F8/30.42*13</f>
        <v>7951.3504273504277</v>
      </c>
      <c r="I8" s="54">
        <f t="shared" ref="I8:I27" si="1">+G8/30.42*13</f>
        <v>1224.4273504273503</v>
      </c>
      <c r="J8" s="54"/>
      <c r="K8" s="54"/>
      <c r="L8" s="54">
        <f>H8-I8+J8-K8</f>
        <v>6726.9230769230771</v>
      </c>
      <c r="M8" s="36"/>
      <c r="N8" s="97"/>
      <c r="O8" s="60"/>
      <c r="P8" s="60"/>
    </row>
    <row r="9" spans="1:17" s="112" customFormat="1" ht="24.75" customHeight="1" x14ac:dyDescent="0.2">
      <c r="B9" s="21" t="s">
        <v>513</v>
      </c>
      <c r="C9" s="41" t="s">
        <v>511</v>
      </c>
      <c r="D9" s="38"/>
      <c r="E9" s="70" t="s">
        <v>467</v>
      </c>
      <c r="F9" s="18">
        <v>24480</v>
      </c>
      <c r="G9" s="18">
        <v>4199.99</v>
      </c>
      <c r="H9" s="54">
        <f t="shared" si="0"/>
        <v>10461.538461538461</v>
      </c>
      <c r="I9" s="54">
        <f t="shared" si="1"/>
        <v>1794.867521367521</v>
      </c>
      <c r="J9" s="54"/>
      <c r="K9" s="54"/>
      <c r="L9" s="54">
        <f>H9-I9+J9-K9</f>
        <v>8666.6709401709395</v>
      </c>
      <c r="M9" s="36"/>
      <c r="N9" s="97"/>
      <c r="O9" s="45"/>
      <c r="P9" s="45"/>
    </row>
    <row r="10" spans="1:17" ht="24.95" customHeight="1" x14ac:dyDescent="0.2">
      <c r="B10" s="72" t="s">
        <v>246</v>
      </c>
      <c r="C10" s="25" t="s">
        <v>457</v>
      </c>
      <c r="D10" s="72"/>
      <c r="E10" s="137" t="s">
        <v>245</v>
      </c>
      <c r="F10" s="65">
        <v>14062</v>
      </c>
      <c r="G10" s="65">
        <v>1894</v>
      </c>
      <c r="H10" s="54">
        <f t="shared" si="0"/>
        <v>6009.401709401709</v>
      </c>
      <c r="I10" s="54">
        <f t="shared" si="1"/>
        <v>809.40170940170935</v>
      </c>
      <c r="J10" s="18"/>
      <c r="K10" s="18"/>
      <c r="L10" s="54">
        <f t="shared" ref="L10:L27" si="2">H10-I10+J10-K10</f>
        <v>5200</v>
      </c>
      <c r="M10" s="36"/>
      <c r="N10" s="97"/>
      <c r="O10" s="45"/>
      <c r="P10" s="45"/>
    </row>
    <row r="11" spans="1:17" ht="24.95" customHeight="1" x14ac:dyDescent="0.2">
      <c r="B11" s="72" t="s">
        <v>406</v>
      </c>
      <c r="C11" s="25" t="s">
        <v>407</v>
      </c>
      <c r="D11" s="72"/>
      <c r="E11" s="137" t="s">
        <v>245</v>
      </c>
      <c r="F11" s="65">
        <v>14062</v>
      </c>
      <c r="G11" s="65">
        <v>1894</v>
      </c>
      <c r="H11" s="54">
        <f t="shared" si="0"/>
        <v>6009.401709401709</v>
      </c>
      <c r="I11" s="54">
        <f t="shared" si="1"/>
        <v>809.40170940170935</v>
      </c>
      <c r="J11" s="18"/>
      <c r="K11" s="18"/>
      <c r="L11" s="54">
        <f>H11-I11+J11-K11</f>
        <v>5200</v>
      </c>
      <c r="M11" s="36"/>
      <c r="N11" s="97"/>
      <c r="O11" s="45"/>
      <c r="P11" s="45"/>
      <c r="Q11" s="58"/>
    </row>
    <row r="12" spans="1:17" ht="24.95" customHeight="1" x14ac:dyDescent="0.2">
      <c r="B12" s="21" t="s">
        <v>110</v>
      </c>
      <c r="C12" s="21" t="s">
        <v>109</v>
      </c>
      <c r="D12" s="72"/>
      <c r="E12" s="137" t="s">
        <v>154</v>
      </c>
      <c r="F12" s="92">
        <v>11749.5</v>
      </c>
      <c r="G12" s="93">
        <v>1400.5735039999997</v>
      </c>
      <c r="H12" s="54">
        <f t="shared" si="0"/>
        <v>5021.1538461538457</v>
      </c>
      <c r="I12" s="54">
        <f t="shared" si="1"/>
        <v>598.53568547008524</v>
      </c>
      <c r="J12" s="54"/>
      <c r="K12" s="54">
        <v>4</v>
      </c>
      <c r="L12" s="54">
        <f t="shared" si="2"/>
        <v>4418.6181606837608</v>
      </c>
      <c r="M12" s="36"/>
      <c r="N12" s="97"/>
      <c r="O12" s="45"/>
      <c r="P12" s="45"/>
    </row>
    <row r="13" spans="1:17" ht="24.95" customHeight="1" x14ac:dyDescent="0.2">
      <c r="B13" s="21" t="s">
        <v>278</v>
      </c>
      <c r="C13" s="21" t="s">
        <v>276</v>
      </c>
      <c r="D13" s="72"/>
      <c r="E13" s="34" t="s">
        <v>411</v>
      </c>
      <c r="F13" s="92">
        <v>13087.2</v>
      </c>
      <c r="G13" s="93">
        <v>1686.3062239999999</v>
      </c>
      <c r="H13" s="54">
        <f>+F13/30.42*6</f>
        <v>2581.3017751479292</v>
      </c>
      <c r="I13" s="54">
        <f>+G13/30.42*6</f>
        <v>332.60477790927018</v>
      </c>
      <c r="J13" s="54"/>
      <c r="K13" s="54"/>
      <c r="L13" s="54">
        <f t="shared" si="2"/>
        <v>2248.6969972386592</v>
      </c>
      <c r="M13" s="36"/>
      <c r="N13" s="97"/>
      <c r="O13" s="45"/>
      <c r="P13" s="45"/>
    </row>
    <row r="14" spans="1:17" ht="24.95" customHeight="1" x14ac:dyDescent="0.2">
      <c r="B14" s="72" t="s">
        <v>408</v>
      </c>
      <c r="C14" s="25" t="s">
        <v>403</v>
      </c>
      <c r="D14" s="72"/>
      <c r="E14" s="137" t="s">
        <v>242</v>
      </c>
      <c r="F14" s="92">
        <v>11749.5</v>
      </c>
      <c r="G14" s="93">
        <v>1400.5735039999997</v>
      </c>
      <c r="H14" s="54">
        <f t="shared" si="0"/>
        <v>5021.1538461538457</v>
      </c>
      <c r="I14" s="54">
        <f t="shared" si="1"/>
        <v>598.53568547008524</v>
      </c>
      <c r="J14" s="54"/>
      <c r="K14" s="54"/>
      <c r="L14" s="54">
        <f t="shared" si="2"/>
        <v>4422.6181606837608</v>
      </c>
      <c r="M14" s="36"/>
      <c r="N14" s="97"/>
      <c r="O14" s="60"/>
      <c r="P14" s="60"/>
    </row>
    <row r="15" spans="1:17" ht="24.95" customHeight="1" x14ac:dyDescent="0.2">
      <c r="B15" s="72" t="s">
        <v>89</v>
      </c>
      <c r="C15" s="25" t="s">
        <v>90</v>
      </c>
      <c r="D15" s="72"/>
      <c r="E15" s="137" t="s">
        <v>154</v>
      </c>
      <c r="F15" s="92">
        <v>11749.5</v>
      </c>
      <c r="G15" s="93">
        <v>1400.5735039999997</v>
      </c>
      <c r="H15" s="54">
        <f t="shared" si="0"/>
        <v>5021.1538461538457</v>
      </c>
      <c r="I15" s="54">
        <f t="shared" si="1"/>
        <v>598.53568547008524</v>
      </c>
      <c r="J15" s="54"/>
      <c r="K15" s="54">
        <v>4</v>
      </c>
      <c r="L15" s="54">
        <f t="shared" si="2"/>
        <v>4418.6181606837608</v>
      </c>
      <c r="M15" s="36"/>
      <c r="N15" s="97"/>
      <c r="O15" s="45"/>
      <c r="P15" s="45"/>
    </row>
    <row r="16" spans="1:17" ht="24.95" customHeight="1" x14ac:dyDescent="0.2">
      <c r="B16" s="72" t="s">
        <v>87</v>
      </c>
      <c r="C16" s="25" t="s">
        <v>88</v>
      </c>
      <c r="D16" s="72"/>
      <c r="E16" s="137" t="s">
        <v>154</v>
      </c>
      <c r="F16" s="92">
        <v>11749.5</v>
      </c>
      <c r="G16" s="93">
        <v>1400.5735039999997</v>
      </c>
      <c r="H16" s="54">
        <f t="shared" si="0"/>
        <v>5021.1538461538457</v>
      </c>
      <c r="I16" s="54">
        <f t="shared" si="1"/>
        <v>598.53568547008524</v>
      </c>
      <c r="J16" s="54"/>
      <c r="K16" s="54">
        <v>4</v>
      </c>
      <c r="L16" s="54">
        <f t="shared" si="2"/>
        <v>4418.6181606837608</v>
      </c>
      <c r="M16" s="36"/>
      <c r="N16" s="97"/>
      <c r="O16" s="45"/>
    </row>
    <row r="17" spans="2:16" ht="24.95" customHeight="1" x14ac:dyDescent="0.2">
      <c r="B17" s="21" t="s">
        <v>293</v>
      </c>
      <c r="C17" s="21" t="s">
        <v>288</v>
      </c>
      <c r="D17" s="72"/>
      <c r="E17" s="137" t="s">
        <v>154</v>
      </c>
      <c r="F17" s="92">
        <v>11749.5</v>
      </c>
      <c r="G17" s="93">
        <v>1400.5735039999997</v>
      </c>
      <c r="H17" s="54">
        <f t="shared" si="0"/>
        <v>5021.1538461538457</v>
      </c>
      <c r="I17" s="54">
        <f t="shared" si="1"/>
        <v>598.53568547008524</v>
      </c>
      <c r="J17" s="54"/>
      <c r="K17" s="54"/>
      <c r="L17" s="54">
        <f t="shared" si="2"/>
        <v>4422.6181606837608</v>
      </c>
      <c r="M17" s="36"/>
      <c r="N17" s="97"/>
      <c r="O17" s="45"/>
    </row>
    <row r="18" spans="2:16" ht="24.95" customHeight="1" x14ac:dyDescent="0.2">
      <c r="B18" s="21" t="s">
        <v>294</v>
      </c>
      <c r="C18" s="21" t="s">
        <v>289</v>
      </c>
      <c r="D18" s="72"/>
      <c r="E18" s="137" t="s">
        <v>154</v>
      </c>
      <c r="F18" s="92">
        <v>11749.5</v>
      </c>
      <c r="G18" s="93">
        <v>1400.5735039999997</v>
      </c>
      <c r="H18" s="54">
        <f t="shared" si="0"/>
        <v>5021.1538461538457</v>
      </c>
      <c r="I18" s="54">
        <f t="shared" si="1"/>
        <v>598.53568547008524</v>
      </c>
      <c r="J18" s="54"/>
      <c r="K18" s="54"/>
      <c r="L18" s="54">
        <f t="shared" si="2"/>
        <v>4422.6181606837608</v>
      </c>
      <c r="M18" s="36"/>
      <c r="N18" s="97"/>
      <c r="O18" s="45"/>
    </row>
    <row r="19" spans="2:16" ht="24.95" customHeight="1" x14ac:dyDescent="0.2">
      <c r="B19" s="21" t="s">
        <v>330</v>
      </c>
      <c r="C19" s="21" t="s">
        <v>115</v>
      </c>
      <c r="D19" s="72"/>
      <c r="E19" s="137" t="s">
        <v>154</v>
      </c>
      <c r="F19" s="92">
        <v>11749.5</v>
      </c>
      <c r="G19" s="93">
        <v>1400.5735039999997</v>
      </c>
      <c r="H19" s="54">
        <f t="shared" si="0"/>
        <v>5021.1538461538457</v>
      </c>
      <c r="I19" s="54">
        <f t="shared" si="1"/>
        <v>598.53568547008524</v>
      </c>
      <c r="J19" s="54"/>
      <c r="K19" s="54">
        <v>4</v>
      </c>
      <c r="L19" s="54">
        <f t="shared" si="2"/>
        <v>4418.6181606837608</v>
      </c>
      <c r="M19" s="36"/>
      <c r="N19" s="97"/>
      <c r="O19" s="45"/>
    </row>
    <row r="20" spans="2:16" ht="24.95" customHeight="1" x14ac:dyDescent="0.2">
      <c r="B20" s="21" t="s">
        <v>295</v>
      </c>
      <c r="C20" s="21" t="s">
        <v>290</v>
      </c>
      <c r="D20" s="72"/>
      <c r="E20" s="72" t="s">
        <v>154</v>
      </c>
      <c r="F20" s="92">
        <v>11749.5</v>
      </c>
      <c r="G20" s="93">
        <v>1400.5735039999997</v>
      </c>
      <c r="H20" s="54">
        <f t="shared" si="0"/>
        <v>5021.1538461538457</v>
      </c>
      <c r="I20" s="54">
        <f t="shared" si="1"/>
        <v>598.53568547008524</v>
      </c>
      <c r="J20" s="54"/>
      <c r="K20" s="54"/>
      <c r="L20" s="54">
        <f t="shared" si="2"/>
        <v>4422.6181606837608</v>
      </c>
      <c r="M20" s="36"/>
      <c r="N20" s="97"/>
      <c r="O20" s="45"/>
    </row>
    <row r="21" spans="2:16" ht="24.95" customHeight="1" x14ac:dyDescent="0.2">
      <c r="B21" s="21" t="s">
        <v>296</v>
      </c>
      <c r="C21" s="21" t="s">
        <v>291</v>
      </c>
      <c r="D21" s="72"/>
      <c r="E21" s="72" t="s">
        <v>154</v>
      </c>
      <c r="F21" s="92">
        <v>11749.5</v>
      </c>
      <c r="G21" s="93">
        <v>1400.5735039999997</v>
      </c>
      <c r="H21" s="54">
        <f t="shared" si="0"/>
        <v>5021.1538461538457</v>
      </c>
      <c r="I21" s="54">
        <f t="shared" si="1"/>
        <v>598.53568547008524</v>
      </c>
      <c r="J21" s="54"/>
      <c r="K21" s="54"/>
      <c r="L21" s="54">
        <f t="shared" si="2"/>
        <v>4422.6181606837608</v>
      </c>
      <c r="M21" s="36"/>
      <c r="N21" s="97"/>
      <c r="O21" s="45"/>
    </row>
    <row r="22" spans="2:16" ht="21.95" customHeight="1" x14ac:dyDescent="0.2">
      <c r="B22" s="21" t="s">
        <v>297</v>
      </c>
      <c r="C22" s="21" t="s">
        <v>292</v>
      </c>
      <c r="D22" s="72"/>
      <c r="E22" s="72" t="s">
        <v>154</v>
      </c>
      <c r="F22" s="92">
        <v>11749.5</v>
      </c>
      <c r="G22" s="93">
        <v>1400.5735039999997</v>
      </c>
      <c r="H22" s="54">
        <f t="shared" si="0"/>
        <v>5021.1538461538457</v>
      </c>
      <c r="I22" s="54">
        <f t="shared" si="1"/>
        <v>598.53568547008524</v>
      </c>
      <c r="J22" s="54"/>
      <c r="K22" s="54"/>
      <c r="L22" s="54">
        <f t="shared" si="2"/>
        <v>4422.6181606837608</v>
      </c>
      <c r="M22" s="36"/>
      <c r="N22" s="97"/>
      <c r="O22" s="45"/>
    </row>
    <row r="23" spans="2:16" ht="21.95" customHeight="1" x14ac:dyDescent="0.2">
      <c r="B23" s="21" t="s">
        <v>298</v>
      </c>
      <c r="C23" s="21" t="s">
        <v>299</v>
      </c>
      <c r="D23" s="72"/>
      <c r="E23" s="72" t="s">
        <v>154</v>
      </c>
      <c r="F23" s="92">
        <v>11749.5</v>
      </c>
      <c r="G23" s="93">
        <v>1400.5735039999997</v>
      </c>
      <c r="H23" s="54">
        <f t="shared" si="0"/>
        <v>5021.1538461538457</v>
      </c>
      <c r="I23" s="54">
        <f t="shared" si="1"/>
        <v>598.53568547008524</v>
      </c>
      <c r="J23" s="54"/>
      <c r="K23" s="54"/>
      <c r="L23" s="54">
        <f t="shared" si="2"/>
        <v>4422.6181606837608</v>
      </c>
      <c r="M23" s="36"/>
      <c r="N23" s="97"/>
      <c r="O23" s="45"/>
    </row>
    <row r="24" spans="2:16" ht="25.5" customHeight="1" x14ac:dyDescent="0.2">
      <c r="B24" s="21" t="s">
        <v>534</v>
      </c>
      <c r="C24" s="21" t="s">
        <v>535</v>
      </c>
      <c r="D24" s="72"/>
      <c r="E24" s="72" t="s">
        <v>154</v>
      </c>
      <c r="F24" s="92">
        <v>11749.5</v>
      </c>
      <c r="G24" s="93">
        <v>1400.5735039999997</v>
      </c>
      <c r="H24" s="54">
        <f t="shared" si="0"/>
        <v>5021.1538461538457</v>
      </c>
      <c r="I24" s="54">
        <f t="shared" si="1"/>
        <v>598.53568547008524</v>
      </c>
      <c r="J24" s="54"/>
      <c r="K24" s="54"/>
      <c r="L24" s="54">
        <f t="shared" si="2"/>
        <v>4422.6181606837608</v>
      </c>
      <c r="M24" s="36"/>
      <c r="N24" s="97"/>
      <c r="O24" s="97"/>
      <c r="P24" s="122"/>
    </row>
    <row r="25" spans="2:16" ht="24.75" customHeight="1" x14ac:dyDescent="0.2">
      <c r="B25" s="138" t="s">
        <v>522</v>
      </c>
      <c r="C25" s="21" t="s">
        <v>507</v>
      </c>
      <c r="D25" s="72"/>
      <c r="E25" s="72" t="s">
        <v>121</v>
      </c>
      <c r="F25" s="92">
        <v>11749.5</v>
      </c>
      <c r="G25" s="93">
        <v>1400.5735039999997</v>
      </c>
      <c r="H25" s="54">
        <f t="shared" si="0"/>
        <v>5021.1538461538457</v>
      </c>
      <c r="I25" s="54">
        <f t="shared" si="1"/>
        <v>598.53568547008524</v>
      </c>
      <c r="J25" s="54"/>
      <c r="K25" s="54"/>
      <c r="L25" s="54">
        <f t="shared" si="2"/>
        <v>4422.6181606837608</v>
      </c>
      <c r="M25" s="36"/>
      <c r="N25" s="97"/>
      <c r="O25" s="45"/>
    </row>
    <row r="26" spans="2:16" ht="24.75" customHeight="1" x14ac:dyDescent="0.2">
      <c r="B26" s="25" t="s">
        <v>279</v>
      </c>
      <c r="C26" s="21" t="s">
        <v>277</v>
      </c>
      <c r="D26" s="72"/>
      <c r="E26" s="72" t="s">
        <v>154</v>
      </c>
      <c r="F26" s="92">
        <v>11749.5</v>
      </c>
      <c r="G26" s="93">
        <v>1400.5735039999997</v>
      </c>
      <c r="H26" s="54">
        <f t="shared" si="0"/>
        <v>5021.1538461538457</v>
      </c>
      <c r="I26" s="54">
        <f t="shared" si="1"/>
        <v>598.53568547008524</v>
      </c>
      <c r="J26" s="54"/>
      <c r="K26" s="54">
        <v>4</v>
      </c>
      <c r="L26" s="54">
        <f t="shared" si="2"/>
        <v>4418.6181606837608</v>
      </c>
      <c r="M26" s="36"/>
      <c r="N26" s="97"/>
      <c r="O26" s="45"/>
    </row>
    <row r="27" spans="2:16" ht="18.75" customHeight="1" x14ac:dyDescent="0.2">
      <c r="B27" s="91" t="s">
        <v>409</v>
      </c>
      <c r="C27" s="21" t="s">
        <v>404</v>
      </c>
      <c r="D27" s="91"/>
      <c r="E27" s="72" t="s">
        <v>242</v>
      </c>
      <c r="F27" s="92">
        <v>11749.5</v>
      </c>
      <c r="G27" s="93">
        <v>1400.5735039999997</v>
      </c>
      <c r="H27" s="54">
        <f t="shared" si="0"/>
        <v>5021.1538461538457</v>
      </c>
      <c r="I27" s="54">
        <f t="shared" si="1"/>
        <v>598.53568547008524</v>
      </c>
      <c r="J27" s="91"/>
      <c r="K27" s="91"/>
      <c r="L27" s="54">
        <f t="shared" si="2"/>
        <v>4422.6181606837608</v>
      </c>
      <c r="M27" s="36"/>
      <c r="N27" s="97"/>
    </row>
    <row r="28" spans="2:16" x14ac:dyDescent="0.2">
      <c r="B28" s="91"/>
      <c r="C28" s="91"/>
      <c r="D28" s="91"/>
      <c r="E28" s="139" t="s">
        <v>91</v>
      </c>
      <c r="F28" s="140">
        <f t="shared" ref="F28:L28" si="3">SUM(F7:F27)</f>
        <v>291647.86</v>
      </c>
      <c r="G28" s="140">
        <f t="shared" si="3"/>
        <v>39306.058784000001</v>
      </c>
      <c r="H28" s="141">
        <f t="shared" si="3"/>
        <v>121624.318869165</v>
      </c>
      <c r="I28" s="141">
        <f t="shared" si="3"/>
        <v>16409.422111242606</v>
      </c>
      <c r="J28" s="141">
        <f t="shared" si="3"/>
        <v>0</v>
      </c>
      <c r="K28" s="141">
        <f t="shared" si="3"/>
        <v>20</v>
      </c>
      <c r="L28" s="141">
        <f t="shared" si="3"/>
        <v>105194.89675792246</v>
      </c>
      <c r="M28" s="91"/>
    </row>
    <row r="29" spans="2:16" x14ac:dyDescent="0.2">
      <c r="E29" s="59"/>
      <c r="F29" s="98"/>
      <c r="G29" s="98"/>
      <c r="H29" s="60"/>
      <c r="I29" s="60"/>
      <c r="J29" s="60">
        <f>SUM(J17:J28)</f>
        <v>0</v>
      </c>
      <c r="K29" s="60"/>
      <c r="L29" s="60"/>
    </row>
    <row r="30" spans="2:16" x14ac:dyDescent="0.2">
      <c r="F30" s="90"/>
      <c r="G30" s="90"/>
    </row>
  </sheetData>
  <phoneticPr fontId="0" type="noConversion"/>
  <pageMargins left="0.11811023622047245" right="7.874015748031496E-2" top="0.39370078740157483" bottom="0.23622047244094491" header="0" footer="0"/>
  <pageSetup scale="89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B050"/>
    <pageSetUpPr fitToPage="1"/>
  </sheetPr>
  <dimension ref="A1:P32"/>
  <sheetViews>
    <sheetView workbookViewId="0">
      <selection activeCell="I7" sqref="I7"/>
    </sheetView>
  </sheetViews>
  <sheetFormatPr baseColWidth="10" defaultRowHeight="12.75" x14ac:dyDescent="0.2"/>
  <cols>
    <col min="1" max="1" width="1.7109375" style="37" customWidth="1"/>
    <col min="2" max="2" width="13.5703125" style="37" bestFit="1" customWidth="1"/>
    <col min="3" max="3" width="30.42578125" style="37" customWidth="1"/>
    <col min="4" max="4" width="0.7109375" style="37" customWidth="1"/>
    <col min="5" max="5" width="15.140625" style="37" customWidth="1"/>
    <col min="6" max="6" width="1.85546875" style="37" customWidth="1"/>
    <col min="7" max="7" width="1.7109375" style="37" customWidth="1"/>
    <col min="8" max="9" width="11.140625" style="37" customWidth="1"/>
    <col min="10" max="10" width="10.85546875" style="37" bestFit="1" customWidth="1"/>
    <col min="11" max="11" width="6.7109375" style="37" bestFit="1" customWidth="1"/>
    <col min="12" max="12" width="11.28515625" style="37" bestFit="1" customWidth="1"/>
    <col min="13" max="13" width="28.5703125" style="37" customWidth="1"/>
    <col min="14" max="16384" width="11.42578125" style="37"/>
  </cols>
  <sheetData>
    <row r="1" spans="1:15" ht="18" x14ac:dyDescent="0.25">
      <c r="F1" s="44" t="s">
        <v>0</v>
      </c>
      <c r="G1" s="83"/>
      <c r="H1" s="83"/>
      <c r="I1" s="83"/>
      <c r="J1" s="83"/>
      <c r="K1" s="83"/>
      <c r="L1" s="83"/>
      <c r="M1" s="46" t="s">
        <v>1</v>
      </c>
    </row>
    <row r="2" spans="1:15" ht="15" x14ac:dyDescent="0.25">
      <c r="F2" s="47" t="s">
        <v>96</v>
      </c>
      <c r="G2" s="83"/>
      <c r="H2" s="83"/>
      <c r="I2" s="83"/>
      <c r="J2" s="83"/>
      <c r="K2" s="83"/>
      <c r="L2" s="83"/>
      <c r="M2" s="48" t="str">
        <f>PRESIDENCIA!M2</f>
        <v>28 DE FEBRERO 2017</v>
      </c>
    </row>
    <row r="3" spans="1:15" x14ac:dyDescent="0.2">
      <c r="F3" s="48" t="str">
        <f>PRESIDENCIA!F3</f>
        <v>SEGUNDA QUINCENA DE FEBRERO DE 2017</v>
      </c>
      <c r="G3" s="83"/>
      <c r="H3" s="83"/>
      <c r="I3" s="83"/>
      <c r="J3" s="83"/>
      <c r="K3" s="83"/>
      <c r="L3" s="83"/>
    </row>
    <row r="4" spans="1:15" x14ac:dyDescent="0.2">
      <c r="F4" s="84"/>
      <c r="G4" s="83"/>
      <c r="H4" s="83"/>
      <c r="I4" s="83"/>
      <c r="J4" s="83"/>
      <c r="K4" s="83"/>
      <c r="L4" s="83"/>
    </row>
    <row r="5" spans="1:15" x14ac:dyDescent="0.2">
      <c r="B5" s="49" t="s">
        <v>2</v>
      </c>
      <c r="C5" s="49" t="s">
        <v>3</v>
      </c>
      <c r="D5" s="49"/>
      <c r="E5" s="49" t="s">
        <v>116</v>
      </c>
      <c r="F5" s="85" t="s">
        <v>4</v>
      </c>
      <c r="G5" s="86" t="s">
        <v>209</v>
      </c>
      <c r="H5" s="87" t="s">
        <v>4</v>
      </c>
      <c r="I5" s="88" t="s">
        <v>209</v>
      </c>
      <c r="J5" s="89" t="s">
        <v>260</v>
      </c>
      <c r="K5" s="52" t="s">
        <v>197</v>
      </c>
      <c r="L5" s="89" t="s">
        <v>5</v>
      </c>
      <c r="M5" s="49" t="s">
        <v>6</v>
      </c>
    </row>
    <row r="6" spans="1:15" ht="3.75" customHeight="1" x14ac:dyDescent="0.2">
      <c r="F6" s="90"/>
      <c r="G6" s="90"/>
      <c r="J6" s="91"/>
      <c r="K6" s="91"/>
    </row>
    <row r="7" spans="1:15" ht="24.95" customHeight="1" x14ac:dyDescent="0.2">
      <c r="B7" s="35" t="s">
        <v>323</v>
      </c>
      <c r="C7" s="42" t="s">
        <v>300</v>
      </c>
      <c r="D7" s="34"/>
      <c r="E7" s="34" t="s">
        <v>154</v>
      </c>
      <c r="F7" s="92">
        <v>11749.5</v>
      </c>
      <c r="G7" s="93">
        <v>1400.5735039999997</v>
      </c>
      <c r="H7" s="94">
        <f>+F7/30.42*6</f>
        <v>2317.455621301775</v>
      </c>
      <c r="I7" s="94">
        <f>+G7/30.42*6</f>
        <v>276.24723944773166</v>
      </c>
      <c r="J7" s="95">
        <v>0</v>
      </c>
      <c r="K7" s="95"/>
      <c r="L7" s="94">
        <f>H7-I7+J7-K7</f>
        <v>2041.2083818540432</v>
      </c>
      <c r="M7" s="36"/>
      <c r="O7" s="145">
        <v>2</v>
      </c>
    </row>
    <row r="8" spans="1:15" ht="24.95" customHeight="1" x14ac:dyDescent="0.2">
      <c r="B8" s="34" t="s">
        <v>178</v>
      </c>
      <c r="C8" s="35" t="s">
        <v>179</v>
      </c>
      <c r="D8" s="34"/>
      <c r="E8" s="34" t="s">
        <v>280</v>
      </c>
      <c r="F8" s="92">
        <v>11749.5</v>
      </c>
      <c r="G8" s="93">
        <v>1400.5735039999997</v>
      </c>
      <c r="H8" s="94">
        <f t="shared" ref="H8:H29" si="0">+F8/30.42*13</f>
        <v>5021.1538461538457</v>
      </c>
      <c r="I8" s="94">
        <f t="shared" ref="I8:I29" si="1">+G8/30.42*13</f>
        <v>598.53568547008524</v>
      </c>
      <c r="J8" s="95"/>
      <c r="K8" s="95">
        <v>4</v>
      </c>
      <c r="L8" s="94">
        <f t="shared" ref="L8:L18" si="2">H8-I8+J8-K8</f>
        <v>4418.6181606837608</v>
      </c>
      <c r="M8" s="36"/>
      <c r="O8" s="145">
        <v>2</v>
      </c>
    </row>
    <row r="9" spans="1:15" ht="24.95" customHeight="1" x14ac:dyDescent="0.2">
      <c r="A9" s="37" t="s">
        <v>510</v>
      </c>
      <c r="B9" s="34"/>
      <c r="C9" s="35"/>
      <c r="D9" s="34"/>
      <c r="E9" s="34" t="s">
        <v>154</v>
      </c>
      <c r="F9" s="92"/>
      <c r="G9" s="93"/>
      <c r="H9" s="94">
        <f t="shared" si="0"/>
        <v>0</v>
      </c>
      <c r="I9" s="94">
        <f t="shared" si="1"/>
        <v>0</v>
      </c>
      <c r="J9" s="95"/>
      <c r="K9" s="95"/>
      <c r="L9" s="94">
        <f t="shared" si="2"/>
        <v>0</v>
      </c>
      <c r="M9" s="36"/>
    </row>
    <row r="10" spans="1:15" ht="24.95" customHeight="1" x14ac:dyDescent="0.2">
      <c r="B10" s="42" t="s">
        <v>180</v>
      </c>
      <c r="C10" s="42" t="s">
        <v>459</v>
      </c>
      <c r="D10" s="34"/>
      <c r="E10" s="34" t="s">
        <v>154</v>
      </c>
      <c r="F10" s="92">
        <v>11749.5</v>
      </c>
      <c r="G10" s="93">
        <v>1400.5735039999997</v>
      </c>
      <c r="H10" s="94">
        <f t="shared" si="0"/>
        <v>5021.1538461538457</v>
      </c>
      <c r="I10" s="94">
        <f t="shared" si="1"/>
        <v>598.53568547008524</v>
      </c>
      <c r="J10" s="95"/>
      <c r="K10" s="95"/>
      <c r="L10" s="94">
        <f t="shared" si="2"/>
        <v>4422.6181606837608</v>
      </c>
      <c r="M10" s="36"/>
      <c r="O10" s="145">
        <v>2</v>
      </c>
    </row>
    <row r="11" spans="1:15" ht="24.95" customHeight="1" x14ac:dyDescent="0.2">
      <c r="B11" s="42" t="s">
        <v>320</v>
      </c>
      <c r="C11" s="42" t="s">
        <v>464</v>
      </c>
      <c r="D11" s="34"/>
      <c r="E11" s="34" t="s">
        <v>154</v>
      </c>
      <c r="F11" s="92">
        <v>11749.5</v>
      </c>
      <c r="G11" s="93">
        <v>1400.5735039999997</v>
      </c>
      <c r="H11" s="94">
        <f t="shared" si="0"/>
        <v>5021.1538461538457</v>
      </c>
      <c r="I11" s="94">
        <f t="shared" si="1"/>
        <v>598.53568547008524</v>
      </c>
      <c r="J11" s="95"/>
      <c r="K11" s="95"/>
      <c r="L11" s="94">
        <f t="shared" si="2"/>
        <v>4422.6181606837608</v>
      </c>
      <c r="M11" s="36"/>
      <c r="O11" s="145">
        <v>2</v>
      </c>
    </row>
    <row r="12" spans="1:15" ht="24.95" customHeight="1" x14ac:dyDescent="0.2">
      <c r="B12" s="42" t="s">
        <v>321</v>
      </c>
      <c r="C12" s="42" t="s">
        <v>319</v>
      </c>
      <c r="D12" s="34"/>
      <c r="E12" s="34" t="s">
        <v>410</v>
      </c>
      <c r="F12" s="92">
        <v>11749.5</v>
      </c>
      <c r="G12" s="93">
        <v>1400.5735039999997</v>
      </c>
      <c r="H12" s="94">
        <f t="shared" si="0"/>
        <v>5021.1538461538457</v>
      </c>
      <c r="I12" s="94">
        <f t="shared" si="1"/>
        <v>598.53568547008524</v>
      </c>
      <c r="J12" s="95"/>
      <c r="K12" s="95"/>
      <c r="L12" s="94">
        <f t="shared" si="2"/>
        <v>4422.6181606837608</v>
      </c>
      <c r="M12" s="36"/>
      <c r="O12" s="145">
        <v>2</v>
      </c>
    </row>
    <row r="13" spans="1:15" ht="24.95" customHeight="1" x14ac:dyDescent="0.2">
      <c r="B13" s="42" t="s">
        <v>183</v>
      </c>
      <c r="C13" s="35" t="s">
        <v>182</v>
      </c>
      <c r="D13" s="34"/>
      <c r="E13" s="34" t="s">
        <v>411</v>
      </c>
      <c r="F13" s="92">
        <v>13087.2</v>
      </c>
      <c r="G13" s="93">
        <v>1686.3062239999999</v>
      </c>
      <c r="H13" s="94">
        <f t="shared" si="0"/>
        <v>5592.8205128205127</v>
      </c>
      <c r="I13" s="94">
        <f t="shared" si="1"/>
        <v>720.64368547008542</v>
      </c>
      <c r="J13" s="95"/>
      <c r="K13" s="95">
        <v>4</v>
      </c>
      <c r="L13" s="94">
        <f t="shared" si="2"/>
        <v>4868.1768273504276</v>
      </c>
      <c r="M13" s="36"/>
      <c r="O13" s="145">
        <v>2</v>
      </c>
    </row>
    <row r="14" spans="1:15" ht="24.95" customHeight="1" x14ac:dyDescent="0.2">
      <c r="B14" s="42" t="s">
        <v>85</v>
      </c>
      <c r="C14" s="35" t="s">
        <v>86</v>
      </c>
      <c r="D14" s="34"/>
      <c r="E14" s="34" t="s">
        <v>154</v>
      </c>
      <c r="F14" s="92">
        <v>11749.5</v>
      </c>
      <c r="G14" s="93">
        <v>1400.5735039999997</v>
      </c>
      <c r="H14" s="94">
        <f t="shared" si="0"/>
        <v>5021.1538461538457</v>
      </c>
      <c r="I14" s="94">
        <f t="shared" si="1"/>
        <v>598.53568547008524</v>
      </c>
      <c r="J14" s="95"/>
      <c r="K14" s="95"/>
      <c r="L14" s="94">
        <f t="shared" si="2"/>
        <v>4422.6181606837608</v>
      </c>
      <c r="M14" s="36"/>
      <c r="O14" s="145">
        <v>2</v>
      </c>
    </row>
    <row r="15" spans="1:15" ht="24.95" customHeight="1" x14ac:dyDescent="0.2">
      <c r="B15" s="42" t="s">
        <v>331</v>
      </c>
      <c r="C15" s="35" t="s">
        <v>332</v>
      </c>
      <c r="D15" s="34"/>
      <c r="E15" s="34" t="s">
        <v>412</v>
      </c>
      <c r="F15" s="92">
        <v>11749.5</v>
      </c>
      <c r="G15" s="93">
        <v>1400.5735039999997</v>
      </c>
      <c r="H15" s="94">
        <f t="shared" si="0"/>
        <v>5021.1538461538457</v>
      </c>
      <c r="I15" s="94">
        <f t="shared" si="1"/>
        <v>598.53568547008524</v>
      </c>
      <c r="J15" s="95"/>
      <c r="K15" s="95"/>
      <c r="L15" s="94">
        <f t="shared" si="2"/>
        <v>4422.6181606837608</v>
      </c>
      <c r="M15" s="36"/>
      <c r="O15" s="145">
        <v>2</v>
      </c>
    </row>
    <row r="16" spans="1:15" ht="24.95" customHeight="1" x14ac:dyDescent="0.2">
      <c r="B16" s="42" t="s">
        <v>326</v>
      </c>
      <c r="C16" s="35" t="s">
        <v>327</v>
      </c>
      <c r="D16" s="34"/>
      <c r="E16" s="34" t="s">
        <v>154</v>
      </c>
      <c r="F16" s="92">
        <v>11749.5</v>
      </c>
      <c r="G16" s="93">
        <v>1400.5735039999997</v>
      </c>
      <c r="H16" s="94">
        <f t="shared" si="0"/>
        <v>5021.1538461538457</v>
      </c>
      <c r="I16" s="94">
        <f t="shared" si="1"/>
        <v>598.53568547008524</v>
      </c>
      <c r="J16" s="95"/>
      <c r="K16" s="95"/>
      <c r="L16" s="94">
        <f>H16-I16+J16-K16</f>
        <v>4422.6181606837608</v>
      </c>
      <c r="M16" s="36"/>
      <c r="O16" s="145">
        <v>2</v>
      </c>
    </row>
    <row r="17" spans="2:16" ht="24.95" customHeight="1" x14ac:dyDescent="0.2">
      <c r="B17" s="81" t="s">
        <v>258</v>
      </c>
      <c r="C17" s="96" t="s">
        <v>239</v>
      </c>
      <c r="D17" s="34"/>
      <c r="E17" s="34" t="s">
        <v>413</v>
      </c>
      <c r="F17" s="92"/>
      <c r="G17" s="93"/>
      <c r="H17" s="94">
        <f t="shared" si="0"/>
        <v>0</v>
      </c>
      <c r="I17" s="94">
        <f t="shared" si="1"/>
        <v>0</v>
      </c>
      <c r="J17" s="95"/>
      <c r="K17" s="95"/>
      <c r="L17" s="94">
        <f t="shared" si="2"/>
        <v>0</v>
      </c>
      <c r="M17" s="36"/>
    </row>
    <row r="18" spans="2:16" ht="21.95" customHeight="1" x14ac:dyDescent="0.2">
      <c r="B18" s="42"/>
      <c r="C18" s="35"/>
      <c r="D18" s="34"/>
      <c r="E18" s="34" t="s">
        <v>154</v>
      </c>
      <c r="F18" s="92"/>
      <c r="G18" s="93"/>
      <c r="H18" s="94">
        <f t="shared" si="0"/>
        <v>0</v>
      </c>
      <c r="I18" s="94">
        <f t="shared" si="1"/>
        <v>0</v>
      </c>
      <c r="J18" s="95"/>
      <c r="K18" s="95"/>
      <c r="L18" s="94">
        <f t="shared" si="2"/>
        <v>0</v>
      </c>
      <c r="M18" s="36"/>
      <c r="O18" s="60"/>
    </row>
    <row r="19" spans="2:16" ht="21.95" customHeight="1" x14ac:dyDescent="0.2">
      <c r="B19" s="42" t="s">
        <v>261</v>
      </c>
      <c r="C19" s="35" t="s">
        <v>262</v>
      </c>
      <c r="D19" s="34"/>
      <c r="E19" s="34" t="s">
        <v>410</v>
      </c>
      <c r="F19" s="92">
        <v>11749.5</v>
      </c>
      <c r="G19" s="93">
        <v>1400.5735039999997</v>
      </c>
      <c r="H19" s="94">
        <f t="shared" si="0"/>
        <v>5021.1538461538457</v>
      </c>
      <c r="I19" s="94">
        <f t="shared" si="1"/>
        <v>598.53568547008524</v>
      </c>
      <c r="J19" s="95"/>
      <c r="K19" s="95"/>
      <c r="L19" s="94">
        <f>H19-I19+J19-K19</f>
        <v>4422.6181606837608</v>
      </c>
      <c r="M19" s="36"/>
      <c r="O19" s="143">
        <v>2</v>
      </c>
    </row>
    <row r="20" spans="2:16" ht="21.95" customHeight="1" x14ac:dyDescent="0.2">
      <c r="B20" s="42" t="s">
        <v>329</v>
      </c>
      <c r="C20" s="35" t="s">
        <v>328</v>
      </c>
      <c r="D20" s="34"/>
      <c r="E20" s="34" t="s">
        <v>280</v>
      </c>
      <c r="F20" s="92">
        <v>11820</v>
      </c>
      <c r="G20" s="93">
        <v>1415.63</v>
      </c>
      <c r="H20" s="94">
        <f t="shared" si="0"/>
        <v>5051.2820512820508</v>
      </c>
      <c r="I20" s="94">
        <f t="shared" si="1"/>
        <v>604.97008547008545</v>
      </c>
      <c r="J20" s="95"/>
      <c r="K20" s="95"/>
      <c r="L20" s="94">
        <f>H20-I20+J20-K20</f>
        <v>4446.3119658119649</v>
      </c>
      <c r="M20" s="36"/>
      <c r="O20" s="143">
        <v>2</v>
      </c>
    </row>
    <row r="21" spans="2:16" ht="21.95" customHeight="1" x14ac:dyDescent="0.2">
      <c r="B21" s="42"/>
      <c r="C21" s="35"/>
      <c r="D21" s="34"/>
      <c r="E21" s="34" t="s">
        <v>154</v>
      </c>
      <c r="F21" s="92"/>
      <c r="G21" s="93"/>
      <c r="H21" s="94">
        <f t="shared" si="0"/>
        <v>0</v>
      </c>
      <c r="I21" s="94">
        <f t="shared" si="1"/>
        <v>0</v>
      </c>
      <c r="J21" s="95"/>
      <c r="K21" s="95"/>
      <c r="L21" s="94">
        <f t="shared" ref="L21:L26" si="3">H21-I21+J21-K21</f>
        <v>0</v>
      </c>
      <c r="M21" s="36"/>
      <c r="O21" s="45"/>
    </row>
    <row r="22" spans="2:16" ht="21.95" customHeight="1" x14ac:dyDescent="0.2">
      <c r="B22" s="42" t="s">
        <v>419</v>
      </c>
      <c r="C22" s="35" t="s">
        <v>414</v>
      </c>
      <c r="D22" s="34"/>
      <c r="E22" s="34" t="s">
        <v>465</v>
      </c>
      <c r="F22" s="92">
        <v>15369.89</v>
      </c>
      <c r="G22" s="93">
        <v>2173.89</v>
      </c>
      <c r="H22" s="94">
        <f t="shared" si="0"/>
        <v>6568.3290598290596</v>
      </c>
      <c r="I22" s="94">
        <f t="shared" si="1"/>
        <v>929.01282051282033</v>
      </c>
      <c r="J22" s="95"/>
      <c r="K22" s="95"/>
      <c r="L22" s="94">
        <f t="shared" si="3"/>
        <v>5639.3162393162393</v>
      </c>
      <c r="M22" s="36"/>
      <c r="N22" s="97"/>
      <c r="O22" s="143">
        <v>6</v>
      </c>
    </row>
    <row r="23" spans="2:16" ht="21.95" customHeight="1" x14ac:dyDescent="0.2">
      <c r="B23" s="42" t="s">
        <v>420</v>
      </c>
      <c r="C23" s="35" t="s">
        <v>415</v>
      </c>
      <c r="D23" s="34"/>
      <c r="E23" s="34" t="s">
        <v>417</v>
      </c>
      <c r="F23" s="92">
        <v>11749.5</v>
      </c>
      <c r="G23" s="93">
        <v>1400.5735039999997</v>
      </c>
      <c r="H23" s="94">
        <f t="shared" si="0"/>
        <v>5021.1538461538457</v>
      </c>
      <c r="I23" s="94">
        <f t="shared" si="1"/>
        <v>598.53568547008524</v>
      </c>
      <c r="J23" s="95"/>
      <c r="K23" s="95"/>
      <c r="L23" s="94">
        <f t="shared" si="3"/>
        <v>4422.6181606837608</v>
      </c>
      <c r="M23" s="36"/>
      <c r="O23" s="143">
        <v>2</v>
      </c>
    </row>
    <row r="24" spans="2:16" ht="21.95" customHeight="1" x14ac:dyDescent="0.2">
      <c r="B24" s="42" t="s">
        <v>421</v>
      </c>
      <c r="C24" s="35" t="s">
        <v>416</v>
      </c>
      <c r="D24" s="34"/>
      <c r="E24" s="34" t="s">
        <v>418</v>
      </c>
      <c r="F24" s="92">
        <v>11749.5</v>
      </c>
      <c r="G24" s="93">
        <v>1400.5735039999997</v>
      </c>
      <c r="H24" s="94">
        <f t="shared" si="0"/>
        <v>5021.1538461538457</v>
      </c>
      <c r="I24" s="94">
        <f t="shared" si="1"/>
        <v>598.53568547008524</v>
      </c>
      <c r="J24" s="95"/>
      <c r="K24" s="95"/>
      <c r="L24" s="94">
        <f t="shared" si="3"/>
        <v>4422.6181606837608</v>
      </c>
      <c r="M24" s="36"/>
      <c r="O24" s="144">
        <v>2</v>
      </c>
    </row>
    <row r="25" spans="2:16" ht="21.95" customHeight="1" x14ac:dyDescent="0.2">
      <c r="B25" s="42"/>
      <c r="C25" s="35" t="s">
        <v>456</v>
      </c>
      <c r="D25" s="34"/>
      <c r="E25" s="34" t="s">
        <v>154</v>
      </c>
      <c r="F25" s="92">
        <v>11749.5</v>
      </c>
      <c r="G25" s="93">
        <v>1400.5735039999997</v>
      </c>
      <c r="H25" s="94">
        <f t="shared" si="0"/>
        <v>5021.1538461538457</v>
      </c>
      <c r="I25" s="94">
        <f t="shared" si="1"/>
        <v>598.53568547008524</v>
      </c>
      <c r="J25" s="95"/>
      <c r="K25" s="95"/>
      <c r="L25" s="94">
        <f t="shared" si="3"/>
        <v>4422.6181606837608</v>
      </c>
      <c r="M25" s="36"/>
      <c r="O25" s="45"/>
    </row>
    <row r="26" spans="2:16" ht="21.95" customHeight="1" x14ac:dyDescent="0.2">
      <c r="B26" s="42"/>
      <c r="C26" s="35"/>
      <c r="D26" s="34"/>
      <c r="E26" s="34" t="s">
        <v>154</v>
      </c>
      <c r="F26" s="92"/>
      <c r="G26" s="93"/>
      <c r="H26" s="94">
        <f t="shared" si="0"/>
        <v>0</v>
      </c>
      <c r="I26" s="94">
        <f t="shared" si="1"/>
        <v>0</v>
      </c>
      <c r="J26" s="95"/>
      <c r="K26" s="95"/>
      <c r="L26" s="94">
        <f t="shared" si="3"/>
        <v>0</v>
      </c>
      <c r="M26" s="36"/>
      <c r="O26" s="45"/>
    </row>
    <row r="27" spans="2:16" ht="21.95" customHeight="1" x14ac:dyDescent="0.2">
      <c r="B27" s="42" t="s">
        <v>475</v>
      </c>
      <c r="C27" s="35" t="s">
        <v>469</v>
      </c>
      <c r="D27" s="34"/>
      <c r="E27" s="34" t="s">
        <v>154</v>
      </c>
      <c r="F27" s="92">
        <v>11749.5</v>
      </c>
      <c r="G27" s="93">
        <v>1400.5735039999997</v>
      </c>
      <c r="H27" s="94">
        <f>+F27/30.42*6</f>
        <v>2317.455621301775</v>
      </c>
      <c r="I27" s="94">
        <f>+G27/30.42*6</f>
        <v>276.24723944773166</v>
      </c>
      <c r="J27" s="95"/>
      <c r="K27" s="95"/>
      <c r="L27" s="94">
        <f>H27-I27+J27-K27</f>
        <v>2041.2083818540432</v>
      </c>
      <c r="M27" s="36"/>
      <c r="O27" s="147">
        <v>15</v>
      </c>
      <c r="P27" s="37" t="s">
        <v>525</v>
      </c>
    </row>
    <row r="28" spans="2:16" ht="21.95" customHeight="1" x14ac:dyDescent="0.2">
      <c r="B28" s="42" t="s">
        <v>508</v>
      </c>
      <c r="C28" s="35" t="s">
        <v>509</v>
      </c>
      <c r="D28" s="34"/>
      <c r="E28" s="34" t="s">
        <v>154</v>
      </c>
      <c r="F28" s="92">
        <v>11749.5</v>
      </c>
      <c r="G28" s="93">
        <v>1400.5735039999997</v>
      </c>
      <c r="H28" s="94">
        <f t="shared" si="0"/>
        <v>5021.1538461538457</v>
      </c>
      <c r="I28" s="94">
        <f t="shared" si="1"/>
        <v>598.53568547008524</v>
      </c>
      <c r="J28" s="95"/>
      <c r="K28" s="95"/>
      <c r="L28" s="94">
        <f>H28-I28+J28-K28</f>
        <v>4422.6181606837608</v>
      </c>
      <c r="M28" s="36"/>
    </row>
    <row r="29" spans="2:16" ht="21.95" customHeight="1" x14ac:dyDescent="0.2">
      <c r="B29" s="42" t="s">
        <v>523</v>
      </c>
      <c r="C29" s="35" t="s">
        <v>524</v>
      </c>
      <c r="D29" s="34"/>
      <c r="E29" s="34" t="s">
        <v>154</v>
      </c>
      <c r="F29" s="92">
        <v>11749.5</v>
      </c>
      <c r="G29" s="93">
        <v>1400.5735039999997</v>
      </c>
      <c r="H29" s="94">
        <f t="shared" si="0"/>
        <v>5021.1538461538457</v>
      </c>
      <c r="I29" s="94">
        <f t="shared" si="1"/>
        <v>598.53568547008524</v>
      </c>
      <c r="J29" s="95"/>
      <c r="K29" s="95"/>
      <c r="L29" s="94">
        <f>H29-I29+J29-K29</f>
        <v>4422.6181606837608</v>
      </c>
      <c r="M29" s="36"/>
      <c r="O29" s="145">
        <v>2</v>
      </c>
    </row>
    <row r="30" spans="2:16" x14ac:dyDescent="0.2">
      <c r="E30" s="59" t="s">
        <v>91</v>
      </c>
      <c r="F30" s="98">
        <f>SUM(F7:F20)</f>
        <v>130652.7</v>
      </c>
      <c r="G30" s="98">
        <f>SUM(G7:G20)</f>
        <v>15707.097760000001</v>
      </c>
      <c r="H30" s="60">
        <f>SUM(H7:H29)</f>
        <v>87122.342866535153</v>
      </c>
      <c r="I30" s="60">
        <f>SUM(I7:I29)</f>
        <v>10588.084981459564</v>
      </c>
      <c r="J30" s="60">
        <f>SUM(J7:J29)</f>
        <v>0</v>
      </c>
      <c r="K30" s="60">
        <f>SUM(K7:K29)</f>
        <v>8</v>
      </c>
      <c r="L30" s="60">
        <f>SUM(L7:L29)</f>
        <v>76526.257885075625</v>
      </c>
    </row>
    <row r="31" spans="2:16" x14ac:dyDescent="0.2">
      <c r="F31" s="90"/>
      <c r="G31" s="90"/>
      <c r="J31" s="91"/>
      <c r="K31" s="99" t="s">
        <v>198</v>
      </c>
    </row>
    <row r="32" spans="2:16" x14ac:dyDescent="0.2">
      <c r="F32" s="90"/>
      <c r="G32" s="90"/>
    </row>
  </sheetData>
  <phoneticPr fontId="0" type="noConversion"/>
  <pageMargins left="7.874015748031496E-2" right="0.11811023622047245" top="0.19685039370078741" bottom="0.19685039370078741" header="0" footer="0"/>
  <pageSetup scale="95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13" workbookViewId="0">
      <selection activeCell="F15" sqref="F15"/>
    </sheetView>
  </sheetViews>
  <sheetFormatPr baseColWidth="10" defaultRowHeight="12.75" x14ac:dyDescent="0.2"/>
  <cols>
    <col min="1" max="1" width="24.5703125" bestFit="1" customWidth="1"/>
    <col min="2" max="2" width="12.85546875" style="2" bestFit="1" customWidth="1"/>
    <col min="3" max="5" width="11.42578125" style="2"/>
    <col min="6" max="6" width="12.85546875" style="2" bestFit="1" customWidth="1"/>
  </cols>
  <sheetData>
    <row r="1" spans="1:6" s="31" customFormat="1" x14ac:dyDescent="0.2">
      <c r="B1" s="16"/>
      <c r="C1" s="16"/>
      <c r="D1" s="16"/>
      <c r="E1" s="16"/>
      <c r="F1" s="16"/>
    </row>
    <row r="2" spans="1:6" s="31" customFormat="1" x14ac:dyDescent="0.2">
      <c r="A2" s="149" t="str">
        <f>+PRESIDENCIA!F1</f>
        <v>MUNICIPIO IXTLAHUACAN DEL RIO, JALISCO.</v>
      </c>
      <c r="B2" s="149"/>
      <c r="C2" s="149"/>
      <c r="D2" s="149"/>
      <c r="E2" s="149"/>
      <c r="F2" s="149"/>
    </row>
    <row r="3" spans="1:6" s="31" customFormat="1" x14ac:dyDescent="0.2">
      <c r="B3" s="16"/>
      <c r="C3" s="16"/>
      <c r="D3" s="16"/>
      <c r="E3" s="16"/>
      <c r="F3" s="16"/>
    </row>
    <row r="4" spans="1:6" s="31" customFormat="1" x14ac:dyDescent="0.2">
      <c r="A4" s="149" t="str">
        <f>+PRESIDENCIA!F3</f>
        <v>SEGUNDA QUINCENA DE FEBRERO DE 2017</v>
      </c>
      <c r="B4" s="149"/>
      <c r="C4" s="149"/>
      <c r="D4" s="149"/>
      <c r="E4" s="149"/>
      <c r="F4" s="149"/>
    </row>
    <row r="5" spans="1:6" s="31" customFormat="1" x14ac:dyDescent="0.2">
      <c r="B5" s="16"/>
      <c r="C5" s="16"/>
      <c r="D5" s="16"/>
      <c r="E5" s="16"/>
      <c r="F5" s="16"/>
    </row>
    <row r="6" spans="1:6" s="31" customFormat="1" x14ac:dyDescent="0.2">
      <c r="B6" s="16"/>
      <c r="C6" s="16"/>
      <c r="D6" s="16"/>
      <c r="E6" s="16"/>
      <c r="F6" s="16"/>
    </row>
    <row r="8" spans="1:6" s="73" customFormat="1" x14ac:dyDescent="0.2">
      <c r="A8" s="74" t="s">
        <v>497</v>
      </c>
      <c r="B8" s="75" t="s">
        <v>4</v>
      </c>
      <c r="C8" s="75" t="s">
        <v>209</v>
      </c>
      <c r="D8" s="75" t="s">
        <v>260</v>
      </c>
      <c r="E8" s="75" t="s">
        <v>197</v>
      </c>
      <c r="F8" s="75" t="s">
        <v>5</v>
      </c>
    </row>
    <row r="9" spans="1:6" x14ac:dyDescent="0.2">
      <c r="A9" s="76" t="s">
        <v>476</v>
      </c>
      <c r="B9" s="77">
        <f>+DIETAS!H17</f>
        <v>110371.63675213674</v>
      </c>
      <c r="C9" s="77">
        <f>+DIETAS!I17</f>
        <v>19462.941333333332</v>
      </c>
      <c r="D9" s="77">
        <f>+DIETAS!J17</f>
        <v>0</v>
      </c>
      <c r="E9" s="77">
        <f>+DIETAS!K17</f>
        <v>0</v>
      </c>
      <c r="F9" s="77">
        <f>B9-C9+D9-E9</f>
        <v>90908.6954188034</v>
      </c>
    </row>
    <row r="10" spans="1:6" x14ac:dyDescent="0.2">
      <c r="A10" s="76" t="s">
        <v>477</v>
      </c>
      <c r="B10" s="77">
        <f>+PRESIDENCIA!H15</f>
        <v>69881.405982905984</v>
      </c>
      <c r="C10" s="77">
        <f>+PRESIDENCIA!I15</f>
        <v>13084.824786324785</v>
      </c>
      <c r="D10" s="77">
        <f>+PRESIDENCIA!J15</f>
        <v>0</v>
      </c>
      <c r="E10" s="77">
        <f>+PRESIDENCIA!K15</f>
        <v>0</v>
      </c>
      <c r="F10" s="77">
        <f t="shared" ref="F10:F32" si="0">B10-C10+D10-E10</f>
        <v>56796.581196581203</v>
      </c>
    </row>
    <row r="11" spans="1:6" x14ac:dyDescent="0.2">
      <c r="A11" s="76" t="s">
        <v>478</v>
      </c>
      <c r="B11" s="77">
        <f>+'SECRETARIA GENERAL'!H9</f>
        <v>19545.602564102563</v>
      </c>
      <c r="C11" s="77">
        <f>+'SECRETARIA GENERAL'!I9</f>
        <v>3506.2863247863247</v>
      </c>
      <c r="D11" s="77">
        <f>+'SECRETARIA GENERAL'!J9</f>
        <v>0</v>
      </c>
      <c r="E11" s="77">
        <f>+'SECRETARIA GENERAL'!K9</f>
        <v>0</v>
      </c>
      <c r="F11" s="77">
        <f t="shared" si="0"/>
        <v>16039.316239316238</v>
      </c>
    </row>
    <row r="12" spans="1:6" x14ac:dyDescent="0.2">
      <c r="A12" s="76" t="s">
        <v>479</v>
      </c>
      <c r="B12" s="77">
        <f>+'OFICIALIA MAYOR'!H9</f>
        <v>13290.649572649572</v>
      </c>
      <c r="C12" s="77">
        <f>+'OFICIALIA MAYOR'!I9</f>
        <v>1958.7179487179485</v>
      </c>
      <c r="D12" s="77">
        <f>+'OFICIALIA MAYOR'!J9</f>
        <v>0</v>
      </c>
      <c r="E12" s="77">
        <f>+'OFICIALIA MAYOR'!K9</f>
        <v>0</v>
      </c>
      <c r="F12" s="77">
        <f t="shared" si="0"/>
        <v>11331.931623931623</v>
      </c>
    </row>
    <row r="13" spans="1:6" x14ac:dyDescent="0.2">
      <c r="A13" s="76" t="s">
        <v>480</v>
      </c>
      <c r="B13" s="77">
        <f>+'REGISTRO CIVIL'!I13</f>
        <v>17266.324786324785</v>
      </c>
      <c r="C13" s="77">
        <f>+'REGISTRO CIVIL'!J13</f>
        <v>1317.6965811965813</v>
      </c>
      <c r="D13" s="77">
        <f>+'REGISTRO CIVIL'!K13</f>
        <v>0</v>
      </c>
      <c r="E13" s="77">
        <f>+'REGISTRO CIVIL'!L13</f>
        <v>0</v>
      </c>
      <c r="F13" s="77">
        <f t="shared" si="0"/>
        <v>15948.628205128203</v>
      </c>
    </row>
    <row r="14" spans="1:6" x14ac:dyDescent="0.2">
      <c r="A14" s="76" t="s">
        <v>481</v>
      </c>
      <c r="B14" s="77">
        <f>+DEL!I20</f>
        <v>20914.74358974359</v>
      </c>
      <c r="C14" s="77">
        <f>+DEL!J20</f>
        <v>317.77789401709401</v>
      </c>
      <c r="D14" s="77">
        <f>+DEL!K20</f>
        <v>493.54734358974355</v>
      </c>
      <c r="E14" s="77">
        <f>+DEL!L20</f>
        <v>0</v>
      </c>
      <c r="F14" s="77">
        <f t="shared" si="0"/>
        <v>21090.51303931624</v>
      </c>
    </row>
    <row r="15" spans="1:6" x14ac:dyDescent="0.2">
      <c r="A15" s="76" t="s">
        <v>482</v>
      </c>
      <c r="B15" s="77">
        <f>+H.MPAL!H19</f>
        <v>69680.346153846156</v>
      </c>
      <c r="C15" s="77">
        <f>+H.MPAL!I19</f>
        <v>10188.588382905984</v>
      </c>
      <c r="D15" s="77">
        <f>+H.MPAL!J19</f>
        <v>0</v>
      </c>
      <c r="E15" s="77">
        <f>+H.MPAL!K19</f>
        <v>7</v>
      </c>
      <c r="F15" s="77">
        <f t="shared" si="0"/>
        <v>59484.757770940174</v>
      </c>
    </row>
    <row r="16" spans="1:6" x14ac:dyDescent="0.2">
      <c r="A16" s="76" t="s">
        <v>483</v>
      </c>
      <c r="B16" s="77">
        <f>+O.PUB!H25</f>
        <v>92675.307692307702</v>
      </c>
      <c r="C16" s="77">
        <f>+O.PUB!I25</f>
        <v>11847.979555555557</v>
      </c>
      <c r="D16" s="77">
        <f>+O.PUB!J25</f>
        <v>0</v>
      </c>
      <c r="E16" s="77">
        <f>+O.PUB!K25</f>
        <v>13</v>
      </c>
      <c r="F16" s="77">
        <f t="shared" si="0"/>
        <v>80814.328136752141</v>
      </c>
    </row>
    <row r="17" spans="1:6" x14ac:dyDescent="0.2">
      <c r="A17" s="76" t="s">
        <v>484</v>
      </c>
      <c r="B17" s="77">
        <f>+O.PUB2!H22</f>
        <v>67745.982905982906</v>
      </c>
      <c r="C17" s="77">
        <f>+O.PUB2!I22</f>
        <v>7460.9809914529915</v>
      </c>
      <c r="D17" s="77">
        <f>+O.PUB2!J22</f>
        <v>0</v>
      </c>
      <c r="E17" s="77">
        <f>+O.PUB2!K22</f>
        <v>4</v>
      </c>
      <c r="F17" s="77">
        <f t="shared" si="0"/>
        <v>60281.001914529916</v>
      </c>
    </row>
    <row r="18" spans="1:6" x14ac:dyDescent="0.2">
      <c r="A18" s="76" t="s">
        <v>485</v>
      </c>
      <c r="B18" s="77">
        <f>+'DESARROLLO SOCIAL'!H9</f>
        <v>5617.4743589743584</v>
      </c>
      <c r="C18" s="77">
        <f>+'DESARROLLO SOCIAL'!I9</f>
        <v>725.91025641025647</v>
      </c>
      <c r="D18" s="77">
        <f>+'DESARROLLO SOCIAL'!J9</f>
        <v>0</v>
      </c>
      <c r="E18" s="77">
        <f>+'DESARROLLO SOCIAL'!K9</f>
        <v>0</v>
      </c>
      <c r="F18" s="77">
        <f t="shared" si="0"/>
        <v>4891.5641025641016</v>
      </c>
    </row>
    <row r="19" spans="1:6" x14ac:dyDescent="0.2">
      <c r="A19" s="76" t="s">
        <v>486</v>
      </c>
      <c r="B19" s="77">
        <f>+'SERVICIOS PUBLICOS'!I22</f>
        <v>66559.619658119642</v>
      </c>
      <c r="C19" s="77">
        <f>+'SERVICIOS PUBLICOS'!J22</f>
        <v>6222.8642666666683</v>
      </c>
      <c r="D19" s="77">
        <f>+'SERVICIOS PUBLICOS'!K22</f>
        <v>34.685066666666664</v>
      </c>
      <c r="E19" s="77">
        <f>+'SERVICIOS PUBLICOS'!L22</f>
        <v>1</v>
      </c>
      <c r="F19" s="77">
        <f t="shared" si="0"/>
        <v>60370.440458119636</v>
      </c>
    </row>
    <row r="20" spans="1:6" x14ac:dyDescent="0.2">
      <c r="A20" s="76" t="s">
        <v>530</v>
      </c>
      <c r="B20" s="77">
        <f>+'S.P. ASEO PUBLICO'!I14</f>
        <v>25011.709401709399</v>
      </c>
      <c r="C20" s="77">
        <f>+'S.P. ASEO PUBLICO'!J14</f>
        <v>1141.4528000000003</v>
      </c>
      <c r="D20" s="77">
        <f>+'S.P. ASEO PUBLICO'!K14</f>
        <v>0</v>
      </c>
      <c r="E20" s="77">
        <f>+'S.P. ASEO PUBLICO'!L14</f>
        <v>0</v>
      </c>
      <c r="F20" s="77">
        <f t="shared" si="0"/>
        <v>23870.2566017094</v>
      </c>
    </row>
    <row r="21" spans="1:6" x14ac:dyDescent="0.2">
      <c r="A21" s="76" t="s">
        <v>487</v>
      </c>
      <c r="B21" s="77">
        <f>+'s.p. rastro'!H8</f>
        <v>9091.9017094017072</v>
      </c>
      <c r="C21" s="77">
        <f>+'s.p. rastro'!I8</f>
        <v>1021.7056410256409</v>
      </c>
      <c r="D21" s="77">
        <f>+'s.p. rastro'!J8</f>
        <v>0</v>
      </c>
      <c r="E21" s="77">
        <f>+'s.p. rastro'!K8</f>
        <v>0</v>
      </c>
      <c r="F21" s="77">
        <f t="shared" si="0"/>
        <v>8070.1960683760663</v>
      </c>
    </row>
    <row r="22" spans="1:6" x14ac:dyDescent="0.2">
      <c r="A22" s="76" t="s">
        <v>488</v>
      </c>
      <c r="B22" s="77">
        <f>+'AGUA POTABLE'!I18</f>
        <v>53139.884615384624</v>
      </c>
      <c r="C22" s="77">
        <f>+'AGUA POTABLE'!J18</f>
        <v>5799.7339829059811</v>
      </c>
      <c r="D22" s="77">
        <f>+'AGUA POTABLE'!K18</f>
        <v>0</v>
      </c>
      <c r="E22" s="77">
        <f>+'AGUA POTABLE'!L18</f>
        <v>1</v>
      </c>
      <c r="F22" s="77">
        <f t="shared" si="0"/>
        <v>47339.150632478646</v>
      </c>
    </row>
    <row r="23" spans="1:6" x14ac:dyDescent="0.2">
      <c r="A23" s="76" t="s">
        <v>489</v>
      </c>
      <c r="B23" s="77">
        <f>+'PROTECCION CIVIL'!I10</f>
        <v>16461.153846153844</v>
      </c>
      <c r="C23" s="77">
        <f>+'PROTECCION CIVIL'!J10</f>
        <v>1672.5099145299146</v>
      </c>
      <c r="D23" s="77">
        <f>+'PROTECCION CIVIL'!K10</f>
        <v>0</v>
      </c>
      <c r="E23" s="77">
        <f>+'PROTECCION CIVIL'!L10</f>
        <v>0</v>
      </c>
      <c r="F23" s="77">
        <f t="shared" si="0"/>
        <v>14788.64393162393</v>
      </c>
    </row>
    <row r="24" spans="1:6" x14ac:dyDescent="0.2">
      <c r="A24" s="76" t="s">
        <v>490</v>
      </c>
      <c r="B24" s="77">
        <f>+'DEPARTAMENTO AGROPECUARIO'!I13</f>
        <v>28591.346153846152</v>
      </c>
      <c r="C24" s="77">
        <f>+'DEPARTAMENTO AGROPECUARIO'!J13</f>
        <v>2850.3214700854696</v>
      </c>
      <c r="D24" s="77">
        <f>+'DEPARTAMENTO AGROPECUARIO'!K13</f>
        <v>0</v>
      </c>
      <c r="E24" s="77">
        <f>+'DEPARTAMENTO AGROPECUARIO'!L13</f>
        <v>0</v>
      </c>
      <c r="F24" s="77">
        <f t="shared" si="0"/>
        <v>25741.024683760683</v>
      </c>
    </row>
    <row r="25" spans="1:6" x14ac:dyDescent="0.2">
      <c r="A25" s="76" t="s">
        <v>491</v>
      </c>
      <c r="B25" s="77">
        <f>+CULTURA!I11</f>
        <v>20949.410256410254</v>
      </c>
      <c r="C25" s="77">
        <f>+CULTURA!J11</f>
        <v>2618.5299145299145</v>
      </c>
      <c r="D25" s="77">
        <f>+CULTURA!K11</f>
        <v>0</v>
      </c>
      <c r="E25" s="77">
        <f>+CULTURA!L11</f>
        <v>0</v>
      </c>
      <c r="F25" s="77">
        <f t="shared" si="0"/>
        <v>18330.88034188034</v>
      </c>
    </row>
    <row r="26" spans="1:6" x14ac:dyDescent="0.2">
      <c r="A26" s="76" t="s">
        <v>492</v>
      </c>
      <c r="B26" s="77">
        <f>+DEPORTE!I11</f>
        <v>19095.427350427348</v>
      </c>
      <c r="C26" s="77">
        <f>+DEPORTE!J11</f>
        <v>1815.7016615384614</v>
      </c>
      <c r="D26" s="77">
        <f>+DEPORTE!K11</f>
        <v>0</v>
      </c>
      <c r="E26" s="77">
        <f>+DEPORTE!L11</f>
        <v>0</v>
      </c>
      <c r="F26" s="77">
        <f t="shared" si="0"/>
        <v>17279.725688888888</v>
      </c>
    </row>
    <row r="27" spans="1:6" x14ac:dyDescent="0.2">
      <c r="A27" s="76" t="s">
        <v>518</v>
      </c>
      <c r="B27" s="77">
        <f>+'PROMOCION ECONOMICA'!H9</f>
        <v>6009.401709401709</v>
      </c>
      <c r="C27" s="77">
        <f>+'PROMOCION ECONOMICA'!I9</f>
        <v>809.40170940170935</v>
      </c>
      <c r="D27" s="77"/>
      <c r="E27" s="77"/>
      <c r="F27" s="77">
        <f t="shared" si="0"/>
        <v>5200</v>
      </c>
    </row>
    <row r="28" spans="1:6" x14ac:dyDescent="0.2">
      <c r="A28" s="78" t="s">
        <v>499</v>
      </c>
      <c r="B28" s="79">
        <f>SUM(B9:B27)</f>
        <v>731899.32905982912</v>
      </c>
      <c r="C28" s="79">
        <f>SUM(C9:C27)</f>
        <v>93823.925415384627</v>
      </c>
      <c r="D28" s="79">
        <f>SUM(D9:D27)</f>
        <v>528.23241025641016</v>
      </c>
      <c r="E28" s="79">
        <f>SUM(E9:E27)</f>
        <v>26</v>
      </c>
      <c r="F28" s="79">
        <f>SUM(F9:F27)</f>
        <v>638577.63605470094</v>
      </c>
    </row>
    <row r="29" spans="1:6" x14ac:dyDescent="0.2">
      <c r="A29" s="76" t="s">
        <v>500</v>
      </c>
      <c r="B29" s="77">
        <f>+jubilados!F16</f>
        <v>15833.79</v>
      </c>
      <c r="C29" s="77"/>
      <c r="D29" s="77"/>
      <c r="E29" s="77"/>
      <c r="F29" s="77">
        <f t="shared" si="0"/>
        <v>15833.79</v>
      </c>
    </row>
    <row r="30" spans="1:6" x14ac:dyDescent="0.2">
      <c r="A30" s="78" t="s">
        <v>495</v>
      </c>
      <c r="B30" s="79">
        <f>+B28+B29</f>
        <v>747733.11905982916</v>
      </c>
      <c r="C30" s="79">
        <f>+C28+C29</f>
        <v>93823.925415384627</v>
      </c>
      <c r="D30" s="79">
        <f>+D28+D29</f>
        <v>528.23241025641016</v>
      </c>
      <c r="E30" s="79">
        <f>+E28+E29</f>
        <v>26</v>
      </c>
      <c r="F30" s="79">
        <f>+F28+F29</f>
        <v>654411.42605470098</v>
      </c>
    </row>
    <row r="31" spans="1:6" x14ac:dyDescent="0.2">
      <c r="A31" s="76" t="s">
        <v>493</v>
      </c>
      <c r="B31" s="77">
        <f>+SEG.P.!H28</f>
        <v>121624.318869165</v>
      </c>
      <c r="C31" s="77">
        <f>+SEG.P.!I28</f>
        <v>16409.422111242606</v>
      </c>
      <c r="D31" s="77">
        <f>+SEG.P.!J28</f>
        <v>0</v>
      </c>
      <c r="E31" s="77">
        <f>+SEG.P.!K28</f>
        <v>20</v>
      </c>
      <c r="F31" s="77">
        <f t="shared" si="0"/>
        <v>105194.8967579224</v>
      </c>
    </row>
    <row r="32" spans="1:6" x14ac:dyDescent="0.2">
      <c r="A32" s="76" t="s">
        <v>494</v>
      </c>
      <c r="B32" s="77">
        <f>+SEG.P.2!H30</f>
        <v>87122.342866535153</v>
      </c>
      <c r="C32" s="77">
        <f>+SEG.P.2!I30</f>
        <v>10588.084981459564</v>
      </c>
      <c r="D32" s="77">
        <f>+SEG.P.2!J30</f>
        <v>0</v>
      </c>
      <c r="E32" s="77">
        <f>+SEG.P.2!K30</f>
        <v>8</v>
      </c>
      <c r="F32" s="77">
        <f t="shared" si="0"/>
        <v>76526.257885075582</v>
      </c>
    </row>
    <row r="33" spans="1:6" x14ac:dyDescent="0.2">
      <c r="A33" s="78" t="s">
        <v>496</v>
      </c>
      <c r="B33" s="79">
        <f>SUM(B31:B32)</f>
        <v>208746.66173570015</v>
      </c>
      <c r="C33" s="79">
        <f>SUM(C31:C32)</f>
        <v>26997.50709270217</v>
      </c>
      <c r="D33" s="79">
        <f>SUM(D31:D32)</f>
        <v>0</v>
      </c>
      <c r="E33" s="79">
        <f>SUM(E31:E32)</f>
        <v>28</v>
      </c>
      <c r="F33" s="79">
        <f>SUM(F31:F32)</f>
        <v>181721.15464299798</v>
      </c>
    </row>
    <row r="34" spans="1:6" x14ac:dyDescent="0.2">
      <c r="A34" s="80"/>
      <c r="B34" s="77"/>
      <c r="C34" s="77"/>
      <c r="D34" s="77"/>
      <c r="E34" s="77"/>
      <c r="F34" s="77"/>
    </row>
    <row r="35" spans="1:6" x14ac:dyDescent="0.2">
      <c r="A35" s="78" t="s">
        <v>498</v>
      </c>
      <c r="B35" s="79">
        <f>+B30+B33</f>
        <v>956479.78079552925</v>
      </c>
      <c r="C35" s="79">
        <f>+C30+C33</f>
        <v>120821.4325080868</v>
      </c>
      <c r="D35" s="79">
        <f>+D30+D33</f>
        <v>528.23241025641016</v>
      </c>
      <c r="E35" s="79">
        <f>+E30+E33</f>
        <v>54</v>
      </c>
      <c r="F35" s="79">
        <f>+F30+F33</f>
        <v>836132.58069769898</v>
      </c>
    </row>
  </sheetData>
  <mergeCells count="2">
    <mergeCell ref="A2:F2"/>
    <mergeCell ref="A4:F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O23"/>
  <sheetViews>
    <sheetView zoomScale="80" zoomScaleNormal="80" workbookViewId="0">
      <selection activeCell="I7" sqref="I7"/>
    </sheetView>
  </sheetViews>
  <sheetFormatPr baseColWidth="10" defaultRowHeight="12.75" x14ac:dyDescent="0.2"/>
  <cols>
    <col min="1" max="1" width="1.7109375" style="37" customWidth="1"/>
    <col min="2" max="2" width="11.7109375" style="37" customWidth="1"/>
    <col min="3" max="3" width="33.5703125" style="37" customWidth="1"/>
    <col min="4" max="4" width="6.710937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6384" width="11.42578125" style="37"/>
  </cols>
  <sheetData>
    <row r="1" spans="1:15" ht="18" x14ac:dyDescent="0.25">
      <c r="A1" s="37" t="s">
        <v>207</v>
      </c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1:15" ht="15" x14ac:dyDescent="0.25">
      <c r="F2" s="47" t="s">
        <v>303</v>
      </c>
      <c r="G2" s="45"/>
      <c r="H2" s="45"/>
      <c r="I2" s="45"/>
      <c r="J2" s="47"/>
      <c r="K2" s="45"/>
      <c r="L2" s="45"/>
      <c r="M2" s="48" t="str">
        <f>PRESIDENCIA!M2</f>
        <v>28 DE FEBRERO 2017</v>
      </c>
    </row>
    <row r="3" spans="1:15" x14ac:dyDescent="0.2">
      <c r="F3" s="101" t="str">
        <f>PRESIDENCIA!F3</f>
        <v>SEGUNDA QUINCENA DE FEBRERO DE 2017</v>
      </c>
      <c r="G3" s="45"/>
      <c r="H3" s="45"/>
      <c r="I3" s="45"/>
      <c r="J3" s="101"/>
      <c r="K3" s="45"/>
      <c r="L3" s="45"/>
    </row>
    <row r="4" spans="1:15" x14ac:dyDescent="0.2">
      <c r="F4" s="101"/>
      <c r="G4" s="45"/>
      <c r="H4" s="45"/>
      <c r="I4" s="45"/>
      <c r="J4" s="101"/>
      <c r="K4" s="45"/>
      <c r="L4" s="45"/>
    </row>
    <row r="5" spans="1:15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209</v>
      </c>
      <c r="H5" s="50" t="s">
        <v>4</v>
      </c>
      <c r="I5" s="50" t="s">
        <v>209</v>
      </c>
      <c r="J5" s="103" t="s">
        <v>260</v>
      </c>
      <c r="K5" s="50" t="s">
        <v>197</v>
      </c>
      <c r="L5" s="50" t="s">
        <v>5</v>
      </c>
      <c r="M5" s="49" t="s">
        <v>6</v>
      </c>
    </row>
    <row r="6" spans="1:15" x14ac:dyDescent="0.2">
      <c r="B6" s="38"/>
      <c r="C6" s="41"/>
      <c r="F6" s="65"/>
      <c r="G6" s="65"/>
      <c r="H6" s="18"/>
      <c r="I6" s="18"/>
      <c r="J6" s="18"/>
      <c r="L6" s="18"/>
    </row>
    <row r="7" spans="1:15" ht="24.95" customHeight="1" x14ac:dyDescent="0.2">
      <c r="B7" s="38" t="s">
        <v>383</v>
      </c>
      <c r="C7" s="41" t="s">
        <v>382</v>
      </c>
      <c r="D7" s="53"/>
      <c r="E7" s="70" t="s">
        <v>123</v>
      </c>
      <c r="F7" s="65">
        <v>36772.71</v>
      </c>
      <c r="G7" s="65">
        <v>7352.71</v>
      </c>
      <c r="H7" s="18">
        <f>F7/30.42*13</f>
        <v>15714.833333333332</v>
      </c>
      <c r="I7" s="18">
        <f>+G7/30.42*13</f>
        <v>3142.1837606837607</v>
      </c>
      <c r="J7" s="18"/>
      <c r="K7" s="18"/>
      <c r="L7" s="18">
        <f>H7-I7+J7-K7</f>
        <v>12572.64957264957</v>
      </c>
      <c r="M7" s="36"/>
      <c r="O7" s="55"/>
    </row>
    <row r="8" spans="1:15" ht="24.95" customHeight="1" x14ac:dyDescent="0.2">
      <c r="B8" s="38" t="s">
        <v>97</v>
      </c>
      <c r="C8" s="41" t="s">
        <v>7</v>
      </c>
      <c r="D8" s="53"/>
      <c r="E8" s="108" t="s">
        <v>120</v>
      </c>
      <c r="F8" s="65">
        <v>8964</v>
      </c>
      <c r="G8" s="65">
        <v>852</v>
      </c>
      <c r="H8" s="18">
        <f t="shared" ref="H8" si="0">F8/30.42*13</f>
        <v>3830.7692307692309</v>
      </c>
      <c r="I8" s="18">
        <f t="shared" ref="I8" si="1">+G8/30.42*13</f>
        <v>364.10256410256409</v>
      </c>
      <c r="J8" s="18"/>
      <c r="K8" s="18"/>
      <c r="L8" s="18">
        <f>H8-I8+J8-K8</f>
        <v>3466.666666666667</v>
      </c>
      <c r="M8" s="36"/>
      <c r="O8" s="55"/>
    </row>
    <row r="9" spans="1:15" ht="21.95" customHeight="1" x14ac:dyDescent="0.2">
      <c r="E9" s="59" t="s">
        <v>91</v>
      </c>
      <c r="F9" s="98">
        <f t="shared" ref="F9:L9" si="2">SUM(F7:F8)</f>
        <v>45736.71</v>
      </c>
      <c r="G9" s="98">
        <f t="shared" si="2"/>
        <v>8204.7099999999991</v>
      </c>
      <c r="H9" s="60">
        <f t="shared" si="2"/>
        <v>19545.602564102563</v>
      </c>
      <c r="I9" s="60">
        <f t="shared" si="2"/>
        <v>3506.2863247863247</v>
      </c>
      <c r="J9" s="60">
        <f t="shared" si="2"/>
        <v>0</v>
      </c>
      <c r="K9" s="60">
        <f t="shared" si="2"/>
        <v>0</v>
      </c>
      <c r="L9" s="60">
        <f t="shared" si="2"/>
        <v>16039.316239316238</v>
      </c>
    </row>
    <row r="10" spans="1:15" ht="21.95" customHeight="1" x14ac:dyDescent="0.2">
      <c r="B10" s="38"/>
      <c r="C10" s="35"/>
      <c r="D10" s="35"/>
      <c r="E10" s="38"/>
      <c r="F10" s="18"/>
      <c r="J10" s="18"/>
    </row>
    <row r="11" spans="1:15" x14ac:dyDescent="0.2">
      <c r="B11" s="38"/>
      <c r="C11" s="35"/>
      <c r="D11" s="35"/>
      <c r="E11" s="38"/>
      <c r="F11" s="18"/>
      <c r="J11" s="18"/>
    </row>
    <row r="12" spans="1:15" x14ac:dyDescent="0.2">
      <c r="B12" s="38"/>
      <c r="C12" s="35"/>
      <c r="D12" s="35"/>
      <c r="E12" s="38"/>
      <c r="F12" s="18"/>
      <c r="J12" s="18"/>
    </row>
    <row r="13" spans="1:15" x14ac:dyDescent="0.2">
      <c r="A13" s="38"/>
      <c r="B13" s="41"/>
      <c r="C13" s="35"/>
      <c r="D13" s="53"/>
      <c r="E13" s="18"/>
      <c r="F13" s="18"/>
      <c r="G13" s="18"/>
      <c r="H13" s="18"/>
      <c r="I13" s="18"/>
      <c r="J13" s="18"/>
      <c r="K13" s="18"/>
    </row>
    <row r="14" spans="1:15" x14ac:dyDescent="0.2">
      <c r="A14" s="38"/>
      <c r="B14" s="41"/>
      <c r="C14" s="35"/>
      <c r="D14" s="53"/>
      <c r="E14" s="18"/>
      <c r="F14" s="18"/>
      <c r="G14" s="18"/>
      <c r="H14" s="18"/>
      <c r="I14" s="18"/>
      <c r="J14" s="18"/>
      <c r="K14" s="18"/>
    </row>
    <row r="15" spans="1:15" x14ac:dyDescent="0.2">
      <c r="B15" s="38"/>
      <c r="C15" s="35"/>
      <c r="D15" s="35"/>
      <c r="E15" s="38"/>
      <c r="F15" s="18"/>
      <c r="J15" s="18"/>
    </row>
    <row r="16" spans="1:15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9"/>
    </row>
  </sheetData>
  <pageMargins left="0.11811023622047245" right="0.23622047244094491" top="0.9055118110236221" bottom="0.98425196850393704" header="0" footer="0"/>
  <pageSetup scale="9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23"/>
  <sheetViews>
    <sheetView zoomScale="80" zoomScaleNormal="80" workbookViewId="0">
      <selection activeCell="I7" sqref="I7"/>
    </sheetView>
  </sheetViews>
  <sheetFormatPr baseColWidth="10" defaultRowHeight="12.75" x14ac:dyDescent="0.2"/>
  <cols>
    <col min="1" max="1" width="1.7109375" style="37" customWidth="1"/>
    <col min="2" max="2" width="15.85546875" style="37" bestFit="1" customWidth="1"/>
    <col min="3" max="3" width="33.5703125" style="37" customWidth="1"/>
    <col min="4" max="4" width="4.14062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5" width="11.42578125" style="37"/>
    <col min="16" max="16" width="11.42578125" style="45"/>
    <col min="17" max="16384" width="11.42578125" style="37"/>
  </cols>
  <sheetData>
    <row r="1" spans="1:16" ht="18" x14ac:dyDescent="0.25">
      <c r="A1" s="37" t="s">
        <v>207</v>
      </c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1:16" ht="15" x14ac:dyDescent="0.25">
      <c r="F2" s="47" t="s">
        <v>304</v>
      </c>
      <c r="G2" s="45"/>
      <c r="H2" s="45"/>
      <c r="I2" s="45"/>
      <c r="J2" s="47"/>
      <c r="K2" s="45"/>
      <c r="L2" s="45"/>
      <c r="M2" s="48" t="str">
        <f>PRESIDENCIA!M2</f>
        <v>28 DE FEBRERO 2017</v>
      </c>
    </row>
    <row r="3" spans="1:16" x14ac:dyDescent="0.2">
      <c r="F3" s="101" t="str">
        <f>PRESIDENCIA!F3</f>
        <v>SEGUNDA QUINCENA DE FEBRERO DE 2017</v>
      </c>
      <c r="G3" s="45"/>
      <c r="H3" s="45"/>
      <c r="I3" s="45"/>
      <c r="J3" s="101"/>
      <c r="K3" s="45"/>
      <c r="L3" s="45"/>
    </row>
    <row r="4" spans="1:16" x14ac:dyDescent="0.2">
      <c r="F4" s="101"/>
      <c r="G4" s="45"/>
      <c r="H4" s="45"/>
      <c r="I4" s="45"/>
      <c r="J4" s="101"/>
      <c r="K4" s="45"/>
      <c r="L4" s="45"/>
    </row>
    <row r="5" spans="1:16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209</v>
      </c>
      <c r="H5" s="50" t="s">
        <v>4</v>
      </c>
      <c r="I5" s="50" t="s">
        <v>209</v>
      </c>
      <c r="J5" s="103" t="s">
        <v>260</v>
      </c>
      <c r="K5" s="50" t="s">
        <v>197</v>
      </c>
      <c r="L5" s="50" t="s">
        <v>5</v>
      </c>
      <c r="M5" s="49" t="s">
        <v>6</v>
      </c>
      <c r="O5" s="60"/>
      <c r="P5" s="60"/>
    </row>
    <row r="6" spans="1:16" x14ac:dyDescent="0.2">
      <c r="B6" s="38"/>
      <c r="C6" s="41"/>
      <c r="F6" s="65"/>
      <c r="G6" s="65"/>
      <c r="H6" s="18"/>
      <c r="I6" s="18"/>
      <c r="J6" s="18"/>
      <c r="L6" s="18"/>
      <c r="O6" s="45"/>
    </row>
    <row r="7" spans="1:16" ht="24.95" customHeight="1" x14ac:dyDescent="0.2">
      <c r="B7" s="38" t="s">
        <v>472</v>
      </c>
      <c r="C7" s="41" t="s">
        <v>398</v>
      </c>
      <c r="D7" s="53"/>
      <c r="E7" s="38" t="s">
        <v>125</v>
      </c>
      <c r="F7" s="65">
        <v>23335.47</v>
      </c>
      <c r="G7" s="65">
        <v>3930.75</v>
      </c>
      <c r="H7" s="18">
        <f>F7/30.42*13</f>
        <v>9972.4230769230762</v>
      </c>
      <c r="I7" s="18">
        <f>+G7/30.42*13</f>
        <v>1679.8076923076922</v>
      </c>
      <c r="J7" s="18"/>
      <c r="K7" s="18"/>
      <c r="L7" s="18">
        <f>H7-I7+J7-K7</f>
        <v>8292.6153846153848</v>
      </c>
      <c r="M7" s="36"/>
      <c r="N7" s="58">
        <v>20404.72</v>
      </c>
      <c r="O7" s="45"/>
    </row>
    <row r="8" spans="1:16" ht="24.95" customHeight="1" x14ac:dyDescent="0.2">
      <c r="B8" s="38" t="s">
        <v>471</v>
      </c>
      <c r="C8" s="41" t="s">
        <v>399</v>
      </c>
      <c r="D8" s="53"/>
      <c r="E8" s="38" t="s">
        <v>120</v>
      </c>
      <c r="F8" s="65">
        <v>7764.65</v>
      </c>
      <c r="G8" s="65">
        <v>652.65</v>
      </c>
      <c r="H8" s="18">
        <f t="shared" ref="H8" si="0">F8/30.42*13</f>
        <v>3318.2264957264956</v>
      </c>
      <c r="I8" s="18">
        <f t="shared" ref="I8" si="1">+G8/30.42*13</f>
        <v>278.91025641025635</v>
      </c>
      <c r="J8" s="18"/>
      <c r="K8" s="18"/>
      <c r="L8" s="18">
        <f>H8-I8+J8-K8</f>
        <v>3039.3162393162393</v>
      </c>
      <c r="M8" s="36"/>
      <c r="N8" s="58">
        <v>8112</v>
      </c>
      <c r="O8" s="45"/>
    </row>
    <row r="9" spans="1:16" ht="21.95" customHeight="1" x14ac:dyDescent="0.2">
      <c r="E9" s="59" t="s">
        <v>91</v>
      </c>
      <c r="F9" s="98">
        <f t="shared" ref="F9:L9" si="2">SUM(F7:F8)</f>
        <v>31100.120000000003</v>
      </c>
      <c r="G9" s="98">
        <f t="shared" si="2"/>
        <v>4583.3999999999996</v>
      </c>
      <c r="H9" s="60">
        <f t="shared" si="2"/>
        <v>13290.649572649572</v>
      </c>
      <c r="I9" s="60">
        <f t="shared" si="2"/>
        <v>1958.7179487179485</v>
      </c>
      <c r="J9" s="60">
        <f t="shared" si="2"/>
        <v>0</v>
      </c>
      <c r="K9" s="60">
        <f t="shared" si="2"/>
        <v>0</v>
      </c>
      <c r="L9" s="60">
        <f t="shared" si="2"/>
        <v>11331.931623931625</v>
      </c>
      <c r="O9" s="45"/>
    </row>
    <row r="10" spans="1:16" ht="21.95" customHeight="1" x14ac:dyDescent="0.2">
      <c r="B10" s="38"/>
      <c r="C10" s="35"/>
      <c r="D10" s="35"/>
      <c r="E10" s="38"/>
      <c r="F10" s="18"/>
      <c r="J10" s="18"/>
      <c r="O10" s="45"/>
    </row>
    <row r="11" spans="1:16" x14ac:dyDescent="0.2">
      <c r="B11" s="38"/>
      <c r="C11" s="35"/>
      <c r="D11" s="35"/>
      <c r="E11" s="38"/>
      <c r="F11" s="18"/>
      <c r="J11" s="18"/>
      <c r="O11" s="60"/>
      <c r="P11" s="60"/>
    </row>
    <row r="12" spans="1:16" x14ac:dyDescent="0.2">
      <c r="B12" s="38"/>
      <c r="C12" s="35"/>
      <c r="D12" s="35"/>
      <c r="E12" s="38"/>
      <c r="F12" s="18"/>
      <c r="J12" s="18"/>
      <c r="O12" s="45"/>
    </row>
    <row r="13" spans="1:16" x14ac:dyDescent="0.2">
      <c r="A13" s="38"/>
      <c r="B13" s="41"/>
      <c r="C13" s="35"/>
      <c r="D13" s="53"/>
      <c r="E13" s="18"/>
      <c r="F13" s="18"/>
      <c r="G13" s="18"/>
      <c r="H13" s="18"/>
      <c r="I13" s="18"/>
      <c r="J13" s="18"/>
      <c r="K13" s="18"/>
    </row>
    <row r="14" spans="1:16" x14ac:dyDescent="0.2">
      <c r="A14" s="38"/>
      <c r="B14" s="41"/>
      <c r="C14" s="35"/>
      <c r="D14" s="53"/>
      <c r="E14" s="18"/>
      <c r="F14" s="18"/>
      <c r="G14" s="18"/>
      <c r="H14" s="18"/>
      <c r="I14" s="18"/>
      <c r="J14" s="18"/>
      <c r="K14" s="18"/>
    </row>
    <row r="15" spans="1:16" x14ac:dyDescent="0.2">
      <c r="B15" s="38"/>
      <c r="C15" s="35"/>
      <c r="D15" s="35"/>
      <c r="E15" s="38"/>
      <c r="F15" s="18"/>
      <c r="J15" s="18"/>
    </row>
    <row r="16" spans="1:16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9"/>
    </row>
  </sheetData>
  <pageMargins left="0.11811023622047245" right="0.23622047244094491" top="0.9055118110236221" bottom="0.98425196850393704" header="0" footer="0"/>
  <pageSetup scale="91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Q15"/>
  <sheetViews>
    <sheetView topLeftCell="C1" zoomScale="80" zoomScaleNormal="80" workbookViewId="0">
      <selection activeCell="J7" sqref="J7:J11"/>
    </sheetView>
  </sheetViews>
  <sheetFormatPr baseColWidth="10" defaultRowHeight="12.75" x14ac:dyDescent="0.2"/>
  <cols>
    <col min="1" max="1" width="1.7109375" style="37" customWidth="1"/>
    <col min="2" max="2" width="15.28515625" style="37" bestFit="1" customWidth="1"/>
    <col min="3" max="3" width="34.28515625" style="37" customWidth="1"/>
    <col min="4" max="4" width="4" style="37" customWidth="1"/>
    <col min="5" max="5" width="16.140625" style="37" customWidth="1"/>
    <col min="6" max="6" width="1.5703125" style="37" customWidth="1"/>
    <col min="7" max="7" width="1.85546875" style="37" customWidth="1"/>
    <col min="8" max="8" width="1.42578125" style="37" customWidth="1"/>
    <col min="9" max="9" width="11" style="37" customWidth="1"/>
    <col min="10" max="12" width="9.85546875" style="37" customWidth="1"/>
    <col min="13" max="13" width="11.85546875" style="37" customWidth="1"/>
    <col min="14" max="14" width="23.85546875" style="37" customWidth="1"/>
    <col min="15" max="16" width="11.42578125" style="37"/>
    <col min="17" max="17" width="11.42578125" style="45"/>
    <col min="18" max="16384" width="11.42578125" style="37"/>
  </cols>
  <sheetData>
    <row r="1" spans="2:17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7" ht="15" x14ac:dyDescent="0.25">
      <c r="F2" s="47" t="s">
        <v>305</v>
      </c>
      <c r="G2" s="45"/>
      <c r="H2" s="45"/>
      <c r="I2" s="45"/>
      <c r="J2" s="45"/>
      <c r="K2" s="45"/>
      <c r="L2" s="45"/>
      <c r="M2" s="45"/>
      <c r="N2" s="48" t="str">
        <f>PRESIDENCIA!M2</f>
        <v>28 DE FEBRERO 2017</v>
      </c>
    </row>
    <row r="3" spans="2:17" x14ac:dyDescent="0.2">
      <c r="F3" s="48" t="str">
        <f>PRESIDENCIA!F3</f>
        <v>SEGUNDA QUINCENA DE FEBRERO DE 2017</v>
      </c>
      <c r="G3" s="45"/>
      <c r="H3" s="45"/>
      <c r="I3" s="45"/>
      <c r="J3" s="45"/>
      <c r="K3" s="45"/>
      <c r="L3" s="45"/>
      <c r="M3" s="45"/>
    </row>
    <row r="4" spans="2:17" x14ac:dyDescent="0.2">
      <c r="F4" s="101"/>
      <c r="G4" s="45"/>
      <c r="H4" s="45"/>
      <c r="I4" s="45"/>
      <c r="J4" s="45"/>
      <c r="K4" s="45"/>
      <c r="L4" s="45"/>
      <c r="M4" s="45"/>
    </row>
    <row r="5" spans="2:17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209</v>
      </c>
      <c r="H5" s="102" t="s">
        <v>260</v>
      </c>
      <c r="I5" s="50" t="s">
        <v>4</v>
      </c>
      <c r="J5" s="50" t="s">
        <v>209</v>
      </c>
      <c r="K5" s="103" t="s">
        <v>260</v>
      </c>
      <c r="L5" s="52" t="s">
        <v>197</v>
      </c>
      <c r="M5" s="50" t="s">
        <v>5</v>
      </c>
      <c r="N5" s="49" t="s">
        <v>6</v>
      </c>
    </row>
    <row r="6" spans="2:17" ht="2.25" customHeight="1" x14ac:dyDescent="0.2">
      <c r="F6" s="90"/>
      <c r="G6" s="90"/>
      <c r="H6" s="90"/>
    </row>
    <row r="7" spans="2:17" ht="24.95" customHeight="1" x14ac:dyDescent="0.2">
      <c r="B7" s="38" t="s">
        <v>473</v>
      </c>
      <c r="C7" s="41" t="s">
        <v>463</v>
      </c>
      <c r="D7" s="53"/>
      <c r="E7" s="70" t="s">
        <v>126</v>
      </c>
      <c r="F7" s="65">
        <v>12521.2</v>
      </c>
      <c r="G7" s="65">
        <v>1565.41</v>
      </c>
      <c r="H7" s="65"/>
      <c r="I7" s="18">
        <f>+F7/30.42*13</f>
        <v>5350.9401709401709</v>
      </c>
      <c r="J7" s="18">
        <f>+G7/30.42*13</f>
        <v>668.97863247863245</v>
      </c>
      <c r="K7" s="18">
        <f>+H7/30.42*16</f>
        <v>0</v>
      </c>
      <c r="L7" s="18"/>
      <c r="M7" s="18">
        <f>I7-J7+K7-L7</f>
        <v>4681.9615384615381</v>
      </c>
      <c r="N7" s="36"/>
      <c r="O7" s="58"/>
      <c r="Q7" s="60"/>
    </row>
    <row r="8" spans="2:17" ht="24.95" customHeight="1" x14ac:dyDescent="0.2">
      <c r="B8" s="38" t="s">
        <v>212</v>
      </c>
      <c r="C8" s="41" t="s">
        <v>211</v>
      </c>
      <c r="D8" s="53"/>
      <c r="E8" s="70" t="s">
        <v>120</v>
      </c>
      <c r="F8" s="65">
        <v>8964</v>
      </c>
      <c r="G8" s="65">
        <v>852</v>
      </c>
      <c r="H8" s="65"/>
      <c r="I8" s="18">
        <f t="shared" ref="I8:I11" si="0">+F8/30.42*13</f>
        <v>3830.7692307692309</v>
      </c>
      <c r="J8" s="18">
        <f t="shared" ref="J8:J11" si="1">+G8/30.42*13</f>
        <v>364.10256410256409</v>
      </c>
      <c r="K8" s="18">
        <f>+H8/30.42*16</f>
        <v>0</v>
      </c>
      <c r="L8" s="18"/>
      <c r="M8" s="18">
        <f>I8-J8+K8-L8</f>
        <v>3466.666666666667</v>
      </c>
      <c r="N8" s="36"/>
    </row>
    <row r="9" spans="2:17" ht="24.95" customHeight="1" x14ac:dyDescent="0.2">
      <c r="B9" s="57" t="s">
        <v>181</v>
      </c>
      <c r="C9" s="110" t="s">
        <v>175</v>
      </c>
      <c r="D9" s="53"/>
      <c r="E9" s="70" t="s">
        <v>306</v>
      </c>
      <c r="F9" s="65">
        <v>6306</v>
      </c>
      <c r="G9" s="65">
        <v>222</v>
      </c>
      <c r="H9" s="65"/>
      <c r="I9" s="18">
        <f t="shared" si="0"/>
        <v>2694.8717948717945</v>
      </c>
      <c r="J9" s="18">
        <f t="shared" si="1"/>
        <v>94.871794871794876</v>
      </c>
      <c r="K9" s="18">
        <f>+H9/30.42*16</f>
        <v>0</v>
      </c>
      <c r="L9" s="18"/>
      <c r="M9" s="18">
        <f>I9-J9+K9-L9</f>
        <v>2599.9999999999995</v>
      </c>
      <c r="N9" s="36"/>
    </row>
    <row r="10" spans="2:17" ht="24.95" customHeight="1" x14ac:dyDescent="0.2">
      <c r="B10" s="38" t="s">
        <v>349</v>
      </c>
      <c r="C10" s="41" t="s">
        <v>347</v>
      </c>
      <c r="D10" s="53"/>
      <c r="E10" s="70" t="s">
        <v>307</v>
      </c>
      <c r="F10" s="65">
        <v>6306</v>
      </c>
      <c r="G10" s="65">
        <v>222</v>
      </c>
      <c r="H10" s="65"/>
      <c r="I10" s="18">
        <f t="shared" si="0"/>
        <v>2694.8717948717945</v>
      </c>
      <c r="J10" s="18">
        <f t="shared" si="1"/>
        <v>94.871794871794876</v>
      </c>
      <c r="K10" s="18">
        <f>+H10/30.42*16</f>
        <v>0</v>
      </c>
      <c r="L10" s="18"/>
      <c r="M10" s="18">
        <f>I10-J10+K10-L10</f>
        <v>2599.9999999999995</v>
      </c>
      <c r="N10" s="36"/>
    </row>
    <row r="11" spans="2:17" ht="24.95" customHeight="1" x14ac:dyDescent="0.2">
      <c r="B11" s="38" t="s">
        <v>350</v>
      </c>
      <c r="C11" s="41" t="s">
        <v>348</v>
      </c>
      <c r="D11" s="53"/>
      <c r="E11" s="70" t="s">
        <v>308</v>
      </c>
      <c r="F11" s="65">
        <v>6306</v>
      </c>
      <c r="G11" s="65">
        <v>222</v>
      </c>
      <c r="H11" s="65"/>
      <c r="I11" s="18">
        <f t="shared" si="0"/>
        <v>2694.8717948717945</v>
      </c>
      <c r="J11" s="18">
        <f t="shared" si="1"/>
        <v>94.871794871794876</v>
      </c>
      <c r="K11" s="18">
        <f>+H11/30.42*16</f>
        <v>0</v>
      </c>
      <c r="L11" s="18"/>
      <c r="M11" s="18">
        <f>I11-J11+K11-L11</f>
        <v>2599.9999999999995</v>
      </c>
      <c r="N11" s="36"/>
    </row>
    <row r="12" spans="2:17" ht="24.95" customHeight="1" x14ac:dyDescent="0.2">
      <c r="B12" s="38"/>
      <c r="C12" s="41"/>
      <c r="D12" s="53"/>
      <c r="E12" s="38"/>
      <c r="F12" s="65"/>
      <c r="G12" s="65"/>
      <c r="H12" s="65"/>
      <c r="I12" s="18"/>
      <c r="J12" s="18"/>
      <c r="K12" s="18"/>
      <c r="L12" s="18"/>
      <c r="M12" s="18"/>
    </row>
    <row r="13" spans="2:17" ht="21.95" customHeight="1" x14ac:dyDescent="0.2">
      <c r="E13" s="59" t="s">
        <v>91</v>
      </c>
      <c r="F13" s="98">
        <f t="shared" ref="F13:M13" si="2">SUM(F6:F12)</f>
        <v>40403.199999999997</v>
      </c>
      <c r="G13" s="98">
        <f t="shared" si="2"/>
        <v>3083.41</v>
      </c>
      <c r="H13" s="98">
        <f t="shared" si="2"/>
        <v>0</v>
      </c>
      <c r="I13" s="60">
        <f>SUM(I6:I12)</f>
        <v>17266.324786324785</v>
      </c>
      <c r="J13" s="60">
        <f t="shared" si="2"/>
        <v>1317.6965811965813</v>
      </c>
      <c r="K13" s="60">
        <f t="shared" si="2"/>
        <v>0</v>
      </c>
      <c r="L13" s="60">
        <f t="shared" si="2"/>
        <v>0</v>
      </c>
      <c r="M13" s="60">
        <f t="shared" si="2"/>
        <v>15948.628205128205</v>
      </c>
      <c r="Q13" s="60"/>
    </row>
    <row r="14" spans="2:17" ht="21.95" customHeight="1" x14ac:dyDescent="0.2">
      <c r="E14" s="59"/>
      <c r="F14" s="60"/>
      <c r="G14" s="60"/>
      <c r="H14" s="60"/>
      <c r="I14" s="60"/>
      <c r="J14" s="60"/>
      <c r="K14" s="60"/>
      <c r="L14" s="60"/>
      <c r="M14" s="60"/>
    </row>
    <row r="15" spans="2:17" ht="21.95" customHeight="1" x14ac:dyDescent="0.2"/>
  </sheetData>
  <pageMargins left="0.15748031496062992" right="0.11811023622047245" top="0.74803149606299213" bottom="0.98425196850393704" header="0" footer="0"/>
  <pageSetup scale="91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6" tint="-0.249977111117893"/>
    <pageSetUpPr fitToPage="1"/>
  </sheetPr>
  <dimension ref="B1:P22"/>
  <sheetViews>
    <sheetView zoomScale="70" zoomScaleNormal="70" workbookViewId="0">
      <selection activeCell="J13" sqref="J13:J16"/>
    </sheetView>
  </sheetViews>
  <sheetFormatPr baseColWidth="10" defaultRowHeight="12.75" x14ac:dyDescent="0.2"/>
  <cols>
    <col min="1" max="1" width="1.7109375" customWidth="1"/>
    <col min="2" max="2" width="15.140625" bestFit="1" customWidth="1"/>
    <col min="3" max="3" width="34.28515625" customWidth="1"/>
    <col min="4" max="4" width="3.42578125" customWidth="1"/>
    <col min="5" max="5" width="16.140625" customWidth="1"/>
    <col min="6" max="6" width="1.5703125" customWidth="1"/>
    <col min="7" max="7" width="1.85546875" customWidth="1"/>
    <col min="8" max="8" width="1.42578125" customWidth="1"/>
    <col min="9" max="9" width="13.140625" bestFit="1" customWidth="1"/>
    <col min="10" max="12" width="9.85546875" customWidth="1"/>
    <col min="13" max="13" width="12.85546875" bestFit="1" customWidth="1"/>
    <col min="14" max="14" width="23.85546875" customWidth="1"/>
  </cols>
  <sheetData>
    <row r="1" spans="2:16" ht="18" x14ac:dyDescent="0.25"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2:16" ht="15" x14ac:dyDescent="0.25">
      <c r="F2" s="4" t="s">
        <v>92</v>
      </c>
      <c r="G2" s="2"/>
      <c r="H2" s="2"/>
      <c r="I2" s="2"/>
      <c r="J2" s="2"/>
      <c r="K2" s="2"/>
      <c r="L2" s="2"/>
      <c r="M2" s="2"/>
      <c r="N2" s="17" t="str">
        <f>PRESIDENCIA!M2</f>
        <v>28 DE FEBRERO 2017</v>
      </c>
    </row>
    <row r="3" spans="2:16" x14ac:dyDescent="0.2">
      <c r="F3" s="17" t="str">
        <f>PRESIDENCIA!F3</f>
        <v>SEGUNDA QUINCENA DE FEBRERO DE 2017</v>
      </c>
      <c r="G3" s="2"/>
      <c r="H3" s="2"/>
      <c r="I3" s="2"/>
      <c r="J3" s="2"/>
      <c r="K3" s="2"/>
      <c r="L3" s="2"/>
      <c r="M3" s="2"/>
    </row>
    <row r="4" spans="2:16" x14ac:dyDescent="0.2">
      <c r="F4" s="5"/>
      <c r="G4" s="2"/>
      <c r="H4" s="2"/>
      <c r="I4" s="2"/>
      <c r="J4" s="2"/>
      <c r="K4" s="2"/>
      <c r="L4" s="2"/>
      <c r="M4" s="2"/>
    </row>
    <row r="5" spans="2:16" x14ac:dyDescent="0.2">
      <c r="B5" s="6" t="s">
        <v>2</v>
      </c>
      <c r="C5" s="6" t="s">
        <v>3</v>
      </c>
      <c r="D5" s="6"/>
      <c r="E5" s="6" t="s">
        <v>116</v>
      </c>
      <c r="F5" s="61" t="s">
        <v>4</v>
      </c>
      <c r="G5" s="61" t="s">
        <v>209</v>
      </c>
      <c r="H5" s="61" t="s">
        <v>260</v>
      </c>
      <c r="I5" s="7" t="s">
        <v>4</v>
      </c>
      <c r="J5" s="7" t="s">
        <v>209</v>
      </c>
      <c r="K5" s="39" t="s">
        <v>260</v>
      </c>
      <c r="L5" s="24" t="s">
        <v>197</v>
      </c>
      <c r="M5" s="7" t="s">
        <v>5</v>
      </c>
      <c r="N5" s="6" t="s">
        <v>6</v>
      </c>
    </row>
    <row r="6" spans="2:16" ht="2.25" customHeight="1" x14ac:dyDescent="0.2">
      <c r="F6" s="64"/>
      <c r="G6" s="64"/>
      <c r="H6" s="64"/>
    </row>
    <row r="7" spans="2:16" ht="24.95" customHeight="1" x14ac:dyDescent="0.2">
      <c r="B7" s="9" t="s">
        <v>395</v>
      </c>
      <c r="C7" s="8" t="s">
        <v>392</v>
      </c>
      <c r="D7" s="13"/>
      <c r="E7" s="71" t="s">
        <v>251</v>
      </c>
      <c r="F7" s="62">
        <v>4725</v>
      </c>
      <c r="G7" s="62"/>
      <c r="H7" s="62">
        <v>21.643695999999998</v>
      </c>
      <c r="I7" s="11">
        <f>+F7/30.42*13</f>
        <v>2019.2307692307693</v>
      </c>
      <c r="J7" s="11">
        <f>+G7/30.42*13</f>
        <v>0</v>
      </c>
      <c r="K7" s="11">
        <f>+H7/30.42*13</f>
        <v>9.2494427350427326</v>
      </c>
      <c r="L7" s="11"/>
      <c r="M7" s="11">
        <f>I7-J7+K7-L7</f>
        <v>2028.480211965812</v>
      </c>
      <c r="N7" s="12"/>
    </row>
    <row r="8" spans="2:16" ht="24.95" customHeight="1" x14ac:dyDescent="0.2">
      <c r="B8" s="9" t="s">
        <v>396</v>
      </c>
      <c r="C8" s="10" t="s">
        <v>393</v>
      </c>
      <c r="D8" s="13"/>
      <c r="E8" s="71" t="s">
        <v>252</v>
      </c>
      <c r="F8" s="62">
        <v>4725</v>
      </c>
      <c r="G8" s="62"/>
      <c r="H8" s="62">
        <v>21.643695999999998</v>
      </c>
      <c r="I8" s="11">
        <f t="shared" ref="I8:I18" si="0">+F8/30.42*13</f>
        <v>2019.2307692307693</v>
      </c>
      <c r="J8" s="11">
        <f t="shared" ref="J8:J18" si="1">+G8/30.42*13</f>
        <v>0</v>
      </c>
      <c r="K8" s="11">
        <f t="shared" ref="K8:K18" si="2">+H8/30.42*13</f>
        <v>9.2494427350427326</v>
      </c>
      <c r="L8" s="11"/>
      <c r="M8" s="11">
        <f t="shared" ref="M8:M18" si="3">I8-J8+K8-L8</f>
        <v>2028.480211965812</v>
      </c>
      <c r="N8" s="12"/>
    </row>
    <row r="9" spans="2:16" ht="24.95" customHeight="1" x14ac:dyDescent="0.2">
      <c r="B9" s="9" t="s">
        <v>397</v>
      </c>
      <c r="C9" s="8" t="s">
        <v>394</v>
      </c>
      <c r="D9" s="13"/>
      <c r="E9" s="71" t="s">
        <v>253</v>
      </c>
      <c r="F9" s="62">
        <v>4725</v>
      </c>
      <c r="G9" s="62"/>
      <c r="H9" s="62">
        <v>21.643695999999998</v>
      </c>
      <c r="I9" s="11">
        <f t="shared" si="0"/>
        <v>2019.2307692307693</v>
      </c>
      <c r="J9" s="11">
        <f t="shared" si="1"/>
        <v>0</v>
      </c>
      <c r="K9" s="11">
        <f t="shared" si="2"/>
        <v>9.2494427350427326</v>
      </c>
      <c r="L9" s="11"/>
      <c r="M9" s="11">
        <f t="shared" si="3"/>
        <v>2028.480211965812</v>
      </c>
      <c r="N9" s="12"/>
    </row>
    <row r="10" spans="2:16" ht="24.95" customHeight="1" x14ac:dyDescent="0.2">
      <c r="B10" s="9" t="s">
        <v>11</v>
      </c>
      <c r="C10" s="8" t="s">
        <v>12</v>
      </c>
      <c r="D10" s="13"/>
      <c r="E10" s="71" t="s">
        <v>128</v>
      </c>
      <c r="F10" s="62">
        <v>4863.6000000000004</v>
      </c>
      <c r="G10" s="62"/>
      <c r="H10" s="62">
        <v>6.5640159999999801</v>
      </c>
      <c r="I10" s="11">
        <f t="shared" si="0"/>
        <v>2078.4615384615386</v>
      </c>
      <c r="J10" s="11">
        <f t="shared" si="1"/>
        <v>0</v>
      </c>
      <c r="K10" s="11">
        <f t="shared" si="2"/>
        <v>2.8051350427350341</v>
      </c>
      <c r="L10" s="11"/>
      <c r="M10" s="11">
        <f t="shared" si="3"/>
        <v>2081.2666735042735</v>
      </c>
      <c r="N10" s="12"/>
    </row>
    <row r="11" spans="2:16" ht="24.95" customHeight="1" x14ac:dyDescent="0.2">
      <c r="B11" s="9" t="s">
        <v>13</v>
      </c>
      <c r="C11" s="8" t="s">
        <v>14</v>
      </c>
      <c r="D11" s="13"/>
      <c r="E11" s="71" t="s">
        <v>128</v>
      </c>
      <c r="F11" s="62">
        <v>2415</v>
      </c>
      <c r="G11" s="62"/>
      <c r="H11" s="62">
        <v>274.49912</v>
      </c>
      <c r="I11" s="11">
        <f t="shared" si="0"/>
        <v>1032.051282051282</v>
      </c>
      <c r="J11" s="11">
        <f t="shared" si="1"/>
        <v>0</v>
      </c>
      <c r="K11" s="11">
        <f t="shared" si="2"/>
        <v>117.30731623931624</v>
      </c>
      <c r="L11" s="11"/>
      <c r="M11" s="11">
        <f t="shared" si="3"/>
        <v>1149.3585982905981</v>
      </c>
      <c r="N11" s="12"/>
    </row>
    <row r="12" spans="2:16" ht="24.95" customHeight="1" x14ac:dyDescent="0.2">
      <c r="B12" s="9" t="s">
        <v>15</v>
      </c>
      <c r="C12" s="8" t="s">
        <v>16</v>
      </c>
      <c r="D12" s="13"/>
      <c r="E12" s="71" t="s">
        <v>128</v>
      </c>
      <c r="F12" s="62">
        <v>2415</v>
      </c>
      <c r="G12" s="62"/>
      <c r="H12" s="62">
        <v>274.49912</v>
      </c>
      <c r="I12" s="11">
        <f t="shared" si="0"/>
        <v>1032.051282051282</v>
      </c>
      <c r="J12" s="11">
        <f t="shared" si="1"/>
        <v>0</v>
      </c>
      <c r="K12" s="11">
        <f t="shared" si="2"/>
        <v>117.30731623931624</v>
      </c>
      <c r="L12" s="11"/>
      <c r="M12" s="11">
        <f t="shared" si="3"/>
        <v>1149.3585982905981</v>
      </c>
      <c r="N12" s="12"/>
    </row>
    <row r="13" spans="2:16" ht="24.95" customHeight="1" x14ac:dyDescent="0.2">
      <c r="B13" s="20" t="s">
        <v>17</v>
      </c>
      <c r="C13" s="10" t="s">
        <v>18</v>
      </c>
      <c r="D13" s="13"/>
      <c r="E13" s="71" t="s">
        <v>129</v>
      </c>
      <c r="F13" s="62">
        <v>7066.5</v>
      </c>
      <c r="G13" s="62">
        <v>304.44150400000001</v>
      </c>
      <c r="H13" s="62"/>
      <c r="I13" s="11">
        <f t="shared" si="0"/>
        <v>3019.8717948717945</v>
      </c>
      <c r="J13" s="11">
        <f t="shared" si="1"/>
        <v>130.10320683760685</v>
      </c>
      <c r="K13" s="11">
        <f t="shared" si="2"/>
        <v>0</v>
      </c>
      <c r="L13" s="11"/>
      <c r="M13" s="11">
        <f t="shared" si="3"/>
        <v>2889.7685880341878</v>
      </c>
      <c r="N13" s="12"/>
    </row>
    <row r="14" spans="2:16" ht="24.95" customHeight="1" x14ac:dyDescent="0.2">
      <c r="B14" s="9" t="s">
        <v>19</v>
      </c>
      <c r="C14" s="8" t="s">
        <v>20</v>
      </c>
      <c r="D14" s="13"/>
      <c r="E14" s="71" t="s">
        <v>130</v>
      </c>
      <c r="F14" s="62"/>
      <c r="G14" s="62"/>
      <c r="H14" s="62"/>
      <c r="I14" s="11">
        <f t="shared" si="0"/>
        <v>0</v>
      </c>
      <c r="J14" s="11">
        <f t="shared" si="1"/>
        <v>0</v>
      </c>
      <c r="K14" s="11">
        <f t="shared" si="2"/>
        <v>0</v>
      </c>
      <c r="L14" s="11"/>
      <c r="M14" s="11">
        <f t="shared" si="3"/>
        <v>0</v>
      </c>
      <c r="N14" s="12"/>
      <c r="P14" s="148"/>
    </row>
    <row r="15" spans="2:16" ht="24.95" customHeight="1" x14ac:dyDescent="0.2">
      <c r="B15" s="9" t="s">
        <v>21</v>
      </c>
      <c r="C15" s="8" t="s">
        <v>22</v>
      </c>
      <c r="D15" s="13"/>
      <c r="E15" s="71" t="s">
        <v>129</v>
      </c>
      <c r="F15" s="62">
        <v>7066.5</v>
      </c>
      <c r="G15" s="62">
        <v>304.44150400000001</v>
      </c>
      <c r="H15" s="62"/>
      <c r="I15" s="11">
        <f t="shared" si="0"/>
        <v>3019.8717948717945</v>
      </c>
      <c r="J15" s="11">
        <f t="shared" si="1"/>
        <v>130.10320683760685</v>
      </c>
      <c r="K15" s="11">
        <f t="shared" si="2"/>
        <v>0</v>
      </c>
      <c r="L15" s="11"/>
      <c r="M15" s="11">
        <f t="shared" si="3"/>
        <v>2889.7685880341878</v>
      </c>
      <c r="N15" s="12"/>
    </row>
    <row r="16" spans="2:16" ht="24.95" customHeight="1" x14ac:dyDescent="0.2">
      <c r="B16" s="9" t="s">
        <v>23</v>
      </c>
      <c r="C16" s="8" t="s">
        <v>24</v>
      </c>
      <c r="D16" s="13"/>
      <c r="E16" s="71" t="s">
        <v>130</v>
      </c>
      <c r="F16" s="62">
        <v>5884.2</v>
      </c>
      <c r="G16" s="62">
        <v>134.717264</v>
      </c>
      <c r="H16" s="62"/>
      <c r="I16" s="11">
        <f t="shared" si="0"/>
        <v>2514.6153846153843</v>
      </c>
      <c r="J16" s="11">
        <f t="shared" si="1"/>
        <v>57.571480341880338</v>
      </c>
      <c r="K16" s="11">
        <f t="shared" si="2"/>
        <v>0</v>
      </c>
      <c r="L16" s="11"/>
      <c r="M16" s="11">
        <f t="shared" si="3"/>
        <v>2457.0439042735038</v>
      </c>
      <c r="N16" s="12"/>
    </row>
    <row r="17" spans="2:14" ht="24.95" customHeight="1" x14ac:dyDescent="0.2">
      <c r="B17" s="9"/>
      <c r="C17" s="8" t="s">
        <v>461</v>
      </c>
      <c r="D17" s="13"/>
      <c r="E17" s="71" t="s">
        <v>254</v>
      </c>
      <c r="F17" s="62">
        <v>2929.5</v>
      </c>
      <c r="G17" s="62"/>
      <c r="H17" s="62">
        <v>241.36112</v>
      </c>
      <c r="I17" s="11">
        <f t="shared" si="0"/>
        <v>1251.9230769230769</v>
      </c>
      <c r="J17" s="11">
        <f t="shared" si="1"/>
        <v>0</v>
      </c>
      <c r="K17" s="11">
        <f t="shared" si="2"/>
        <v>103.14577777777778</v>
      </c>
      <c r="L17" s="11"/>
      <c r="M17" s="11">
        <f t="shared" si="3"/>
        <v>1355.0688547008547</v>
      </c>
      <c r="N17" s="12"/>
    </row>
    <row r="18" spans="2:14" ht="24.95" customHeight="1" x14ac:dyDescent="0.2">
      <c r="B18" s="9" t="s">
        <v>27</v>
      </c>
      <c r="C18" s="8" t="s">
        <v>28</v>
      </c>
      <c r="D18" s="13"/>
      <c r="E18" s="71" t="s">
        <v>132</v>
      </c>
      <c r="F18" s="62">
        <v>2125.1999999999998</v>
      </c>
      <c r="G18" s="62"/>
      <c r="H18" s="62">
        <v>293.04631999999998</v>
      </c>
      <c r="I18" s="11">
        <f t="shared" si="0"/>
        <v>908.20512820512795</v>
      </c>
      <c r="J18" s="11">
        <f t="shared" si="1"/>
        <v>0</v>
      </c>
      <c r="K18" s="11">
        <f t="shared" si="2"/>
        <v>125.23347008547007</v>
      </c>
      <c r="L18" s="11"/>
      <c r="M18" s="11">
        <f t="shared" si="3"/>
        <v>1033.4385982905981</v>
      </c>
      <c r="N18" s="12"/>
    </row>
    <row r="19" spans="2:14" ht="24.95" customHeight="1" x14ac:dyDescent="0.2">
      <c r="B19" s="9"/>
      <c r="C19" s="8"/>
      <c r="D19" s="13"/>
      <c r="E19" s="9"/>
      <c r="F19" s="62"/>
      <c r="G19" s="62"/>
      <c r="H19" s="62"/>
      <c r="I19" s="11"/>
      <c r="J19" s="11"/>
      <c r="K19" s="11"/>
      <c r="L19" s="11"/>
      <c r="M19" s="11"/>
    </row>
    <row r="20" spans="2:14" ht="21.95" customHeight="1" x14ac:dyDescent="0.2">
      <c r="E20" s="15" t="s">
        <v>91</v>
      </c>
      <c r="F20" s="63">
        <f t="shared" ref="F20:L20" si="4">SUM(F6:F19)</f>
        <v>48940.499999999993</v>
      </c>
      <c r="G20" s="63">
        <f t="shared" si="4"/>
        <v>743.60027200000002</v>
      </c>
      <c r="H20" s="63">
        <f t="shared" si="4"/>
        <v>1154.9007839999999</v>
      </c>
      <c r="I20" s="16">
        <f t="shared" si="4"/>
        <v>20914.74358974359</v>
      </c>
      <c r="J20" s="16">
        <f t="shared" si="4"/>
        <v>317.77789401709401</v>
      </c>
      <c r="K20" s="16">
        <f t="shared" si="4"/>
        <v>493.54734358974355</v>
      </c>
      <c r="L20" s="16">
        <f t="shared" si="4"/>
        <v>0</v>
      </c>
      <c r="M20" s="16">
        <f>SUM(M6:M19)</f>
        <v>21090.51303931624</v>
      </c>
    </row>
    <row r="21" spans="2:14" ht="21.95" customHeight="1" x14ac:dyDescent="0.2">
      <c r="E21" s="15"/>
      <c r="F21" s="16"/>
      <c r="G21" s="16"/>
      <c r="H21" s="16"/>
      <c r="I21" s="16"/>
      <c r="J21" s="16"/>
      <c r="K21" s="16"/>
      <c r="L21" s="16"/>
      <c r="M21" s="16"/>
    </row>
    <row r="22" spans="2:14" ht="21.95" customHeight="1" x14ac:dyDescent="0.2"/>
  </sheetData>
  <phoneticPr fontId="0" type="noConversion"/>
  <pageMargins left="0.15748031496062992" right="0.11811023622047245" top="0.74803149606299213" bottom="0.98425196850393704" header="0" footer="0"/>
  <pageSetup scale="8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249977111117893"/>
    <pageSetUpPr fitToPage="1"/>
  </sheetPr>
  <dimension ref="A1:V21"/>
  <sheetViews>
    <sheetView zoomScale="80" zoomScaleNormal="80" workbookViewId="0">
      <selection activeCell="I7" sqref="I7:I1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9.5703125" style="37" bestFit="1" customWidth="1"/>
    <col min="4" max="4" width="3.140625" style="37" customWidth="1"/>
    <col min="5" max="5" width="16.42578125" style="37" customWidth="1"/>
    <col min="6" max="6" width="2.140625" style="37" customWidth="1"/>
    <col min="7" max="7" width="1.7109375" style="37" customWidth="1"/>
    <col min="8" max="8" width="15.140625" style="37" customWidth="1"/>
    <col min="9" max="10" width="10.85546875" style="37" customWidth="1"/>
    <col min="11" max="11" width="7.5703125" style="37" customWidth="1"/>
    <col min="12" max="12" width="11.42578125" style="37"/>
    <col min="13" max="13" width="26" style="37" customWidth="1"/>
    <col min="14" max="16384" width="11.42578125" style="37"/>
  </cols>
  <sheetData>
    <row r="1" spans="2:22" ht="18" x14ac:dyDescent="0.25">
      <c r="F1" s="44" t="s">
        <v>0</v>
      </c>
      <c r="G1" s="45"/>
      <c r="H1" s="45"/>
      <c r="I1" s="45"/>
      <c r="J1" s="45"/>
      <c r="K1" s="45"/>
      <c r="L1" s="45"/>
      <c r="M1" s="46" t="s">
        <v>1</v>
      </c>
    </row>
    <row r="2" spans="2:22" ht="15" x14ac:dyDescent="0.25">
      <c r="F2" s="47" t="s">
        <v>93</v>
      </c>
      <c r="G2" s="45"/>
      <c r="H2" s="45"/>
      <c r="I2" s="45"/>
      <c r="J2" s="45"/>
      <c r="K2" s="45"/>
      <c r="L2" s="45"/>
      <c r="M2" s="48" t="str">
        <f>PRESIDENCIA!M2</f>
        <v>28 DE FEBRERO 2017</v>
      </c>
    </row>
    <row r="3" spans="2:22" x14ac:dyDescent="0.2">
      <c r="F3" s="48" t="str">
        <f>PRESIDENCIA!F3</f>
        <v>SEGUNDA QUINCENA DE FEBRERO DE 2017</v>
      </c>
      <c r="G3" s="45"/>
      <c r="H3" s="45"/>
      <c r="I3" s="45"/>
      <c r="J3" s="45"/>
      <c r="K3" s="45"/>
      <c r="L3" s="45"/>
    </row>
    <row r="4" spans="2:22" x14ac:dyDescent="0.2">
      <c r="F4" s="101"/>
      <c r="G4" s="45"/>
      <c r="H4" s="45"/>
      <c r="I4" s="45"/>
      <c r="J4" s="45"/>
      <c r="K4" s="45"/>
      <c r="L4" s="45"/>
      <c r="O4" s="111"/>
    </row>
    <row r="5" spans="2:22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209</v>
      </c>
      <c r="H5" s="50" t="s">
        <v>4</v>
      </c>
      <c r="I5" s="50" t="s">
        <v>209</v>
      </c>
      <c r="J5" s="103" t="s">
        <v>260</v>
      </c>
      <c r="K5" s="50" t="s">
        <v>197</v>
      </c>
      <c r="L5" s="50" t="s">
        <v>5</v>
      </c>
      <c r="M5" s="49" t="s">
        <v>6</v>
      </c>
      <c r="O5" s="82"/>
      <c r="S5" s="112"/>
    </row>
    <row r="6" spans="2:22" x14ac:dyDescent="0.2">
      <c r="F6" s="90"/>
      <c r="G6" s="90"/>
    </row>
    <row r="7" spans="2:22" ht="24.95" customHeight="1" x14ac:dyDescent="0.2">
      <c r="B7" s="38" t="s">
        <v>386</v>
      </c>
      <c r="C7" s="41" t="s">
        <v>384</v>
      </c>
      <c r="D7" s="53"/>
      <c r="E7" s="113" t="s">
        <v>133</v>
      </c>
      <c r="F7" s="65">
        <v>36772.71</v>
      </c>
      <c r="G7" s="65">
        <v>7352.71</v>
      </c>
      <c r="H7" s="18">
        <f>+F7/30.42*13</f>
        <v>15714.833333333332</v>
      </c>
      <c r="I7" s="18">
        <f>+G7/30.42*13</f>
        <v>3142.1837606837607</v>
      </c>
      <c r="J7" s="18"/>
      <c r="K7" s="18">
        <v>0</v>
      </c>
      <c r="L7" s="18">
        <f>H7-I7+J7-K7</f>
        <v>12572.64957264957</v>
      </c>
      <c r="M7" s="36"/>
      <c r="N7" s="60"/>
      <c r="O7" s="60"/>
      <c r="P7" s="60"/>
      <c r="Q7" s="60"/>
      <c r="R7" s="114"/>
      <c r="S7" s="45"/>
      <c r="T7" s="45"/>
      <c r="U7" s="45"/>
      <c r="V7" s="45"/>
    </row>
    <row r="8" spans="2:22" ht="24.95" customHeight="1" x14ac:dyDescent="0.2">
      <c r="B8" s="38" t="s">
        <v>387</v>
      </c>
      <c r="C8" s="41" t="s">
        <v>449</v>
      </c>
      <c r="D8" s="53"/>
      <c r="E8" s="113" t="s">
        <v>287</v>
      </c>
      <c r="F8" s="18">
        <v>11514.3</v>
      </c>
      <c r="G8" s="18">
        <v>1350.3347839999997</v>
      </c>
      <c r="H8" s="18">
        <f t="shared" ref="H8:H17" si="0">+F8/30.42*13</f>
        <v>4920.6410256410254</v>
      </c>
      <c r="I8" s="18">
        <f t="shared" ref="I8:I17" si="1">+G8/30.42*13</f>
        <v>577.06614700854686</v>
      </c>
      <c r="J8" s="18"/>
      <c r="K8" s="18"/>
      <c r="L8" s="18">
        <f t="shared" ref="L8:L17" si="2">H8-I8+J8-K8</f>
        <v>4343.5748786324784</v>
      </c>
      <c r="M8" s="36"/>
      <c r="N8" s="45"/>
      <c r="O8" s="45"/>
      <c r="P8" s="45"/>
      <c r="Q8" s="45"/>
      <c r="S8" s="45"/>
      <c r="T8" s="45"/>
      <c r="U8" s="45"/>
      <c r="V8" s="45"/>
    </row>
    <row r="9" spans="2:22" ht="24.95" customHeight="1" x14ac:dyDescent="0.2">
      <c r="B9" s="38" t="s">
        <v>29</v>
      </c>
      <c r="C9" s="41" t="s">
        <v>30</v>
      </c>
      <c r="D9" s="53"/>
      <c r="E9" s="113" t="s">
        <v>120</v>
      </c>
      <c r="F9" s="65">
        <v>8964</v>
      </c>
      <c r="G9" s="65">
        <v>852</v>
      </c>
      <c r="H9" s="18">
        <f t="shared" si="0"/>
        <v>3830.7692307692309</v>
      </c>
      <c r="I9" s="18">
        <f t="shared" si="1"/>
        <v>364.10256410256409</v>
      </c>
      <c r="J9" s="18"/>
      <c r="K9" s="18"/>
      <c r="L9" s="18">
        <f t="shared" si="2"/>
        <v>3466.666666666667</v>
      </c>
      <c r="M9" s="36"/>
      <c r="N9" s="45"/>
      <c r="O9" s="45"/>
      <c r="P9" s="45"/>
      <c r="Q9" s="45"/>
      <c r="S9" s="45"/>
      <c r="T9" s="45"/>
      <c r="U9" s="45"/>
      <c r="V9" s="45"/>
    </row>
    <row r="10" spans="2:22" ht="24.95" customHeight="1" x14ac:dyDescent="0.2">
      <c r="B10" s="38" t="s">
        <v>37</v>
      </c>
      <c r="C10" s="41" t="s">
        <v>38</v>
      </c>
      <c r="D10" s="53"/>
      <c r="E10" s="113" t="s">
        <v>120</v>
      </c>
      <c r="F10" s="65">
        <v>8964</v>
      </c>
      <c r="G10" s="65">
        <v>852</v>
      </c>
      <c r="H10" s="18">
        <f t="shared" si="0"/>
        <v>3830.7692307692309</v>
      </c>
      <c r="I10" s="18">
        <f t="shared" si="1"/>
        <v>364.10256410256409</v>
      </c>
      <c r="J10" s="18"/>
      <c r="K10" s="18"/>
      <c r="L10" s="18">
        <f t="shared" si="2"/>
        <v>3466.666666666667</v>
      </c>
      <c r="M10" s="36"/>
      <c r="N10" s="45"/>
      <c r="O10" s="45"/>
      <c r="P10" s="45"/>
      <c r="Q10" s="45"/>
      <c r="S10" s="45"/>
      <c r="T10" s="45"/>
      <c r="U10" s="45"/>
      <c r="V10" s="45"/>
    </row>
    <row r="11" spans="2:22" ht="24.95" customHeight="1" x14ac:dyDescent="0.2">
      <c r="B11" s="38" t="s">
        <v>388</v>
      </c>
      <c r="C11" s="41" t="s">
        <v>389</v>
      </c>
      <c r="D11" s="53"/>
      <c r="E11" s="113" t="s">
        <v>135</v>
      </c>
      <c r="F11" s="65">
        <v>8964</v>
      </c>
      <c r="G11" s="65">
        <v>852</v>
      </c>
      <c r="H11" s="18">
        <f t="shared" si="0"/>
        <v>3830.7692307692309</v>
      </c>
      <c r="I11" s="18">
        <f t="shared" si="1"/>
        <v>364.10256410256409</v>
      </c>
      <c r="J11" s="18"/>
      <c r="K11" s="18">
        <v>0</v>
      </c>
      <c r="L11" s="18">
        <f t="shared" si="2"/>
        <v>3466.666666666667</v>
      </c>
      <c r="M11" s="36"/>
      <c r="N11" s="45"/>
      <c r="O11" s="45"/>
      <c r="P11" s="45"/>
      <c r="Q11" s="45"/>
      <c r="S11" s="45"/>
      <c r="T11" s="45"/>
      <c r="U11" s="45"/>
      <c r="V11" s="45"/>
    </row>
    <row r="12" spans="2:22" ht="24.95" customHeight="1" x14ac:dyDescent="0.2">
      <c r="B12" s="38" t="s">
        <v>31</v>
      </c>
      <c r="C12" s="41" t="s">
        <v>32</v>
      </c>
      <c r="D12" s="53"/>
      <c r="E12" s="113" t="s">
        <v>134</v>
      </c>
      <c r="F12" s="65">
        <v>33214.199999999997</v>
      </c>
      <c r="G12" s="65">
        <v>6285.16</v>
      </c>
      <c r="H12" s="18">
        <f t="shared" si="0"/>
        <v>14194.102564102563</v>
      </c>
      <c r="I12" s="18">
        <f t="shared" si="1"/>
        <v>2685.965811965812</v>
      </c>
      <c r="J12" s="18"/>
      <c r="K12" s="18">
        <v>4</v>
      </c>
      <c r="L12" s="18">
        <f t="shared" si="2"/>
        <v>11504.13675213675</v>
      </c>
      <c r="M12" s="36"/>
      <c r="N12" s="45"/>
      <c r="O12" s="45"/>
      <c r="P12" s="45"/>
      <c r="Q12" s="45"/>
      <c r="S12" s="45"/>
      <c r="T12" s="45"/>
      <c r="U12" s="45"/>
      <c r="V12" s="45"/>
    </row>
    <row r="13" spans="2:22" ht="24.95" customHeight="1" x14ac:dyDescent="0.2">
      <c r="B13" s="38" t="s">
        <v>33</v>
      </c>
      <c r="C13" s="41" t="s">
        <v>34</v>
      </c>
      <c r="D13" s="53"/>
      <c r="E13" s="113" t="s">
        <v>161</v>
      </c>
      <c r="F13" s="65">
        <v>15361.5</v>
      </c>
      <c r="G13" s="65">
        <v>2172.0967039999996</v>
      </c>
      <c r="H13" s="18">
        <f t="shared" si="0"/>
        <v>6564.7435897435898</v>
      </c>
      <c r="I13" s="18">
        <f t="shared" si="1"/>
        <v>928.24645470085443</v>
      </c>
      <c r="J13" s="18"/>
      <c r="K13" s="18">
        <v>3</v>
      </c>
      <c r="L13" s="18">
        <f t="shared" si="2"/>
        <v>5633.497135042735</v>
      </c>
      <c r="M13" s="36"/>
      <c r="N13" s="45"/>
      <c r="O13" s="60"/>
      <c r="P13" s="60"/>
      <c r="Q13" s="60"/>
      <c r="S13" s="60"/>
      <c r="T13" s="60"/>
      <c r="U13" s="60"/>
      <c r="V13" s="45"/>
    </row>
    <row r="14" spans="2:22" ht="24.95" customHeight="1" x14ac:dyDescent="0.2">
      <c r="B14" s="38" t="s">
        <v>35</v>
      </c>
      <c r="C14" s="41" t="s">
        <v>36</v>
      </c>
      <c r="D14" s="53"/>
      <c r="E14" s="113" t="s">
        <v>136</v>
      </c>
      <c r="F14" s="65">
        <v>9777.6</v>
      </c>
      <c r="G14" s="65">
        <v>997.29532799999993</v>
      </c>
      <c r="H14" s="18">
        <f t="shared" si="0"/>
        <v>4178.4615384615381</v>
      </c>
      <c r="I14" s="18">
        <f t="shared" si="1"/>
        <v>426.19458461538454</v>
      </c>
      <c r="J14" s="18"/>
      <c r="K14" s="18">
        <v>0</v>
      </c>
      <c r="L14" s="18">
        <f t="shared" si="2"/>
        <v>3752.2669538461537</v>
      </c>
      <c r="M14" s="36"/>
      <c r="N14" s="45"/>
      <c r="O14" s="45"/>
      <c r="P14" s="45"/>
      <c r="Q14" s="45"/>
      <c r="S14" s="45"/>
      <c r="T14" s="45"/>
      <c r="U14" s="45"/>
      <c r="V14" s="45"/>
    </row>
    <row r="15" spans="2:22" ht="19.5" customHeight="1" x14ac:dyDescent="0.2">
      <c r="B15" s="38" t="s">
        <v>256</v>
      </c>
      <c r="C15" s="41" t="s">
        <v>259</v>
      </c>
      <c r="D15" s="53"/>
      <c r="E15" s="113" t="s">
        <v>120</v>
      </c>
      <c r="F15" s="65">
        <v>8964</v>
      </c>
      <c r="G15" s="65">
        <v>852</v>
      </c>
      <c r="H15" s="18">
        <f t="shared" si="0"/>
        <v>3830.7692307692309</v>
      </c>
      <c r="I15" s="18">
        <f t="shared" si="1"/>
        <v>364.10256410256409</v>
      </c>
      <c r="J15" s="18"/>
      <c r="K15" s="18"/>
      <c r="L15" s="18">
        <f t="shared" si="2"/>
        <v>3466.666666666667</v>
      </c>
      <c r="M15" s="36"/>
      <c r="N15" s="55"/>
      <c r="O15" s="55"/>
    </row>
    <row r="16" spans="2:22" ht="19.5" customHeight="1" x14ac:dyDescent="0.2">
      <c r="B16" s="38" t="s">
        <v>390</v>
      </c>
      <c r="C16" s="41" t="s">
        <v>385</v>
      </c>
      <c r="D16" s="53"/>
      <c r="E16" s="115" t="s">
        <v>120</v>
      </c>
      <c r="F16" s="65">
        <v>7764.65</v>
      </c>
      <c r="G16" s="65">
        <v>652.65</v>
      </c>
      <c r="H16" s="18">
        <f t="shared" si="0"/>
        <v>3318.2264957264956</v>
      </c>
      <c r="I16" s="18">
        <f t="shared" si="1"/>
        <v>278.91025641025635</v>
      </c>
      <c r="J16" s="18"/>
      <c r="K16" s="18"/>
      <c r="L16" s="18">
        <f>H16-I16+J16-K16</f>
        <v>3039.3162393162393</v>
      </c>
      <c r="M16" s="36"/>
      <c r="N16" s="55"/>
      <c r="O16" s="55"/>
    </row>
    <row r="17" spans="1:15" ht="24.75" customHeight="1" x14ac:dyDescent="0.2">
      <c r="B17" s="38" t="s">
        <v>391</v>
      </c>
      <c r="C17" s="41" t="s">
        <v>455</v>
      </c>
      <c r="D17" s="53"/>
      <c r="E17" s="113" t="s">
        <v>237</v>
      </c>
      <c r="F17" s="65">
        <v>12791.05</v>
      </c>
      <c r="G17" s="65">
        <v>1623.05</v>
      </c>
      <c r="H17" s="18">
        <f t="shared" si="0"/>
        <v>5466.2606837606827</v>
      </c>
      <c r="I17" s="18">
        <f t="shared" si="1"/>
        <v>693.61111111111109</v>
      </c>
      <c r="J17" s="18"/>
      <c r="K17" s="18"/>
      <c r="L17" s="18">
        <f t="shared" si="2"/>
        <v>4772.6495726495714</v>
      </c>
      <c r="M17" s="36"/>
      <c r="N17" s="55"/>
      <c r="O17" s="55"/>
    </row>
    <row r="18" spans="1:15" ht="21.95" customHeight="1" x14ac:dyDescent="0.2">
      <c r="F18" s="90"/>
      <c r="G18" s="90"/>
    </row>
    <row r="19" spans="1:15" ht="21.95" customHeight="1" x14ac:dyDescent="0.2">
      <c r="E19" s="59" t="s">
        <v>91</v>
      </c>
      <c r="F19" s="98">
        <f t="shared" ref="F19:L19" si="3">SUM(F7:F17)</f>
        <v>163052.00999999998</v>
      </c>
      <c r="G19" s="98">
        <f t="shared" si="3"/>
        <v>23841.296816000002</v>
      </c>
      <c r="H19" s="60">
        <f t="shared" si="3"/>
        <v>69680.346153846156</v>
      </c>
      <c r="I19" s="60">
        <f t="shared" si="3"/>
        <v>10188.588382905984</v>
      </c>
      <c r="J19" s="60">
        <f t="shared" si="3"/>
        <v>0</v>
      </c>
      <c r="K19" s="60">
        <f t="shared" si="3"/>
        <v>7</v>
      </c>
      <c r="L19" s="60">
        <f t="shared" si="3"/>
        <v>59484.757770940167</v>
      </c>
    </row>
    <row r="20" spans="1:15" ht="21.95" customHeight="1" x14ac:dyDescent="0.2"/>
    <row r="21" spans="1:15" x14ac:dyDescent="0.2">
      <c r="A21" s="116"/>
    </row>
  </sheetData>
  <phoneticPr fontId="0" type="noConversion"/>
  <pageMargins left="0.11811023622047245" right="0.11811023622047245" top="0.98425196850393704" bottom="0.98425196850393704" header="0" footer="0"/>
  <pageSetup scale="87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6" tint="-0.249977111117893"/>
    <pageSetUpPr fitToPage="1"/>
  </sheetPr>
  <dimension ref="B1:R29"/>
  <sheetViews>
    <sheetView topLeftCell="A8" zoomScale="80" zoomScaleNormal="80" workbookViewId="0">
      <selection activeCell="I7" sqref="I7:I23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140625" style="37" bestFit="1" customWidth="1"/>
    <col min="4" max="4" width="5" style="37" customWidth="1"/>
    <col min="5" max="5" width="15.42578125" style="37" customWidth="1"/>
    <col min="6" max="7" width="1.28515625" style="37" customWidth="1"/>
    <col min="8" max="8" width="12.42578125" style="37" customWidth="1"/>
    <col min="9" max="9" width="11.28515625" style="37" bestFit="1" customWidth="1"/>
    <col min="10" max="10" width="11.28515625" style="37" customWidth="1"/>
    <col min="11" max="11" width="8.85546875" style="37" customWidth="1"/>
    <col min="12" max="12" width="12.28515625" style="37" bestFit="1" customWidth="1"/>
    <col min="13" max="13" width="24.140625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8" ht="15" x14ac:dyDescent="0.25">
      <c r="F2" s="47" t="s">
        <v>94</v>
      </c>
      <c r="G2" s="45"/>
      <c r="H2" s="45"/>
      <c r="I2" s="45"/>
      <c r="J2" s="47"/>
      <c r="K2" s="45"/>
      <c r="L2" s="45"/>
      <c r="M2" s="48" t="str">
        <f>PRESIDENCIA!M2</f>
        <v>28 DE FEBRERO 2017</v>
      </c>
    </row>
    <row r="3" spans="2:18" x14ac:dyDescent="0.2">
      <c r="F3" s="48" t="str">
        <f>PRESIDENCIA!F3</f>
        <v>SEGUNDA QUINCENA DE FEBRERO DE 2017</v>
      </c>
      <c r="G3" s="45"/>
      <c r="H3" s="45"/>
      <c r="I3" s="45"/>
      <c r="J3" s="48"/>
      <c r="K3" s="45"/>
      <c r="L3" s="45"/>
    </row>
    <row r="4" spans="2:18" ht="1.5" customHeight="1" x14ac:dyDescent="0.2">
      <c r="F4" s="101"/>
      <c r="G4" s="45"/>
      <c r="H4" s="45"/>
      <c r="I4" s="45"/>
      <c r="J4" s="101"/>
      <c r="K4" s="45"/>
      <c r="L4" s="45"/>
    </row>
    <row r="5" spans="2:18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209</v>
      </c>
      <c r="H5" s="50" t="s">
        <v>4</v>
      </c>
      <c r="I5" s="50" t="s">
        <v>209</v>
      </c>
      <c r="J5" s="103" t="s">
        <v>260</v>
      </c>
      <c r="K5" s="50" t="s">
        <v>197</v>
      </c>
      <c r="L5" s="50" t="s">
        <v>5</v>
      </c>
      <c r="M5" s="49" t="s">
        <v>6</v>
      </c>
    </row>
    <row r="6" spans="2:18" ht="1.5" customHeight="1" x14ac:dyDescent="0.2">
      <c r="F6" s="90"/>
      <c r="G6" s="90"/>
    </row>
    <row r="7" spans="2:18" ht="19.5" customHeight="1" x14ac:dyDescent="0.2">
      <c r="B7" s="37" t="s">
        <v>427</v>
      </c>
      <c r="C7" s="41" t="s">
        <v>450</v>
      </c>
      <c r="D7" s="117"/>
      <c r="E7" s="118" t="s">
        <v>153</v>
      </c>
      <c r="F7" s="65">
        <v>23172.400000000001</v>
      </c>
      <c r="G7" s="65">
        <v>3892.39</v>
      </c>
      <c r="H7" s="18">
        <f>+F7/30.42*13</f>
        <v>9902.735042735043</v>
      </c>
      <c r="I7" s="18">
        <f>+G7/30.42*13</f>
        <v>1663.4145299145298</v>
      </c>
      <c r="J7" s="18"/>
      <c r="K7" s="18">
        <v>0</v>
      </c>
      <c r="L7" s="18">
        <f>H7-I7+J7-K7</f>
        <v>8239.3205128205136</v>
      </c>
      <c r="M7" s="36"/>
      <c r="N7" s="58"/>
      <c r="O7" s="60"/>
      <c r="P7" s="60"/>
    </row>
    <row r="8" spans="2:18" ht="58.5" customHeight="1" x14ac:dyDescent="0.2">
      <c r="B8" s="38" t="s">
        <v>428</v>
      </c>
      <c r="C8" s="41" t="s">
        <v>422</v>
      </c>
      <c r="D8" s="117"/>
      <c r="E8" s="118" t="s">
        <v>318</v>
      </c>
      <c r="F8" s="65">
        <v>17304.02</v>
      </c>
      <c r="G8" s="65">
        <v>2587.02</v>
      </c>
      <c r="H8" s="18">
        <f t="shared" ref="H8:H23" si="0">+F8/30.42*13</f>
        <v>7394.8803418803418</v>
      </c>
      <c r="I8" s="18">
        <f t="shared" ref="I8:I23" si="1">+G8/30.42*13</f>
        <v>1105.5641025641025</v>
      </c>
      <c r="J8" s="18"/>
      <c r="K8" s="18"/>
      <c r="L8" s="18">
        <f>H8-I8+J8-K8</f>
        <v>6289.3162393162393</v>
      </c>
      <c r="M8" s="36"/>
      <c r="N8" s="58"/>
      <c r="O8" s="45"/>
    </row>
    <row r="9" spans="2:18" ht="24.75" customHeight="1" x14ac:dyDescent="0.2">
      <c r="B9" s="38" t="s">
        <v>41</v>
      </c>
      <c r="C9" s="41" t="s">
        <v>42</v>
      </c>
      <c r="D9" s="117"/>
      <c r="E9" s="118" t="s">
        <v>138</v>
      </c>
      <c r="F9" s="65">
        <v>19626.599999999999</v>
      </c>
      <c r="G9" s="65">
        <v>3083.1220639999997</v>
      </c>
      <c r="H9" s="18">
        <f t="shared" si="0"/>
        <v>8387.4358974358965</v>
      </c>
      <c r="I9" s="18">
        <f t="shared" si="1"/>
        <v>1317.5735316239316</v>
      </c>
      <c r="J9" s="18"/>
      <c r="K9" s="18"/>
      <c r="L9" s="18">
        <f>H9-I9+J9-K9</f>
        <v>7069.862365811965</v>
      </c>
      <c r="M9" s="36"/>
      <c r="O9" s="45"/>
    </row>
    <row r="10" spans="2:18" ht="24.95" customHeight="1" x14ac:dyDescent="0.2">
      <c r="B10" s="38" t="s">
        <v>39</v>
      </c>
      <c r="C10" s="41" t="s">
        <v>40</v>
      </c>
      <c r="D10" s="117"/>
      <c r="E10" s="118" t="s">
        <v>138</v>
      </c>
      <c r="F10" s="65">
        <v>19626.599999999999</v>
      </c>
      <c r="G10" s="65">
        <v>3083.1220639999997</v>
      </c>
      <c r="H10" s="18">
        <f t="shared" si="0"/>
        <v>8387.4358974358965</v>
      </c>
      <c r="I10" s="18">
        <f t="shared" si="1"/>
        <v>1317.5735316239316</v>
      </c>
      <c r="J10" s="18"/>
      <c r="K10" s="18">
        <v>9</v>
      </c>
      <c r="L10" s="18">
        <f t="shared" ref="L10:L18" si="2">H10-I10+J10-K10</f>
        <v>7060.862365811965</v>
      </c>
      <c r="M10" s="36"/>
      <c r="O10" s="45"/>
    </row>
    <row r="11" spans="2:18" ht="24.95" customHeight="1" x14ac:dyDescent="0.2">
      <c r="B11" s="37" t="s">
        <v>429</v>
      </c>
      <c r="C11" s="41" t="s">
        <v>451</v>
      </c>
      <c r="D11" s="117"/>
      <c r="E11" s="118" t="s">
        <v>120</v>
      </c>
      <c r="F11" s="65">
        <v>7764.65</v>
      </c>
      <c r="G11" s="65">
        <v>652.65</v>
      </c>
      <c r="H11" s="18">
        <f t="shared" si="0"/>
        <v>3318.2264957264956</v>
      </c>
      <c r="I11" s="18">
        <f t="shared" si="1"/>
        <v>278.91025641025635</v>
      </c>
      <c r="J11" s="18"/>
      <c r="K11" s="18">
        <v>0</v>
      </c>
      <c r="L11" s="18">
        <f t="shared" si="2"/>
        <v>3039.3162393162393</v>
      </c>
      <c r="M11" s="36"/>
      <c r="O11" s="45"/>
    </row>
    <row r="12" spans="2:18" ht="24.95" customHeight="1" x14ac:dyDescent="0.2">
      <c r="B12" s="38" t="s">
        <v>43</v>
      </c>
      <c r="C12" s="41" t="s">
        <v>44</v>
      </c>
      <c r="D12" s="117"/>
      <c r="E12" s="118" t="s">
        <v>139</v>
      </c>
      <c r="F12" s="65">
        <v>12826.8</v>
      </c>
      <c r="G12" s="65">
        <v>1630.6847839999996</v>
      </c>
      <c r="H12" s="18">
        <f t="shared" si="0"/>
        <v>5481.538461538461</v>
      </c>
      <c r="I12" s="18">
        <f t="shared" si="1"/>
        <v>696.87383931623901</v>
      </c>
      <c r="J12" s="18"/>
      <c r="K12" s="18">
        <v>2</v>
      </c>
      <c r="L12" s="18">
        <f t="shared" si="2"/>
        <v>4782.6646222222216</v>
      </c>
      <c r="M12" s="36"/>
      <c r="O12" s="45"/>
    </row>
    <row r="13" spans="2:18" ht="24.95" customHeight="1" x14ac:dyDescent="0.2">
      <c r="B13" s="38" t="s">
        <v>45</v>
      </c>
      <c r="C13" s="41" t="s">
        <v>113</v>
      </c>
      <c r="D13" s="117"/>
      <c r="E13" s="118" t="s">
        <v>139</v>
      </c>
      <c r="F13" s="65">
        <v>12826.8</v>
      </c>
      <c r="G13" s="65">
        <v>1630.6847839999996</v>
      </c>
      <c r="H13" s="18">
        <f t="shared" si="0"/>
        <v>5481.538461538461</v>
      </c>
      <c r="I13" s="18">
        <f t="shared" si="1"/>
        <v>696.87383931623901</v>
      </c>
      <c r="J13" s="18"/>
      <c r="K13" s="18">
        <v>2</v>
      </c>
      <c r="L13" s="18">
        <f t="shared" si="2"/>
        <v>4782.6646222222216</v>
      </c>
      <c r="M13" s="36"/>
      <c r="O13" s="60"/>
      <c r="P13" s="60"/>
    </row>
    <row r="14" spans="2:18" ht="24.95" customHeight="1" x14ac:dyDescent="0.2">
      <c r="B14" s="41" t="s">
        <v>166</v>
      </c>
      <c r="C14" s="41" t="s">
        <v>165</v>
      </c>
      <c r="D14" s="117"/>
      <c r="E14" s="118" t="s">
        <v>139</v>
      </c>
      <c r="F14" s="65">
        <v>9819.6</v>
      </c>
      <c r="G14" s="65">
        <v>1004.821728</v>
      </c>
      <c r="H14" s="18">
        <f t="shared" si="0"/>
        <v>4196.4102564102559</v>
      </c>
      <c r="I14" s="18">
        <f t="shared" si="1"/>
        <v>429.41099487179486</v>
      </c>
      <c r="J14" s="18"/>
      <c r="K14" s="18">
        <v>0</v>
      </c>
      <c r="L14" s="18">
        <f t="shared" si="2"/>
        <v>3766.9992615384608</v>
      </c>
      <c r="M14" s="36"/>
      <c r="O14" s="45"/>
    </row>
    <row r="15" spans="2:18" ht="24.95" customHeight="1" x14ac:dyDescent="0.2">
      <c r="B15" s="41" t="s">
        <v>168</v>
      </c>
      <c r="C15" s="41" t="s">
        <v>167</v>
      </c>
      <c r="D15" s="117"/>
      <c r="E15" s="118" t="s">
        <v>139</v>
      </c>
      <c r="F15" s="65">
        <v>9819.6</v>
      </c>
      <c r="G15" s="65">
        <v>1004.821728</v>
      </c>
      <c r="H15" s="18">
        <f t="shared" si="0"/>
        <v>4196.4102564102559</v>
      </c>
      <c r="I15" s="18">
        <f t="shared" si="1"/>
        <v>429.41099487179486</v>
      </c>
      <c r="J15" s="18"/>
      <c r="K15" s="18">
        <v>0</v>
      </c>
      <c r="L15" s="18">
        <f t="shared" si="2"/>
        <v>3766.9992615384608</v>
      </c>
      <c r="M15" s="36"/>
      <c r="O15" s="55"/>
    </row>
    <row r="16" spans="2:18" ht="24.95" customHeight="1" x14ac:dyDescent="0.2">
      <c r="B16" s="38" t="s">
        <v>46</v>
      </c>
      <c r="C16" s="41" t="s">
        <v>47</v>
      </c>
      <c r="D16" s="117"/>
      <c r="E16" s="118" t="s">
        <v>121</v>
      </c>
      <c r="F16" s="65">
        <v>7816.2</v>
      </c>
      <c r="G16" s="65">
        <v>660.89319999999998</v>
      </c>
      <c r="H16" s="18">
        <f t="shared" si="0"/>
        <v>3340.2564102564102</v>
      </c>
      <c r="I16" s="18">
        <f t="shared" si="1"/>
        <v>282.43299145299142</v>
      </c>
      <c r="J16" s="18"/>
      <c r="K16" s="18">
        <v>0</v>
      </c>
      <c r="L16" s="18">
        <f t="shared" si="2"/>
        <v>3057.8234188034189</v>
      </c>
      <c r="M16" s="36"/>
      <c r="O16" s="55"/>
      <c r="Q16" s="60"/>
      <c r="R16" s="58"/>
    </row>
    <row r="17" spans="2:18" ht="24.95" customHeight="1" x14ac:dyDescent="0.2">
      <c r="B17" s="38" t="s">
        <v>50</v>
      </c>
      <c r="C17" s="41" t="s">
        <v>51</v>
      </c>
      <c r="D17" s="117"/>
      <c r="E17" s="118" t="s">
        <v>121</v>
      </c>
      <c r="F17" s="65">
        <v>7236.6</v>
      </c>
      <c r="G17" s="65">
        <v>358.87838399999998</v>
      </c>
      <c r="H17" s="18">
        <f t="shared" si="0"/>
        <v>3092.5641025641025</v>
      </c>
      <c r="I17" s="18">
        <f t="shared" si="1"/>
        <v>153.36683076923075</v>
      </c>
      <c r="J17" s="18"/>
      <c r="K17" s="18">
        <v>0</v>
      </c>
      <c r="L17" s="18">
        <f t="shared" si="2"/>
        <v>2939.197271794872</v>
      </c>
      <c r="M17" s="36"/>
      <c r="O17" s="55"/>
      <c r="Q17" s="45"/>
    </row>
    <row r="18" spans="2:18" ht="21.95" customHeight="1" x14ac:dyDescent="0.2">
      <c r="B18" s="38" t="s">
        <v>204</v>
      </c>
      <c r="C18" s="41" t="s">
        <v>205</v>
      </c>
      <c r="D18" s="117"/>
      <c r="E18" s="118" t="s">
        <v>140</v>
      </c>
      <c r="F18" s="65">
        <v>10714.2</v>
      </c>
      <c r="G18" s="65">
        <v>1179.4334239999998</v>
      </c>
      <c r="H18" s="18">
        <f t="shared" si="0"/>
        <v>4578.7179487179492</v>
      </c>
      <c r="I18" s="18">
        <f t="shared" si="1"/>
        <v>504.03137777777761</v>
      </c>
      <c r="J18" s="18"/>
      <c r="K18" s="18">
        <v>0</v>
      </c>
      <c r="L18" s="18">
        <f t="shared" si="2"/>
        <v>4074.6865709401718</v>
      </c>
      <c r="M18" s="119"/>
      <c r="O18" s="55"/>
      <c r="Q18" s="45"/>
    </row>
    <row r="19" spans="2:18" ht="21.95" customHeight="1" x14ac:dyDescent="0.2">
      <c r="B19" s="38" t="s">
        <v>430</v>
      </c>
      <c r="C19" s="41" t="s">
        <v>431</v>
      </c>
      <c r="D19" s="117"/>
      <c r="E19" s="118" t="s">
        <v>120</v>
      </c>
      <c r="F19" s="65">
        <v>8964</v>
      </c>
      <c r="G19" s="65">
        <v>852</v>
      </c>
      <c r="H19" s="18">
        <f t="shared" si="0"/>
        <v>3830.7692307692309</v>
      </c>
      <c r="I19" s="18">
        <f t="shared" si="1"/>
        <v>364.10256410256409</v>
      </c>
      <c r="J19" s="18"/>
      <c r="K19" s="18"/>
      <c r="L19" s="18">
        <f>H19-I19+J19-K19</f>
        <v>3466.666666666667</v>
      </c>
      <c r="M19" s="119"/>
      <c r="O19" s="55"/>
      <c r="Q19" s="45"/>
    </row>
    <row r="20" spans="2:18" ht="21.95" customHeight="1" x14ac:dyDescent="0.2">
      <c r="B20" s="38" t="s">
        <v>501</v>
      </c>
      <c r="C20" s="41" t="s">
        <v>437</v>
      </c>
      <c r="D20" s="117"/>
      <c r="E20" s="118" t="s">
        <v>458</v>
      </c>
      <c r="F20" s="65">
        <v>12791.05</v>
      </c>
      <c r="G20" s="65">
        <v>1623.05</v>
      </c>
      <c r="H20" s="18">
        <f t="shared" si="0"/>
        <v>5466.2606837606827</v>
      </c>
      <c r="I20" s="18">
        <f t="shared" si="1"/>
        <v>693.61111111111109</v>
      </c>
      <c r="J20" s="18"/>
      <c r="K20" s="18"/>
      <c r="L20" s="18">
        <f>H20-I20+J20-K20</f>
        <v>4772.6495726495714</v>
      </c>
      <c r="M20" s="119"/>
      <c r="O20" s="55"/>
      <c r="Q20" s="45"/>
    </row>
    <row r="21" spans="2:18" ht="21.95" customHeight="1" x14ac:dyDescent="0.2">
      <c r="B21" s="38" t="s">
        <v>432</v>
      </c>
      <c r="C21" s="41" t="s">
        <v>433</v>
      </c>
      <c r="D21" s="117"/>
      <c r="E21" s="118" t="s">
        <v>424</v>
      </c>
      <c r="F21" s="65">
        <v>12791.05</v>
      </c>
      <c r="G21" s="65">
        <v>1623.05</v>
      </c>
      <c r="H21" s="18">
        <f t="shared" si="0"/>
        <v>5466.2606837606827</v>
      </c>
      <c r="I21" s="18">
        <f t="shared" si="1"/>
        <v>693.61111111111109</v>
      </c>
      <c r="J21" s="18"/>
      <c r="K21" s="18"/>
      <c r="L21" s="18">
        <f>H21-I21+J21-K21</f>
        <v>4772.6495726495714</v>
      </c>
      <c r="M21" s="119"/>
      <c r="O21" s="55"/>
      <c r="Q21" s="45"/>
    </row>
    <row r="22" spans="2:18" ht="21.95" customHeight="1" x14ac:dyDescent="0.2">
      <c r="B22" s="38" t="s">
        <v>434</v>
      </c>
      <c r="C22" s="41" t="s">
        <v>435</v>
      </c>
      <c r="D22" s="117"/>
      <c r="E22" s="118" t="s">
        <v>425</v>
      </c>
      <c r="F22" s="65">
        <v>10969</v>
      </c>
      <c r="G22" s="65">
        <v>1234.5999999999999</v>
      </c>
      <c r="H22" s="18">
        <f t="shared" si="0"/>
        <v>4687.6068376068379</v>
      </c>
      <c r="I22" s="18">
        <f t="shared" si="1"/>
        <v>527.60683760683753</v>
      </c>
      <c r="J22" s="18"/>
      <c r="K22" s="18"/>
      <c r="L22" s="18">
        <f>H22-I22+J22-K22</f>
        <v>4160</v>
      </c>
      <c r="M22" s="119"/>
      <c r="N22" s="58"/>
      <c r="O22" s="55"/>
      <c r="Q22" s="60"/>
      <c r="R22" s="58"/>
    </row>
    <row r="23" spans="2:18" ht="21.95" customHeight="1" x14ac:dyDescent="0.2">
      <c r="B23" s="38" t="s">
        <v>436</v>
      </c>
      <c r="C23" s="41" t="s">
        <v>423</v>
      </c>
      <c r="D23" s="117"/>
      <c r="E23" s="118" t="s">
        <v>426</v>
      </c>
      <c r="F23" s="65">
        <v>12791.05</v>
      </c>
      <c r="G23" s="65">
        <v>1623.05</v>
      </c>
      <c r="H23" s="18">
        <f t="shared" si="0"/>
        <v>5466.2606837606827</v>
      </c>
      <c r="I23" s="18">
        <f t="shared" si="1"/>
        <v>693.61111111111109</v>
      </c>
      <c r="J23" s="18"/>
      <c r="K23" s="18"/>
      <c r="L23" s="18">
        <f>H23-I23+J23-K23</f>
        <v>4772.6495726495714</v>
      </c>
      <c r="M23" s="119"/>
      <c r="O23" s="55"/>
      <c r="Q23" s="45"/>
      <c r="R23" s="58"/>
    </row>
    <row r="24" spans="2:18" ht="21.95" customHeight="1" x14ac:dyDescent="0.2">
      <c r="B24" s="38"/>
      <c r="C24" s="41"/>
      <c r="D24" s="117"/>
      <c r="E24" s="120"/>
      <c r="F24" s="65"/>
      <c r="G24" s="65"/>
      <c r="H24" s="18"/>
      <c r="I24" s="18"/>
      <c r="J24" s="18"/>
      <c r="K24" s="18"/>
      <c r="L24" s="18"/>
      <c r="M24" s="91"/>
      <c r="O24" s="55"/>
    </row>
    <row r="25" spans="2:18" ht="21.95" customHeight="1" x14ac:dyDescent="0.2">
      <c r="E25" s="59" t="s">
        <v>91</v>
      </c>
      <c r="F25" s="98">
        <f>SUM(F7:F18)</f>
        <v>158554.07000000004</v>
      </c>
      <c r="G25" s="98">
        <f>SUM(G7:G18)</f>
        <v>20768.522159999993</v>
      </c>
      <c r="H25" s="60">
        <f>SUM(H7:H23)</f>
        <v>92675.307692307702</v>
      </c>
      <c r="I25" s="60">
        <f>SUM(I7:I23)</f>
        <v>11847.979555555557</v>
      </c>
      <c r="J25" s="60">
        <f>SUM(J7:J23)</f>
        <v>0</v>
      </c>
      <c r="K25" s="60">
        <f>SUM(K7:K23)</f>
        <v>13</v>
      </c>
      <c r="L25" s="60">
        <f>SUM(L7:L23)</f>
        <v>80814.328136752141</v>
      </c>
    </row>
    <row r="26" spans="2:18" x14ac:dyDescent="0.2">
      <c r="B26" s="38"/>
      <c r="C26" s="41"/>
      <c r="D26" s="41"/>
      <c r="E26" s="53"/>
      <c r="F26" s="18"/>
      <c r="G26" s="18"/>
      <c r="H26" s="18"/>
      <c r="I26" s="18"/>
      <c r="J26" s="18"/>
      <c r="K26" s="18"/>
      <c r="L26" s="18"/>
    </row>
    <row r="27" spans="2:18" x14ac:dyDescent="0.2">
      <c r="B27" s="38"/>
      <c r="C27" s="41"/>
      <c r="D27" s="41"/>
      <c r="E27" s="53"/>
      <c r="F27" s="18"/>
      <c r="G27" s="18"/>
      <c r="H27" s="18"/>
      <c r="I27" s="18"/>
      <c r="J27" s="18"/>
      <c r="K27" s="18"/>
      <c r="L27" s="18"/>
    </row>
    <row r="28" spans="2:18" x14ac:dyDescent="0.2">
      <c r="B28" s="38"/>
      <c r="C28" s="41"/>
      <c r="D28" s="41"/>
      <c r="E28" s="53"/>
      <c r="F28" s="18"/>
      <c r="G28" s="18"/>
      <c r="H28" s="18"/>
      <c r="I28" s="18"/>
      <c r="J28" s="18"/>
      <c r="K28" s="18"/>
      <c r="L28" s="18"/>
    </row>
    <row r="29" spans="2:18" x14ac:dyDescent="0.2">
      <c r="B29" s="38"/>
      <c r="C29" s="41"/>
      <c r="D29" s="41"/>
      <c r="E29" s="53"/>
      <c r="F29" s="18"/>
      <c r="G29" s="18"/>
      <c r="H29" s="18"/>
      <c r="I29" s="18"/>
      <c r="J29" s="18"/>
      <c r="K29" s="18"/>
      <c r="L29" s="18"/>
    </row>
  </sheetData>
  <phoneticPr fontId="0" type="noConversion"/>
  <pageMargins left="0.15748031496062992" right="0.27559055118110237" top="0.19685039370078741" bottom="0.51181102362204722" header="0.11811023622047245" footer="0"/>
  <pageSetup scale="92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6" tint="-0.249977111117893"/>
    <pageSetUpPr fitToPage="1"/>
  </sheetPr>
  <dimension ref="B1:M23"/>
  <sheetViews>
    <sheetView topLeftCell="A10" workbookViewId="0">
      <selection activeCell="I7" sqref="I7:I21"/>
    </sheetView>
  </sheetViews>
  <sheetFormatPr baseColWidth="10" defaultRowHeight="12.75" x14ac:dyDescent="0.2"/>
  <cols>
    <col min="1" max="1" width="1.7109375" customWidth="1"/>
    <col min="2" max="2" width="12.140625" bestFit="1" customWidth="1"/>
    <col min="3" max="3" width="31.140625" customWidth="1"/>
    <col min="4" max="4" width="5.140625" customWidth="1"/>
    <col min="5" max="5" width="15" customWidth="1"/>
    <col min="6" max="6" width="1" customWidth="1"/>
    <col min="7" max="7" width="1.42578125" customWidth="1"/>
    <col min="8" max="8" width="11.7109375" customWidth="1"/>
    <col min="9" max="9" width="10.140625" customWidth="1"/>
    <col min="10" max="10" width="10" customWidth="1"/>
    <col min="11" max="11" width="8.85546875" customWidth="1"/>
    <col min="12" max="12" width="11.28515625" bestFit="1" customWidth="1"/>
    <col min="13" max="13" width="32" customWidth="1"/>
  </cols>
  <sheetData>
    <row r="1" spans="2:13" ht="18" x14ac:dyDescent="0.25">
      <c r="F1" s="1" t="s">
        <v>0</v>
      </c>
      <c r="G1" s="2"/>
      <c r="H1" s="2"/>
      <c r="I1" s="2"/>
      <c r="J1" s="1"/>
      <c r="K1" s="2"/>
      <c r="L1" s="2"/>
      <c r="M1" s="3" t="s">
        <v>1</v>
      </c>
    </row>
    <row r="2" spans="2:13" ht="15" x14ac:dyDescent="0.25">
      <c r="F2" s="4" t="s">
        <v>94</v>
      </c>
      <c r="G2" s="2"/>
      <c r="H2" s="2"/>
      <c r="I2" s="2"/>
      <c r="J2" s="4"/>
      <c r="K2" s="2"/>
      <c r="L2" s="2"/>
      <c r="M2" s="17" t="str">
        <f>+O.PUB!M2</f>
        <v>28 DE FEBRERO 2017</v>
      </c>
    </row>
    <row r="3" spans="2:13" x14ac:dyDescent="0.2">
      <c r="F3" s="17" t="str">
        <f>+O.PUB!F3</f>
        <v>SEGUNDA QUINCENA DE FEBRERO DE 2017</v>
      </c>
      <c r="G3" s="2"/>
      <c r="H3" s="2"/>
      <c r="I3" s="2"/>
      <c r="J3" s="17"/>
      <c r="K3" s="2"/>
      <c r="L3" s="2"/>
    </row>
    <row r="4" spans="2:13" x14ac:dyDescent="0.2">
      <c r="F4" s="5"/>
      <c r="G4" s="2"/>
      <c r="H4" s="2"/>
      <c r="I4" s="2"/>
      <c r="J4" s="5"/>
      <c r="K4" s="2"/>
      <c r="L4" s="2"/>
    </row>
    <row r="5" spans="2:13" x14ac:dyDescent="0.2">
      <c r="B5" s="6" t="s">
        <v>2</v>
      </c>
      <c r="C5" s="6" t="s">
        <v>3</v>
      </c>
      <c r="D5" s="6"/>
      <c r="E5" s="6" t="s">
        <v>116</v>
      </c>
      <c r="F5" s="61" t="s">
        <v>4</v>
      </c>
      <c r="G5" s="61" t="s">
        <v>209</v>
      </c>
      <c r="H5" s="7" t="s">
        <v>4</v>
      </c>
      <c r="I5" s="7" t="s">
        <v>209</v>
      </c>
      <c r="J5" s="39" t="s">
        <v>260</v>
      </c>
      <c r="K5" s="7" t="s">
        <v>197</v>
      </c>
      <c r="L5" s="7" t="s">
        <v>5</v>
      </c>
      <c r="M5" s="6" t="s">
        <v>6</v>
      </c>
    </row>
    <row r="6" spans="2:13" x14ac:dyDescent="0.2">
      <c r="F6" s="64"/>
      <c r="G6" s="64"/>
    </row>
    <row r="7" spans="2:13" ht="24.95" customHeight="1" x14ac:dyDescent="0.2">
      <c r="B7" s="9" t="s">
        <v>257</v>
      </c>
      <c r="C7" s="8" t="s">
        <v>255</v>
      </c>
      <c r="D7" s="13"/>
      <c r="E7" s="71" t="s">
        <v>140</v>
      </c>
      <c r="F7" s="62">
        <v>8828</v>
      </c>
      <c r="G7" s="62">
        <v>828</v>
      </c>
      <c r="H7" s="11">
        <f>+F7/30.42*13</f>
        <v>3772.6495726495727</v>
      </c>
      <c r="I7" s="11">
        <f>+G7/30.42*13</f>
        <v>353.84615384615381</v>
      </c>
      <c r="J7" s="11"/>
      <c r="K7" s="11"/>
      <c r="L7" s="11">
        <f>H7-I7+J7-K7</f>
        <v>3418.8034188034189</v>
      </c>
      <c r="M7" s="12"/>
    </row>
    <row r="8" spans="2:13" ht="24.95" customHeight="1" x14ac:dyDescent="0.2">
      <c r="B8" s="9" t="s">
        <v>200</v>
      </c>
      <c r="C8" s="8" t="s">
        <v>201</v>
      </c>
      <c r="D8" s="13"/>
      <c r="E8" s="71" t="s">
        <v>141</v>
      </c>
      <c r="F8" s="62">
        <v>12087.6</v>
      </c>
      <c r="G8" s="62">
        <v>1472.7916639999999</v>
      </c>
      <c r="H8" s="11">
        <f t="shared" ref="H8:H21" si="0">+F8/30.42*13</f>
        <v>5165.6410256410254</v>
      </c>
      <c r="I8" s="11">
        <f t="shared" ref="I8:I21" si="1">+G8/30.42*13</f>
        <v>629.39814700854686</v>
      </c>
      <c r="J8" s="11"/>
      <c r="K8" s="11">
        <v>1</v>
      </c>
      <c r="L8" s="11">
        <f t="shared" ref="L8:L18" si="2">H8-I8+J8-K8</f>
        <v>4535.2428786324781</v>
      </c>
      <c r="M8" s="12"/>
    </row>
    <row r="9" spans="2:13" ht="24.95" customHeight="1" x14ac:dyDescent="0.2">
      <c r="B9" s="8" t="s">
        <v>56</v>
      </c>
      <c r="C9" s="8" t="s">
        <v>57</v>
      </c>
      <c r="D9" s="13"/>
      <c r="E9" s="71" t="s">
        <v>141</v>
      </c>
      <c r="F9" s="62">
        <v>12087.6</v>
      </c>
      <c r="G9" s="62">
        <v>1472.7916639999999</v>
      </c>
      <c r="H9" s="11">
        <f t="shared" si="0"/>
        <v>5165.6410256410254</v>
      </c>
      <c r="I9" s="11">
        <f t="shared" si="1"/>
        <v>629.39814700854686</v>
      </c>
      <c r="J9" s="11"/>
      <c r="K9" s="11">
        <v>0</v>
      </c>
      <c r="L9" s="11">
        <f t="shared" si="2"/>
        <v>4536.2428786324781</v>
      </c>
      <c r="M9" s="12"/>
    </row>
    <row r="10" spans="2:13" ht="24.95" customHeight="1" x14ac:dyDescent="0.2">
      <c r="B10" s="9" t="s">
        <v>112</v>
      </c>
      <c r="C10" s="8" t="s">
        <v>111</v>
      </c>
      <c r="D10" s="13"/>
      <c r="E10" s="71" t="s">
        <v>141</v>
      </c>
      <c r="F10" s="62">
        <v>8748.6</v>
      </c>
      <c r="G10" s="62">
        <v>812.89852799999994</v>
      </c>
      <c r="H10" s="11">
        <f t="shared" si="0"/>
        <v>3738.7179487179487</v>
      </c>
      <c r="I10" s="11">
        <f t="shared" si="1"/>
        <v>347.39253333333329</v>
      </c>
      <c r="J10" s="11"/>
      <c r="K10" s="11"/>
      <c r="L10" s="11">
        <f t="shared" si="2"/>
        <v>3391.3254153846156</v>
      </c>
      <c r="M10" s="12"/>
    </row>
    <row r="11" spans="2:13" ht="24.95" customHeight="1" x14ac:dyDescent="0.2">
      <c r="B11" s="9" t="s">
        <v>58</v>
      </c>
      <c r="C11" s="8" t="s">
        <v>59</v>
      </c>
      <c r="D11" s="13"/>
      <c r="E11" s="71" t="s">
        <v>141</v>
      </c>
      <c r="F11" s="62">
        <v>12087.6</v>
      </c>
      <c r="G11" s="62">
        <v>1472.7916639999999</v>
      </c>
      <c r="H11" s="11">
        <f t="shared" si="0"/>
        <v>5165.6410256410254</v>
      </c>
      <c r="I11" s="11">
        <f t="shared" si="1"/>
        <v>629.39814700854686</v>
      </c>
      <c r="J11" s="11"/>
      <c r="K11" s="11">
        <v>1</v>
      </c>
      <c r="L11" s="11">
        <f t="shared" si="2"/>
        <v>4535.2428786324781</v>
      </c>
      <c r="M11" s="12"/>
    </row>
    <row r="12" spans="2:13" ht="24.95" customHeight="1" x14ac:dyDescent="0.2">
      <c r="B12" s="25" t="s">
        <v>202</v>
      </c>
      <c r="C12" s="8" t="s">
        <v>203</v>
      </c>
      <c r="D12" s="13"/>
      <c r="E12" s="71" t="s">
        <v>141</v>
      </c>
      <c r="F12" s="62">
        <v>12087.6</v>
      </c>
      <c r="G12" s="62">
        <v>1472.7916639999999</v>
      </c>
      <c r="H12" s="11">
        <f t="shared" si="0"/>
        <v>5165.6410256410254</v>
      </c>
      <c r="I12" s="11">
        <f t="shared" si="1"/>
        <v>629.39814700854686</v>
      </c>
      <c r="J12" s="11"/>
      <c r="K12" s="11">
        <v>2</v>
      </c>
      <c r="L12" s="11">
        <f t="shared" si="2"/>
        <v>4534.2428786324781</v>
      </c>
      <c r="M12" s="12"/>
    </row>
    <row r="13" spans="2:13" ht="24.95" customHeight="1" x14ac:dyDescent="0.2">
      <c r="B13" s="25" t="s">
        <v>213</v>
      </c>
      <c r="C13" s="8" t="s">
        <v>188</v>
      </c>
      <c r="D13" s="13"/>
      <c r="E13" s="71" t="s">
        <v>141</v>
      </c>
      <c r="F13" s="62">
        <v>6757.8</v>
      </c>
      <c r="G13" s="62">
        <v>270.85494400000005</v>
      </c>
      <c r="H13" s="11">
        <f t="shared" si="0"/>
        <v>2887.9487179487178</v>
      </c>
      <c r="I13" s="11">
        <f t="shared" si="1"/>
        <v>115.74997606837609</v>
      </c>
      <c r="J13" s="11"/>
      <c r="K13" s="11"/>
      <c r="L13" s="11">
        <f t="shared" si="2"/>
        <v>2772.1987418803419</v>
      </c>
      <c r="M13" s="12"/>
    </row>
    <row r="14" spans="2:13" ht="24.95" customHeight="1" x14ac:dyDescent="0.2">
      <c r="B14" s="25" t="s">
        <v>264</v>
      </c>
      <c r="C14" s="8" t="s">
        <v>263</v>
      </c>
      <c r="D14" s="13"/>
      <c r="E14" s="71" t="s">
        <v>141</v>
      </c>
      <c r="F14" s="62">
        <v>8635.2000000000007</v>
      </c>
      <c r="G14" s="62">
        <v>792.57724800000005</v>
      </c>
      <c r="H14" s="11">
        <f t="shared" si="0"/>
        <v>3690.2564102564106</v>
      </c>
      <c r="I14" s="11">
        <f t="shared" si="1"/>
        <v>338.70822564102565</v>
      </c>
      <c r="J14" s="11"/>
      <c r="K14" s="11"/>
      <c r="L14" s="11">
        <f t="shared" si="2"/>
        <v>3351.5481846153848</v>
      </c>
      <c r="M14" s="12"/>
    </row>
    <row r="15" spans="2:13" ht="24.95" customHeight="1" x14ac:dyDescent="0.2">
      <c r="B15" s="25" t="s">
        <v>266</v>
      </c>
      <c r="C15" s="8" t="s">
        <v>265</v>
      </c>
      <c r="D15" s="13"/>
      <c r="E15" s="71" t="s">
        <v>141</v>
      </c>
      <c r="F15" s="62">
        <v>8635.2000000000007</v>
      </c>
      <c r="G15" s="62">
        <v>792.57724800000005</v>
      </c>
      <c r="H15" s="11">
        <f t="shared" si="0"/>
        <v>3690.2564102564106</v>
      </c>
      <c r="I15" s="11">
        <f t="shared" si="1"/>
        <v>338.70822564102565</v>
      </c>
      <c r="J15" s="11"/>
      <c r="K15" s="11"/>
      <c r="L15" s="11">
        <f t="shared" si="2"/>
        <v>3351.5481846153848</v>
      </c>
      <c r="M15" s="12"/>
    </row>
    <row r="16" spans="2:13" ht="24.95" customHeight="1" x14ac:dyDescent="0.2">
      <c r="B16" s="25" t="s">
        <v>267</v>
      </c>
      <c r="C16" s="8" t="s">
        <v>268</v>
      </c>
      <c r="D16" s="13"/>
      <c r="E16" s="71" t="s">
        <v>141</v>
      </c>
      <c r="F16" s="62">
        <v>9853</v>
      </c>
      <c r="G16" s="62">
        <v>1010.81</v>
      </c>
      <c r="H16" s="11">
        <f t="shared" si="0"/>
        <v>4210.6837606837607</v>
      </c>
      <c r="I16" s="11">
        <f t="shared" si="1"/>
        <v>431.97008547008545</v>
      </c>
      <c r="J16" s="11"/>
      <c r="K16" s="11"/>
      <c r="L16" s="11">
        <f t="shared" si="2"/>
        <v>3778.7136752136753</v>
      </c>
      <c r="M16" s="12"/>
    </row>
    <row r="17" spans="2:13" ht="24.95" customHeight="1" x14ac:dyDescent="0.2">
      <c r="B17" s="25" t="s">
        <v>194</v>
      </c>
      <c r="C17" s="8" t="s">
        <v>195</v>
      </c>
      <c r="D17" s="13"/>
      <c r="E17" s="71" t="s">
        <v>214</v>
      </c>
      <c r="F17" s="62">
        <v>10117.799999999999</v>
      </c>
      <c r="G17" s="62">
        <v>1058.2591679999998</v>
      </c>
      <c r="H17" s="11">
        <f t="shared" si="0"/>
        <v>4323.8461538461534</v>
      </c>
      <c r="I17" s="11">
        <f t="shared" si="1"/>
        <v>452.24750769230758</v>
      </c>
      <c r="J17" s="11"/>
      <c r="K17" s="11"/>
      <c r="L17" s="11">
        <f t="shared" si="2"/>
        <v>3871.5986461538459</v>
      </c>
      <c r="M17" s="12"/>
    </row>
    <row r="18" spans="2:13" ht="24.95" customHeight="1" x14ac:dyDescent="0.2">
      <c r="B18" s="9" t="s">
        <v>232</v>
      </c>
      <c r="C18" s="8" t="s">
        <v>233</v>
      </c>
      <c r="D18" s="13"/>
      <c r="E18" s="71" t="s">
        <v>139</v>
      </c>
      <c r="F18" s="62">
        <v>9819.6</v>
      </c>
      <c r="G18" s="62">
        <v>1004.821728</v>
      </c>
      <c r="H18" s="11">
        <f t="shared" si="0"/>
        <v>4196.4102564102559</v>
      </c>
      <c r="I18" s="11">
        <f t="shared" si="1"/>
        <v>429.41099487179486</v>
      </c>
      <c r="J18" s="11"/>
      <c r="K18" s="11"/>
      <c r="L18" s="11">
        <f t="shared" si="2"/>
        <v>3766.9992615384608</v>
      </c>
      <c r="M18" s="12"/>
    </row>
    <row r="19" spans="2:13" ht="21.95" customHeight="1" x14ac:dyDescent="0.2">
      <c r="B19" s="9" t="s">
        <v>173</v>
      </c>
      <c r="C19" s="8" t="s">
        <v>174</v>
      </c>
      <c r="D19" s="13"/>
      <c r="E19" s="71" t="s">
        <v>124</v>
      </c>
      <c r="F19" s="62">
        <v>8964</v>
      </c>
      <c r="G19" s="62">
        <v>852</v>
      </c>
      <c r="H19" s="11">
        <f t="shared" si="0"/>
        <v>3830.7692307692309</v>
      </c>
      <c r="I19" s="11">
        <f t="shared" si="1"/>
        <v>364.10256410256409</v>
      </c>
      <c r="J19" s="11"/>
      <c r="K19" s="11"/>
      <c r="L19" s="11">
        <f>H19-I19+J19-K19</f>
        <v>3466.666666666667</v>
      </c>
      <c r="M19" s="12"/>
    </row>
    <row r="20" spans="2:13" ht="21.95" customHeight="1" x14ac:dyDescent="0.2">
      <c r="B20" s="9" t="s">
        <v>502</v>
      </c>
      <c r="C20" s="8" t="s">
        <v>239</v>
      </c>
      <c r="D20" s="13"/>
      <c r="E20" s="71" t="s">
        <v>124</v>
      </c>
      <c r="F20" s="62">
        <v>8098</v>
      </c>
      <c r="G20" s="62">
        <v>594.41</v>
      </c>
      <c r="H20" s="11">
        <f t="shared" si="0"/>
        <v>3460.6837606837607</v>
      </c>
      <c r="I20" s="11">
        <f t="shared" si="1"/>
        <v>254.02136752136747</v>
      </c>
      <c r="J20" s="11"/>
      <c r="K20" s="11"/>
      <c r="L20" s="11">
        <f>H20-I20+J20-K20</f>
        <v>3206.6623931623931</v>
      </c>
      <c r="M20" s="12"/>
    </row>
    <row r="21" spans="2:13" ht="21.95" customHeight="1" x14ac:dyDescent="0.2">
      <c r="B21" s="9" t="s">
        <v>512</v>
      </c>
      <c r="C21" s="8" t="s">
        <v>468</v>
      </c>
      <c r="D21" s="13"/>
      <c r="E21" s="71" t="s">
        <v>127</v>
      </c>
      <c r="F21" s="62">
        <v>21718</v>
      </c>
      <c r="G21" s="62">
        <v>3550.32</v>
      </c>
      <c r="H21" s="11">
        <f t="shared" si="0"/>
        <v>9281.1965811965802</v>
      </c>
      <c r="I21" s="11">
        <f t="shared" si="1"/>
        <v>1517.2307692307693</v>
      </c>
      <c r="J21" s="11"/>
      <c r="K21" s="11"/>
      <c r="L21" s="11">
        <f>H21-I21+J21-K21</f>
        <v>7763.9658119658106</v>
      </c>
      <c r="M21" s="12"/>
    </row>
    <row r="22" spans="2:13" ht="21.95" customHeight="1" x14ac:dyDescent="0.2">
      <c r="E22" s="15" t="s">
        <v>91</v>
      </c>
      <c r="F22" s="63">
        <f>SUM(F7:F19)</f>
        <v>128709.6</v>
      </c>
      <c r="G22" s="63">
        <f>SUM(G7:G19)</f>
        <v>13313.96552</v>
      </c>
      <c r="H22" s="16">
        <f>SUM(H7:H21)</f>
        <v>67745.982905982906</v>
      </c>
      <c r="I22" s="16">
        <f>SUM(I7:I21)</f>
        <v>7460.9809914529915</v>
      </c>
      <c r="J22" s="16">
        <f>SUM(J7:J21)</f>
        <v>0</v>
      </c>
      <c r="K22" s="16">
        <f>SUM(K7:K21)</f>
        <v>4</v>
      </c>
      <c r="L22" s="16">
        <f>SUM(L7:L21)</f>
        <v>60281.001914529908</v>
      </c>
    </row>
    <row r="23" spans="2:13" ht="21.95" customHeight="1" x14ac:dyDescent="0.2"/>
  </sheetData>
  <phoneticPr fontId="0" type="noConversion"/>
  <pageMargins left="0.11811023622047245" right="7.874015748031496E-2" top="0.59055118110236227" bottom="0.98425196850393704" header="0" footer="0"/>
  <pageSetup scale="9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21</vt:i4>
      </vt:variant>
    </vt:vector>
  </HeadingPairs>
  <TitlesOfParts>
    <vt:vector size="44" baseType="lpstr">
      <vt:lpstr>DIETAS</vt:lpstr>
      <vt:lpstr>PRESIDENCIA</vt:lpstr>
      <vt:lpstr>SECRETARIA GENERAL</vt:lpstr>
      <vt:lpstr>OFICIALIA MAYOR</vt:lpstr>
      <vt:lpstr>REGISTRO CIVIL</vt:lpstr>
      <vt:lpstr>DEL</vt:lpstr>
      <vt:lpstr>H.MPAL</vt:lpstr>
      <vt:lpstr>O.PUB</vt:lpstr>
      <vt:lpstr>O.PUB2</vt:lpstr>
      <vt:lpstr>DESARROLLO SOCIAL</vt:lpstr>
      <vt:lpstr>SERVICIOS PUBLICOS</vt:lpstr>
      <vt:lpstr>S.P. ASEO PUBLICO</vt:lpstr>
      <vt:lpstr>s.p. rastro</vt:lpstr>
      <vt:lpstr>AGUA POTABLE</vt:lpstr>
      <vt:lpstr>PROTECCION CIVIL</vt:lpstr>
      <vt:lpstr>DEPARTAMENTO AGROPECUARIO</vt:lpstr>
      <vt:lpstr>CULTURA</vt:lpstr>
      <vt:lpstr>DEPORTE</vt:lpstr>
      <vt:lpstr>PROMOCION ECONOMICA</vt:lpstr>
      <vt:lpstr>jubilados</vt:lpstr>
      <vt:lpstr>SEG.P.</vt:lpstr>
      <vt:lpstr>SEG.P.2</vt:lpstr>
      <vt:lpstr>Hoja1</vt:lpstr>
      <vt:lpstr>'AGUA POTABLE'!Área_de_impresión</vt:lpstr>
      <vt:lpstr>CULTURA!Área_de_impresión</vt:lpstr>
      <vt:lpstr>DEL!Área_de_impresión</vt:lpstr>
      <vt:lpstr>'DEPARTAMENTO AGROPECUARIO'!Área_de_impresión</vt:lpstr>
      <vt:lpstr>DEPORTE!Área_de_impresión</vt:lpstr>
      <vt:lpstr>'DESARROLLO SOCIAL'!Área_de_impresión</vt:lpstr>
      <vt:lpstr>DIETAS!Área_de_impresión</vt:lpstr>
      <vt:lpstr>H.MPAL!Área_de_impresión</vt:lpstr>
      <vt:lpstr>O.PUB!Área_de_impresión</vt:lpstr>
      <vt:lpstr>O.PUB2!Área_de_impresión</vt:lpstr>
      <vt:lpstr>'OFICIALIA MAYOR'!Área_de_impresión</vt:lpstr>
      <vt:lpstr>PRESIDENCIA!Área_de_impresión</vt:lpstr>
      <vt:lpstr>'PROMOCION ECONOMICA'!Área_de_impresión</vt:lpstr>
      <vt:lpstr>'PROTECCION CIVIL'!Área_de_impresión</vt:lpstr>
      <vt:lpstr>'REGISTRO CIVIL'!Área_de_impresión</vt:lpstr>
      <vt:lpstr>'S.P. ASEO PUBLICO'!Área_de_impresión</vt:lpstr>
      <vt:lpstr>'s.p. rastro'!Área_de_impresión</vt:lpstr>
      <vt:lpstr>'SECRETARIA GENERAL'!Área_de_impresión</vt:lpstr>
      <vt:lpstr>SEG.P.!Área_de_impresión</vt:lpstr>
      <vt:lpstr>SEG.P.2!Área_de_impresión</vt:lpstr>
      <vt:lpstr>'SERVICIOS PUBLICOS'!Área_de_impresión</vt:lpstr>
    </vt:vector>
  </TitlesOfParts>
  <Company>H. Ayuntamiento d Iztlahuacan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j</cp:lastModifiedBy>
  <cp:lastPrinted>2017-02-27T18:40:25Z</cp:lastPrinted>
  <dcterms:created xsi:type="dcterms:W3CDTF">2004-03-09T14:35:28Z</dcterms:created>
  <dcterms:modified xsi:type="dcterms:W3CDTF">2017-02-27T20:49:22Z</dcterms:modified>
</cp:coreProperties>
</file>