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585" yWindow="-90" windowWidth="11805" windowHeight="8310" firstSheet="4" activeTab="6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rastro" sheetId="19" r:id="rId12"/>
    <sheet name="AGUA POTABLE" sheetId="29" r:id="rId13"/>
    <sheet name="PROTECCION CIVIL" sheetId="31" r:id="rId14"/>
    <sheet name="DEPARTAMENTO AGROPECUARIO" sheetId="32" r:id="rId15"/>
    <sheet name="CULTURA" sheetId="30" r:id="rId16"/>
    <sheet name="DEPORTE" sheetId="4" r:id="rId17"/>
    <sheet name="jubilados" sheetId="20" r:id="rId18"/>
    <sheet name="SEG.P." sheetId="10" r:id="rId19"/>
    <sheet name="SEG.P.2" sheetId="15" r:id="rId20"/>
    <sheet name="Hoja1" sheetId="33" r:id="rId21"/>
  </sheets>
  <definedNames>
    <definedName name="_xlnm.Print_Area" localSheetId="19">SEG.P.2!$B$1:$M$29</definedName>
  </definedNames>
  <calcPr calcId="124519"/>
  <fileRecoveryPr repairLoad="1"/>
</workbook>
</file>

<file path=xl/calcChain.xml><?xml version="1.0" encoding="utf-8"?>
<calcChain xmlns="http://schemas.openxmlformats.org/spreadsheetml/2006/main">
  <c r="R19" i="28"/>
  <c r="R21" s="1"/>
  <c r="R23" s="1"/>
  <c r="R25" s="1"/>
  <c r="R26" s="1"/>
  <c r="S26" s="1"/>
  <c r="R14"/>
  <c r="Q14"/>
  <c r="K24"/>
  <c r="H8" i="15" l="1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I7"/>
  <c r="H7"/>
  <c r="H8" i="10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I7"/>
  <c r="H7"/>
  <c r="I6" i="4"/>
  <c r="J6"/>
  <c r="I7"/>
  <c r="J7"/>
  <c r="I8"/>
  <c r="J8"/>
  <c r="I9"/>
  <c r="J9"/>
  <c r="J5"/>
  <c r="I5"/>
  <c r="I6" i="30"/>
  <c r="J6"/>
  <c r="I7"/>
  <c r="J7"/>
  <c r="I8"/>
  <c r="J8"/>
  <c r="I9"/>
  <c r="J9"/>
  <c r="J5"/>
  <c r="I5"/>
  <c r="I6" i="32"/>
  <c r="J6"/>
  <c r="I7"/>
  <c r="J7"/>
  <c r="I8"/>
  <c r="J8"/>
  <c r="I9"/>
  <c r="J9"/>
  <c r="I10"/>
  <c r="J10"/>
  <c r="I11"/>
  <c r="J11"/>
  <c r="J5"/>
  <c r="I5"/>
  <c r="I6" i="31"/>
  <c r="J6"/>
  <c r="I7"/>
  <c r="J7"/>
  <c r="I8"/>
  <c r="J8"/>
  <c r="J5"/>
  <c r="I5"/>
  <c r="I6" i="29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J5"/>
  <c r="I5"/>
  <c r="H7" i="19"/>
  <c r="I7"/>
  <c r="I6"/>
  <c r="H6"/>
  <c r="I6" i="28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J5"/>
  <c r="I5"/>
  <c r="I7" i="26"/>
  <c r="H7"/>
  <c r="H8" i="6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I7"/>
  <c r="H7"/>
  <c r="H8" i="7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I7"/>
  <c r="H7"/>
  <c r="H8" i="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I7"/>
  <c r="H7"/>
  <c r="I8" i="9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K7"/>
  <c r="J7"/>
  <c r="I7"/>
  <c r="I8" i="25"/>
  <c r="J8"/>
  <c r="I9"/>
  <c r="J9"/>
  <c r="I10"/>
  <c r="J10"/>
  <c r="I11"/>
  <c r="J11"/>
  <c r="J7"/>
  <c r="I7"/>
  <c r="H8" i="24"/>
  <c r="I8"/>
  <c r="I7"/>
  <c r="H7"/>
  <c r="H8" i="22"/>
  <c r="I8"/>
  <c r="I7"/>
  <c r="H7"/>
  <c r="H8" i="1"/>
  <c r="I8"/>
  <c r="H9"/>
  <c r="I9"/>
  <c r="H10"/>
  <c r="I10"/>
  <c r="H11"/>
  <c r="I11"/>
  <c r="H12"/>
  <c r="I12"/>
  <c r="H13"/>
  <c r="I13"/>
  <c r="H14"/>
  <c r="I14"/>
  <c r="I7"/>
  <c r="H7"/>
  <c r="H8" i="21"/>
  <c r="I8"/>
  <c r="H9"/>
  <c r="I9"/>
  <c r="H10"/>
  <c r="I10"/>
  <c r="H11"/>
  <c r="I11"/>
  <c r="H12"/>
  <c r="I12"/>
  <c r="H13"/>
  <c r="I13"/>
  <c r="H14"/>
  <c r="I14"/>
  <c r="H15"/>
  <c r="I15"/>
  <c r="H16"/>
  <c r="I16"/>
  <c r="I7"/>
  <c r="H7"/>
  <c r="J21" i="6"/>
  <c r="K21"/>
  <c r="I21"/>
  <c r="L20" l="1"/>
  <c r="H21"/>
  <c r="A4" i="33"/>
  <c r="A2"/>
  <c r="L19" i="6"/>
  <c r="K6" i="28"/>
  <c r="K7"/>
  <c r="K8"/>
  <c r="K9"/>
  <c r="K10"/>
  <c r="K11"/>
  <c r="K12"/>
  <c r="K13"/>
  <c r="K14"/>
  <c r="K15"/>
  <c r="K16"/>
  <c r="K17"/>
  <c r="K18"/>
  <c r="K19"/>
  <c r="K20"/>
  <c r="K21"/>
  <c r="K22"/>
  <c r="K23"/>
  <c r="K25"/>
  <c r="K26"/>
  <c r="K27"/>
  <c r="K28"/>
  <c r="K29"/>
  <c r="K30"/>
  <c r="K5"/>
  <c r="D30" i="33"/>
  <c r="E30"/>
  <c r="D29"/>
  <c r="E29"/>
  <c r="E31" s="1"/>
  <c r="B27"/>
  <c r="D25"/>
  <c r="E25"/>
  <c r="D24"/>
  <c r="E24"/>
  <c r="D23"/>
  <c r="E23"/>
  <c r="D22"/>
  <c r="E22"/>
  <c r="D21"/>
  <c r="E21"/>
  <c r="D20"/>
  <c r="E20"/>
  <c r="E19"/>
  <c r="D18"/>
  <c r="E18"/>
  <c r="D16"/>
  <c r="E16"/>
  <c r="D15"/>
  <c r="E15"/>
  <c r="E14"/>
  <c r="D13"/>
  <c r="E13"/>
  <c r="D12"/>
  <c r="E12"/>
  <c r="D11"/>
  <c r="E11"/>
  <c r="D10"/>
  <c r="D9"/>
  <c r="E9"/>
  <c r="F27"/>
  <c r="D31" l="1"/>
  <c r="I13" i="25" l="1"/>
  <c r="B13" i="33" s="1"/>
  <c r="H16" i="1"/>
  <c r="B10" i="33" s="1"/>
  <c r="H17" i="21"/>
  <c r="B9" i="33" s="1"/>
  <c r="K29" i="15"/>
  <c r="J29"/>
  <c r="I29"/>
  <c r="C30" i="33" s="1"/>
  <c r="H29" i="15"/>
  <c r="B30" i="33" s="1"/>
  <c r="L28" i="15"/>
  <c r="F30" i="33" l="1"/>
  <c r="L8" i="10"/>
  <c r="L9"/>
  <c r="M28" i="28"/>
  <c r="J10" i="31" l="1"/>
  <c r="C22" i="33" s="1"/>
  <c r="K10" i="31"/>
  <c r="L10"/>
  <c r="I10"/>
  <c r="B22" i="33" s="1"/>
  <c r="M8" i="31"/>
  <c r="L6" i="19"/>
  <c r="L20" i="7"/>
  <c r="L16" i="21"/>
  <c r="L26" i="15"/>
  <c r="L27"/>
  <c r="F22" i="33" l="1"/>
  <c r="K6" i="31"/>
  <c r="M6"/>
  <c r="L31" i="28"/>
  <c r="J25" i="7"/>
  <c r="K25"/>
  <c r="L21" i="15"/>
  <c r="L23"/>
  <c r="L27" i="10"/>
  <c r="M29" i="28" l="1"/>
  <c r="L11" i="10"/>
  <c r="L22" i="15"/>
  <c r="M30" i="28"/>
  <c r="L24" i="15"/>
  <c r="L22" i="7"/>
  <c r="L21"/>
  <c r="L19"/>
  <c r="L23"/>
  <c r="L25" i="15"/>
  <c r="K6" i="30" l="1"/>
  <c r="K7"/>
  <c r="K8"/>
  <c r="K9"/>
  <c r="M11" i="32" l="1"/>
  <c r="L16" i="8"/>
  <c r="M9" i="30"/>
  <c r="L13" i="1"/>
  <c r="M8" i="30"/>
  <c r="M7"/>
  <c r="M6"/>
  <c r="L14" i="1"/>
  <c r="G29" i="15" l="1"/>
  <c r="F29"/>
  <c r="L20" l="1"/>
  <c r="K31" i="28"/>
  <c r="D19" i="33" s="1"/>
  <c r="H19" i="8"/>
  <c r="B15" i="33" s="1"/>
  <c r="M10" i="32"/>
  <c r="L13" i="10"/>
  <c r="K6" i="29"/>
  <c r="K7"/>
  <c r="K8"/>
  <c r="K9"/>
  <c r="K10"/>
  <c r="K11"/>
  <c r="K12"/>
  <c r="K13"/>
  <c r="K14"/>
  <c r="K15"/>
  <c r="K16"/>
  <c r="H25" i="7" l="1"/>
  <c r="B16" i="33" s="1"/>
  <c r="J13" i="32"/>
  <c r="C23" i="33" s="1"/>
  <c r="I19" i="8"/>
  <c r="C15" i="33" s="1"/>
  <c r="F15" s="1"/>
  <c r="I25" i="7"/>
  <c r="C16" i="33" s="1"/>
  <c r="I16" i="1"/>
  <c r="C10" i="33" s="1"/>
  <c r="I13" i="32"/>
  <c r="B23" i="33" s="1"/>
  <c r="J31" i="28"/>
  <c r="C19" i="33" s="1"/>
  <c r="I31" i="28"/>
  <c r="B19" i="33" s="1"/>
  <c r="L9" i="7"/>
  <c r="K8" i="25"/>
  <c r="K9"/>
  <c r="K10"/>
  <c r="K11"/>
  <c r="K7"/>
  <c r="L16" i="15"/>
  <c r="L11"/>
  <c r="F23" i="33" l="1"/>
  <c r="F19"/>
  <c r="F16"/>
  <c r="M16" i="28"/>
  <c r="L15" i="15"/>
  <c r="M2" i="21"/>
  <c r="F3"/>
  <c r="M27" i="28"/>
  <c r="M9" l="1"/>
  <c r="M10"/>
  <c r="M11"/>
  <c r="M12"/>
  <c r="M5"/>
  <c r="M15"/>
  <c r="M17"/>
  <c r="M18"/>
  <c r="M19"/>
  <c r="M20"/>
  <c r="M21"/>
  <c r="M22"/>
  <c r="M23"/>
  <c r="M24"/>
  <c r="M25"/>
  <c r="M26"/>
  <c r="M13"/>
  <c r="M14"/>
  <c r="M8" i="32"/>
  <c r="M6"/>
  <c r="L13"/>
  <c r="H13"/>
  <c r="G13"/>
  <c r="F13"/>
  <c r="K9"/>
  <c r="K7"/>
  <c r="F3"/>
  <c r="N2"/>
  <c r="H10" i="31"/>
  <c r="G10"/>
  <c r="F10"/>
  <c r="K5"/>
  <c r="F3"/>
  <c r="N2"/>
  <c r="L11" i="30"/>
  <c r="H11"/>
  <c r="G11"/>
  <c r="F11"/>
  <c r="K5"/>
  <c r="K11" s="1"/>
  <c r="F3"/>
  <c r="N2"/>
  <c r="L18" i="29"/>
  <c r="H18"/>
  <c r="G18"/>
  <c r="F18"/>
  <c r="M16"/>
  <c r="M12"/>
  <c r="M10"/>
  <c r="M8"/>
  <c r="M6"/>
  <c r="K5"/>
  <c r="K18" s="1"/>
  <c r="F3"/>
  <c r="N2"/>
  <c r="H31" i="28"/>
  <c r="G31"/>
  <c r="F31"/>
  <c r="M8"/>
  <c r="M7"/>
  <c r="M6"/>
  <c r="F3"/>
  <c r="K9" i="26"/>
  <c r="J9"/>
  <c r="G9"/>
  <c r="F9"/>
  <c r="L7"/>
  <c r="I9"/>
  <c r="C18" i="33" s="1"/>
  <c r="H9" i="26"/>
  <c r="B18" i="33" s="1"/>
  <c r="L13" i="25"/>
  <c r="H13"/>
  <c r="G13"/>
  <c r="F13"/>
  <c r="M11"/>
  <c r="M9"/>
  <c r="K13"/>
  <c r="F3"/>
  <c r="N2"/>
  <c r="L8" i="24"/>
  <c r="K9"/>
  <c r="J9"/>
  <c r="G9"/>
  <c r="F9"/>
  <c r="L7"/>
  <c r="I9"/>
  <c r="C12" i="33" s="1"/>
  <c r="H9" i="24"/>
  <c r="B12" i="33" s="1"/>
  <c r="F3" i="24"/>
  <c r="M2"/>
  <c r="H9" i="22"/>
  <c r="B11" i="33" s="1"/>
  <c r="K9" i="22"/>
  <c r="J9"/>
  <c r="G9"/>
  <c r="F9"/>
  <c r="L8"/>
  <c r="F3"/>
  <c r="M2"/>
  <c r="I17" i="21"/>
  <c r="C9" i="33" s="1"/>
  <c r="K17" i="21"/>
  <c r="J17"/>
  <c r="G17"/>
  <c r="F17"/>
  <c r="L15"/>
  <c r="L14"/>
  <c r="L13"/>
  <c r="L12"/>
  <c r="L11"/>
  <c r="L10"/>
  <c r="L9"/>
  <c r="L8"/>
  <c r="L7"/>
  <c r="F18" i="33" l="1"/>
  <c r="F12"/>
  <c r="F9"/>
  <c r="M31" i="28"/>
  <c r="K13" i="32"/>
  <c r="L17" i="21"/>
  <c r="I11" i="30"/>
  <c r="B24" i="33" s="1"/>
  <c r="M5" i="30"/>
  <c r="M11" s="1"/>
  <c r="M9" i="32"/>
  <c r="M7"/>
  <c r="M5"/>
  <c r="M7" i="31"/>
  <c r="M5"/>
  <c r="J11" i="30"/>
  <c r="C24" i="33" s="1"/>
  <c r="J18" i="29"/>
  <c r="C21" i="33" s="1"/>
  <c r="M7" i="29"/>
  <c r="M9"/>
  <c r="M11"/>
  <c r="M13"/>
  <c r="M15"/>
  <c r="I18"/>
  <c r="B21" i="33" s="1"/>
  <c r="M14" i="29"/>
  <c r="M5"/>
  <c r="L9" i="26"/>
  <c r="J13" i="25"/>
  <c r="C13" i="33" s="1"/>
  <c r="F13" s="1"/>
  <c r="M10" i="25"/>
  <c r="M8"/>
  <c r="M7"/>
  <c r="L9" i="24"/>
  <c r="I9" i="22"/>
  <c r="C11" i="33" s="1"/>
  <c r="F11" s="1"/>
  <c r="L7" i="22"/>
  <c r="L9" s="1"/>
  <c r="M13" i="32" l="1"/>
  <c r="F21" i="33"/>
  <c r="F24"/>
  <c r="M18" i="29"/>
  <c r="M10" i="31"/>
  <c r="M13" i="25"/>
  <c r="K9" i="4" l="1"/>
  <c r="K8"/>
  <c r="K7"/>
  <c r="K6"/>
  <c r="K5"/>
  <c r="L7" i="1"/>
  <c r="L8" i="15" l="1"/>
  <c r="L9"/>
  <c r="L10"/>
  <c r="L12"/>
  <c r="L13"/>
  <c r="L14"/>
  <c r="L17"/>
  <c r="L18"/>
  <c r="L19"/>
  <c r="L10" i="10"/>
  <c r="L12"/>
  <c r="L14"/>
  <c r="L15"/>
  <c r="L16"/>
  <c r="L17"/>
  <c r="L18"/>
  <c r="L19"/>
  <c r="L20"/>
  <c r="L21"/>
  <c r="L22"/>
  <c r="L23"/>
  <c r="L24"/>
  <c r="L25"/>
  <c r="L26"/>
  <c r="L7"/>
  <c r="L28" s="1"/>
  <c r="H28"/>
  <c r="B29" i="33" s="1"/>
  <c r="I28" i="10"/>
  <c r="C29" i="33" s="1"/>
  <c r="C31" s="1"/>
  <c r="M5" i="4"/>
  <c r="M6"/>
  <c r="M7"/>
  <c r="M8"/>
  <c r="M9"/>
  <c r="H11"/>
  <c r="I11"/>
  <c r="B25" i="33" s="1"/>
  <c r="J11" i="4"/>
  <c r="C25" i="33" s="1"/>
  <c r="K11" i="4"/>
  <c r="L7" i="19"/>
  <c r="H8"/>
  <c r="B20" i="33" s="1"/>
  <c r="I8" i="19"/>
  <c r="C20" i="33" s="1"/>
  <c r="L7" i="7"/>
  <c r="B31" i="33" l="1"/>
  <c r="F29"/>
  <c r="F31" s="1"/>
  <c r="F25"/>
  <c r="F20"/>
  <c r="L7" i="15"/>
  <c r="L29" s="1"/>
  <c r="L8" i="6"/>
  <c r="L9"/>
  <c r="L10"/>
  <c r="L11"/>
  <c r="L12"/>
  <c r="L13"/>
  <c r="L14"/>
  <c r="L15"/>
  <c r="L16"/>
  <c r="L17"/>
  <c r="L18"/>
  <c r="L7"/>
  <c r="B17" i="33"/>
  <c r="C17"/>
  <c r="L8" i="7"/>
  <c r="L10"/>
  <c r="L11"/>
  <c r="L12"/>
  <c r="L13"/>
  <c r="L14"/>
  <c r="L15"/>
  <c r="L16"/>
  <c r="L17"/>
  <c r="L18"/>
  <c r="L8" i="8"/>
  <c r="L9"/>
  <c r="L10"/>
  <c r="L11"/>
  <c r="L12"/>
  <c r="L13"/>
  <c r="L14"/>
  <c r="L15"/>
  <c r="L17"/>
  <c r="L7"/>
  <c r="J19"/>
  <c r="I20" i="9"/>
  <c r="B14" i="33" s="1"/>
  <c r="J20" i="9"/>
  <c r="C14" i="33" s="1"/>
  <c r="K20" i="9"/>
  <c r="D14" i="33" s="1"/>
  <c r="L20" i="9"/>
  <c r="M8"/>
  <c r="M9"/>
  <c r="M10"/>
  <c r="M11"/>
  <c r="M12"/>
  <c r="M13"/>
  <c r="M14"/>
  <c r="M15"/>
  <c r="M16"/>
  <c r="M17"/>
  <c r="M18"/>
  <c r="M7"/>
  <c r="J16" i="1"/>
  <c r="K16"/>
  <c r="E10" i="33" s="1"/>
  <c r="F10" s="1"/>
  <c r="L8" i="1"/>
  <c r="L9"/>
  <c r="L10"/>
  <c r="L11"/>
  <c r="L12"/>
  <c r="L21" i="6" l="1"/>
  <c r="C26" i="33"/>
  <c r="C28" s="1"/>
  <c r="C33" s="1"/>
  <c r="F14"/>
  <c r="B26"/>
  <c r="B28" s="1"/>
  <c r="B33" s="1"/>
  <c r="L25" i="7"/>
  <c r="L16" i="1"/>
  <c r="L19" i="8"/>
  <c r="G11" i="4"/>
  <c r="F11"/>
  <c r="G25" i="7"/>
  <c r="F25"/>
  <c r="J7" i="20"/>
  <c r="J8"/>
  <c r="J9"/>
  <c r="J10"/>
  <c r="J11"/>
  <c r="I16"/>
  <c r="H16"/>
  <c r="G16"/>
  <c r="F16"/>
  <c r="J14"/>
  <c r="J13"/>
  <c r="J12"/>
  <c r="J6"/>
  <c r="J5"/>
  <c r="F3"/>
  <c r="K2"/>
  <c r="K28" i="10"/>
  <c r="K8" i="19"/>
  <c r="J8"/>
  <c r="G8"/>
  <c r="F8"/>
  <c r="L5"/>
  <c r="F3"/>
  <c r="L11" i="4"/>
  <c r="G21" i="6"/>
  <c r="D17" i="33"/>
  <c r="D26" s="1"/>
  <c r="D28" s="1"/>
  <c r="D33" s="1"/>
  <c r="E17"/>
  <c r="E26" s="1"/>
  <c r="E28" s="1"/>
  <c r="E33" s="1"/>
  <c r="F21" i="6"/>
  <c r="G19" i="8"/>
  <c r="K19"/>
  <c r="F19"/>
  <c r="G28" i="10"/>
  <c r="J28"/>
  <c r="H20" i="9"/>
  <c r="G20"/>
  <c r="F20"/>
  <c r="G16" i="1"/>
  <c r="F16"/>
  <c r="F17" i="33" l="1"/>
  <c r="F26" s="1"/>
  <c r="F28" s="1"/>
  <c r="F33" s="1"/>
  <c r="F28" i="10"/>
  <c r="L8" i="19"/>
  <c r="M11" i="4"/>
  <c r="J16" i="20"/>
  <c r="M20" i="9"/>
  <c r="J29" i="10"/>
  <c r="M2" i="15"/>
  <c r="F3"/>
  <c r="M2" i="10"/>
  <c r="F3"/>
  <c r="N2" i="4"/>
  <c r="F3"/>
  <c r="M2" i="7"/>
  <c r="F3"/>
  <c r="M2" i="8"/>
  <c r="F3"/>
  <c r="N2" i="9"/>
  <c r="F3"/>
  <c r="M2" i="6" l="1"/>
  <c r="M2" i="19" s="1"/>
  <c r="M2" i="26"/>
  <c r="F3" i="6"/>
  <c r="F3" i="26"/>
  <c r="N2" i="28" l="1"/>
</calcChain>
</file>

<file path=xl/sharedStrings.xml><?xml version="1.0" encoding="utf-8"?>
<sst xmlns="http://schemas.openxmlformats.org/spreadsheetml/2006/main" count="928" uniqueCount="531">
  <si>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</si>
  <si>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</si>
  <si>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</si>
  <si>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</si>
  <si>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</si>
  <si>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</si>
  <si>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</si>
  <si>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</si>
  <si>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</si>
  <si>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</si>
  <si>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</si>
  <si>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</si>
  <si>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</si>
  <si>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</si>
  <si>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</si>
  <si>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</si>
  <si>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</si>
  <si>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</si>
  <si>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</si>
  <si>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</si>
  <si>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</si>
  <si>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</si>
  <si>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</si>
  <si>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</si>
  <si>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</si>
  <si>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</si>
  <si>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</si>
  <si>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</si>
  <si>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</si>
  <si>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</si>
  <si>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</si>
  <si>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</si>
  <si>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</si>
  <si>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</si>
  <si>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</si>
  <si>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</si>
  <si>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</si>
  <si>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</si>
  <si>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</si>
  <si>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</si>
  <si>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</si>
  <si>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</si>
  <si>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</si>
  <si>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</si>
  <si>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</si>
  <si>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</si>
  <si>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</si>
  <si>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</si>
  <si>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</si>
  <si>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</si>
  <si>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</si>
  <si>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</si>
  <si>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</si>
  <si>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</si>
  <si>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</si>
  <si>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</si>
  <si>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</si>
  <si>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</si>
  <si>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</si>
  <si>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</si>
  <si>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</si>
  <si>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</si>
  <si>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</si>
  <si>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</si>
  <si>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</si>
  <si>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</si>
  <si>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</si>
  <si>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</si>
  <si>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</si>
  <si>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</si>
  <si>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</si>
  <si>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</si>
  <si>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</si>
  <si>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</si>
  <si>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</si>
  <si>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</si>
  <si>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</si>
  <si>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</si>
  <si>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</si>
  <si>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</si>
  <si>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</si>
  <si>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</si>
  <si>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</si>
  <si>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</si>
  <si>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</si>
  <si>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</si>
  <si>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</si>
  <si>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</si>
  <si>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</si>
  <si>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</si>
  <si>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</si>
  <si>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</si>
  <si>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</si>
  <si>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</si>
  <si>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</si>
  <si>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</si>
  <si>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</si>
  <si>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</si>
  <si>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</si>
  <si>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</si>
  <si>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</si>
  <si>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</si>
  <si>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</si>
  <si>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</si>
  <si>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</si>
  <si>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</si>
  <si>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</si>
  <si>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</si>
  <si>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</si>
  <si>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</si>
  <si>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</si>
  <si>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</si>
  <si>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</si>
  <si>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</si>
  <si>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</si>
  <si>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</si>
  <si>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</si>
  <si>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</si>
  <si>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</si>
  <si>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</si>
  <si>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</si>
  <si>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</si>
  <si>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</si>
  <si>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</si>
  <si>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</si>
  <si>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</si>
  <si>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</si>
  <si>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</si>
  <si>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</si>
  <si>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</si>
  <si>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</si>
  <si>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</si>
  <si>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</si>
  <si>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</si>
  <si>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</si>
  <si>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</si>
  <si>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</si>
  <si>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</si>
  <si>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</si>
  <si>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</si>
  <si>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</si>
  <si>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</si>
  <si>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</si>
  <si>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</si>
  <si>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</si>
  <si>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</si>
  <si>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</si>
  <si>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</si>
  <si>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</si>
  <si>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</si>
  <si>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</si>
  <si>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</si>
  <si>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</si>
  <si>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</si>
  <si>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</si>
  <si>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</si>
  <si>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</si>
  <si>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</si>
  <si>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</si>
  <si>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</si>
  <si>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</si>
  <si>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</si>
  <si>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</si>
  <si>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</si>
  <si>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</si>
  <si>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</si>
  <si>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</si>
  <si>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</si>
  <si>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</si>
  <si>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</si>
  <si>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</si>
  <si>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</si>
  <si>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</si>
  <si>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</si>
  <si>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</si>
  <si>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</si>
  <si>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</si>
  <si>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</si>
  <si>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</si>
  <si>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</si>
  <si>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GOMA880310</t>
  </si>
  <si>
    <t>JOSE ARTURO GOMEZ MERCADO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</si>
  <si>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</si>
  <si>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</si>
  <si>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</si>
  <si>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</si>
  <si>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</si>
  <si>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</si>
  <si>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</si>
  <si>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</si>
  <si>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</si>
  <si>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</si>
  <si>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</si>
  <si>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</si>
  <si>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</si>
  <si>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</si>
  <si>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</si>
  <si>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</si>
  <si>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</si>
  <si>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</si>
  <si>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</si>
  <si>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</si>
  <si>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</si>
  <si>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</si>
  <si>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</si>
  <si>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</si>
  <si>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</si>
  <si>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</si>
  <si>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</si>
  <si>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</si>
  <si>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</si>
  <si>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</si>
  <si>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</si>
  <si>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</si>
  <si>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</si>
  <si>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</si>
  <si>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</si>
  <si>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</si>
  <si>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</si>
  <si>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</si>
  <si>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</si>
  <si>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</si>
  <si>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</si>
  <si>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</si>
  <si>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</si>
  <si>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</si>
  <si>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</si>
  <si>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</si>
  <si>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</si>
  <si>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</si>
  <si>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</si>
  <si>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</si>
  <si>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</si>
  <si>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</si>
  <si>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</si>
  <si>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</si>
  <si>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</si>
  <si>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</si>
  <si>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</si>
  <si>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</si>
  <si>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</si>
  <si>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AUXILIAR CEMENTERIO</t>
  </si>
  <si>
    <t>DIRECTOR DEPARTAMENTO AGROPECUARIO</t>
  </si>
  <si>
    <t>SANTIAGO GOMEZ LOZA</t>
  </si>
  <si>
    <t>JUAN VILLEGAS GARZA</t>
  </si>
  <si>
    <t>MIREYA JIMENEZ CERVANTES</t>
  </si>
  <si>
    <t>LETICIA LOZA RAMIREZ</t>
  </si>
  <si>
    <t>ADMINISTRATIVO</t>
  </si>
  <si>
    <t>LEIDY ARIANA SOTO CRUZ</t>
  </si>
  <si>
    <t>SOCL851201</t>
  </si>
  <si>
    <t>VIGJ660809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</si>
  <si>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</si>
  <si>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</si>
  <si>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</si>
  <si>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</si>
  <si>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</si>
  <si>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</si>
  <si>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</si>
  <si>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</si>
  <si>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</si>
  <si>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</si>
  <si>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</si>
  <si>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</si>
  <si>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</si>
  <si>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</si>
  <si>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</si>
  <si>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</si>
  <si>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MOGR830111</t>
  </si>
  <si>
    <t>MAGM740226</t>
  </si>
  <si>
    <t xml:space="preserve">RAMON MOJARRO GUTIERREZ 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</si>
  <si>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</si>
  <si>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</si>
  <si>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</si>
  <si>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</si>
  <si>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</si>
  <si>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</si>
  <si>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</si>
  <si>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</si>
  <si>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</si>
  <si>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</si>
  <si>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</si>
  <si>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</si>
  <si>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</si>
  <si>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</si>
  <si>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</si>
  <si>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</si>
  <si>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</si>
  <si>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</si>
  <si>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</si>
  <si>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</si>
  <si>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COMANDANTE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</si>
  <si>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</si>
  <si>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</si>
  <si>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</si>
  <si>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</si>
  <si>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</si>
  <si>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</si>
  <si>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</si>
  <si>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</si>
  <si>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</si>
  <si>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</si>
  <si>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</si>
  <si>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</si>
  <si>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</si>
  <si>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</si>
  <si>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</si>
  <si>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</si>
  <si>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</si>
  <si>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</si>
  <si>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</si>
  <si>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</si>
  <si>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JUAN LUIS OLIVAREZ SUASTES</t>
  </si>
  <si>
    <t>EFRAIN REOS ESQUEDA</t>
  </si>
  <si>
    <t>OISJ900816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</si>
  <si>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</si>
  <si>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</si>
  <si>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</si>
  <si>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</si>
  <si>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</si>
  <si>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</si>
  <si>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</si>
  <si>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</si>
  <si>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</si>
  <si>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</si>
  <si>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</si>
  <si>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</si>
  <si>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</si>
  <si>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</si>
  <si>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</si>
  <si>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</si>
  <si>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</si>
  <si>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</si>
  <si>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</si>
  <si>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</si>
  <si>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</si>
  <si>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</si>
  <si>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</si>
  <si>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</si>
  <si>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</si>
  <si>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</si>
  <si>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</si>
  <si>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</si>
  <si>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</si>
  <si>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</si>
  <si>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</si>
  <si>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</si>
  <si>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</si>
  <si>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</si>
  <si>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</si>
  <si>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</si>
  <si>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</si>
  <si>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</si>
  <si>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ARTURO NUÑEZ SANDOVAL</t>
  </si>
  <si>
    <t>MARIA LUISA SANCHEZ GONZALEZ</t>
  </si>
  <si>
    <t>PEDRO HARO OCAMPO</t>
  </si>
  <si>
    <t>MACH</t>
  </si>
  <si>
    <t>NUMC811122</t>
  </si>
  <si>
    <t>RASE820213686</t>
  </si>
  <si>
    <t>SAMR791209PA2</t>
  </si>
  <si>
    <t>SOCV850726NHA</t>
  </si>
  <si>
    <t>NUSA741005S17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</si>
  <si>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</si>
  <si>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</si>
  <si>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</si>
  <si>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</si>
  <si>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</si>
  <si>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</si>
  <si>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</si>
  <si>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</si>
  <si>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</si>
  <si>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</si>
  <si>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</si>
  <si>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</si>
  <si>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</si>
  <si>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</si>
  <si>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</si>
  <si>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</si>
  <si>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</si>
  <si>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</si>
  <si>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</si>
  <si>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</si>
  <si>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</si>
  <si>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</si>
  <si>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</si>
  <si>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</si>
  <si>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</si>
  <si>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</si>
  <si>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</si>
  <si>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</si>
  <si>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</si>
  <si>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</si>
  <si>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</si>
  <si>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</si>
  <si>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</si>
  <si>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</si>
  <si>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</si>
  <si>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</si>
  <si>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</si>
  <si>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</si>
  <si>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</si>
  <si>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</si>
  <si>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</si>
  <si>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</si>
  <si>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</si>
  <si>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</si>
  <si>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</si>
  <si>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</si>
  <si>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</si>
  <si>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</si>
  <si>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</si>
  <si>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</si>
  <si>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</si>
  <si>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</si>
  <si>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</si>
  <si>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</si>
  <si>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</si>
  <si>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</si>
  <si>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</si>
  <si>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</si>
  <si>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DANIEL ACEVES SALDIVAR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</si>
  <si>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</si>
  <si>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</si>
  <si>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</si>
  <si>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</si>
  <si>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</si>
  <si>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</si>
  <si>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</si>
  <si>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</si>
  <si>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</si>
  <si>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</si>
  <si>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</si>
  <si>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DANIEL GUADALUPE PONCE MEJIA</t>
  </si>
  <si>
    <t>RICARDO BARBIER SOTO</t>
  </si>
  <si>
    <t>CLEMENTE JACOBO CALLEROS</t>
  </si>
  <si>
    <t>SERGIO PEREZ SANDOVAL</t>
  </si>
  <si>
    <t>JUAN MANUEL REYES TORRES</t>
  </si>
  <si>
    <t>AUXILIAR CABINA</t>
  </si>
  <si>
    <t>VIALIDAD</t>
  </si>
  <si>
    <t>POMD810901NTA</t>
  </si>
  <si>
    <t>BASR660629ASA</t>
  </si>
  <si>
    <t>JACC730204</t>
  </si>
  <si>
    <t>PESS940418QB5</t>
  </si>
  <si>
    <t>RETJ781103456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</si>
  <si>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</si>
  <si>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</si>
  <si>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</si>
  <si>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</si>
  <si>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</si>
  <si>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</si>
  <si>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</si>
  <si>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</si>
  <si>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</si>
  <si>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</si>
  <si>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</si>
  <si>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</si>
  <si>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</si>
  <si>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</si>
  <si>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</si>
  <si>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</si>
  <si>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</si>
  <si>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</si>
  <si>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</si>
  <si>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</si>
  <si>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</si>
  <si>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</si>
  <si>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</si>
  <si>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</si>
  <si>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</si>
  <si>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</si>
  <si>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</si>
  <si>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</si>
  <si>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</si>
  <si>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</si>
  <si>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</si>
  <si>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</si>
  <si>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</si>
  <si>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</si>
  <si>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</si>
  <si>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JUAN JOSE GUTIERREZ NAVARRO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</si>
  <si>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</si>
  <si>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</si>
  <si>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</si>
  <si>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</si>
  <si>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</si>
  <si>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</si>
  <si>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</si>
  <si>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</si>
  <si>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</si>
  <si>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DONACIANO SANCHEZ GONZALEZ</t>
  </si>
  <si>
    <t>DIRECTOR DEL RASTRO</t>
  </si>
  <si>
    <t>ASESOR</t>
  </si>
  <si>
    <t>ENC. DEL DESPACHO DE LA DIR. DE SEG. PUBLICA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</si>
  <si>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</si>
  <si>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</si>
  <si>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</si>
  <si>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</si>
  <si>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</si>
  <si>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</si>
  <si>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SAGD770222H33</t>
  </si>
  <si>
    <t>BARA860816S10</t>
  </si>
  <si>
    <t>AESD811216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</si>
  <si>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</si>
  <si>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</si>
  <si>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</si>
  <si>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</si>
  <si>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</si>
  <si>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</si>
  <si>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</si>
  <si>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</si>
  <si>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</si>
  <si>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</si>
  <si>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</si>
  <si>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</si>
  <si>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</si>
  <si>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</si>
  <si>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</si>
  <si>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</si>
  <si>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</si>
  <si>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</si>
  <si>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</si>
  <si>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</si>
  <si>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</si>
  <si>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</si>
  <si>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</si>
  <si>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</si>
  <si>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</si>
  <si>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</si>
  <si>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</si>
  <si>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</si>
  <si>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PRIMER QUINCENA DE ENERO DE 2016</t>
  </si>
  <si>
    <t>15 DE ENERO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</si>
</sst>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3" xfId="0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0" fontId="5" fillId="3" borderId="0" xfId="0" applyFont="1" applyFill="1" applyAlignment="1">
      <alignment horizontal="righ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0" fontId="1" fillId="0" borderId="0" xfId="0" applyFont="1"/>
    <xf numFmtId="165" fontId="14" fillId="3" borderId="1" xfId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65" fontId="15" fillId="3" borderId="0" xfId="1" applyFont="1" applyFill="1"/>
    <xf numFmtId="165" fontId="16" fillId="3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14" fillId="0" borderId="0" xfId="0" applyFont="1" applyBorder="1"/>
    <xf numFmtId="164" fontId="15" fillId="0" borderId="0" xfId="2" applyFont="1" applyBorder="1"/>
    <xf numFmtId="165" fontId="15" fillId="0" borderId="0" xfId="1" applyFont="1" applyBorder="1"/>
    <xf numFmtId="165" fontId="16" fillId="0" borderId="0" xfId="1" applyFont="1" applyBorder="1"/>
    <xf numFmtId="165" fontId="14" fillId="0" borderId="4" xfId="1" applyFont="1" applyBorder="1" applyAlignment="1">
      <alignment horizontal="center"/>
    </xf>
    <xf numFmtId="165" fontId="14" fillId="0" borderId="5" xfId="1" applyFont="1" applyBorder="1" applyAlignment="1">
      <alignment horizontal="center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5" fillId="3" borderId="0" xfId="0" applyFont="1" applyFill="1" applyAlignment="1">
      <alignment horizontal="left" wrapText="1"/>
    </xf>
    <xf numFmtId="0" fontId="6" fillId="0" borderId="0" xfId="0" applyFont="1" applyAlignment="1">
      <alignment wrapText="1"/>
    </xf>
    <xf numFmtId="0" fontId="5" fillId="0" borderId="0" xfId="0" applyFont="1" applyBorder="1" applyAlignment="1" applyProtection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0" fontId="17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N19"/>
  <sheetViews>
    <sheetView topLeftCell="C1" zoomScale="90" zoomScaleNormal="90" workbookViewId="0">
      <pane ySplit="5" topLeftCell="A6" activePane="bottomLeft" state="frozen"/>
      <selection activeCell="F18" sqref="F18"/>
      <selection pane="bottomLeft" activeCell="H7" sqref="H7:H16"/>
    </sheetView>
  </sheetViews>
  <sheetFormatPr baseColWidth="10" defaultRowHeight="12.75"/>
  <cols>
    <col min="1" max="1" width="1.7109375" customWidth="1"/>
    <col min="2" max="2" width="14.8554687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3" ht="18">
      <c r="F1" s="1" t="s">
        <v>0</v>
      </c>
      <c r="J1" s="1"/>
      <c r="M1" s="3" t="s">
        <v>1</v>
      </c>
    </row>
    <row r="2" spans="2:13" ht="15">
      <c r="F2" s="4" t="s">
        <v>314</v>
      </c>
      <c r="J2" s="4"/>
      <c r="M2" s="23" t="str">
        <f>+PRESIDENCIA!M2</f>
        <v>15 DE ENERO DE 2016</v>
      </c>
    </row>
    <row r="3" spans="2:13">
      <c r="F3" s="81" t="str">
        <f>+PRESIDENCIA!F3</f>
        <v>PRIMER QUINCENA DE ENERO DE 2016</v>
      </c>
      <c r="J3" s="5"/>
    </row>
    <row r="4" spans="2:13">
      <c r="F4" s="5" t="s">
        <v>200</v>
      </c>
      <c r="J4" s="5"/>
    </row>
    <row r="5" spans="2:13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3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3" ht="24.95" customHeight="1">
      <c r="B7" s="11" t="s">
        <v>355</v>
      </c>
      <c r="C7" s="10" t="s">
        <v>346</v>
      </c>
      <c r="D7" s="18"/>
      <c r="E7" s="11" t="s">
        <v>118</v>
      </c>
      <c r="F7" s="13">
        <v>25141.200000000001</v>
      </c>
      <c r="G7" s="13">
        <v>4355.4556800000009</v>
      </c>
      <c r="H7" s="13">
        <f>F7/30.42*15</f>
        <v>12397.041420118343</v>
      </c>
      <c r="I7" s="13">
        <f>+G7/30.42*15</f>
        <v>2147.6605917159768</v>
      </c>
      <c r="J7" s="13"/>
      <c r="K7" s="13">
        <v>0</v>
      </c>
      <c r="L7" s="13">
        <f t="shared" ref="L7:L15" si="0">H7-I7+J7-K7</f>
        <v>10249.380828402365</v>
      </c>
      <c r="M7" s="14"/>
    </row>
    <row r="8" spans="2:13" ht="24.95" customHeight="1">
      <c r="B8" s="11" t="s">
        <v>356</v>
      </c>
      <c r="C8" s="10" t="s">
        <v>347</v>
      </c>
      <c r="D8" s="18"/>
      <c r="E8" s="11" t="s">
        <v>118</v>
      </c>
      <c r="F8" s="13">
        <v>25141.200000000001</v>
      </c>
      <c r="G8" s="13">
        <v>4355.4556800000009</v>
      </c>
      <c r="H8" s="13">
        <f t="shared" ref="H8:H16" si="1">F8/30.42*15</f>
        <v>12397.041420118343</v>
      </c>
      <c r="I8" s="13">
        <f t="shared" ref="I8:I16" si="2">+G8/30.42*15</f>
        <v>2147.6605917159768</v>
      </c>
      <c r="J8" s="13"/>
      <c r="K8" s="13">
        <v>0</v>
      </c>
      <c r="L8" s="13">
        <f t="shared" si="0"/>
        <v>10249.380828402365</v>
      </c>
      <c r="M8" s="14"/>
    </row>
    <row r="9" spans="2:13" ht="24.95" customHeight="1">
      <c r="B9" s="11" t="s">
        <v>357</v>
      </c>
      <c r="C9" s="10" t="s">
        <v>335</v>
      </c>
      <c r="D9" s="18"/>
      <c r="E9" s="11" t="s">
        <v>118</v>
      </c>
      <c r="F9" s="13">
        <v>25141.200000000001</v>
      </c>
      <c r="G9" s="13">
        <v>4355.4556800000009</v>
      </c>
      <c r="H9" s="13">
        <f t="shared" si="1"/>
        <v>12397.041420118343</v>
      </c>
      <c r="I9" s="13">
        <f t="shared" si="2"/>
        <v>2147.6605917159768</v>
      </c>
      <c r="J9" s="13"/>
      <c r="K9" s="13">
        <v>0</v>
      </c>
      <c r="L9" s="13">
        <f t="shared" si="0"/>
        <v>10249.380828402365</v>
      </c>
      <c r="M9" s="14"/>
    </row>
    <row r="10" spans="2:13" ht="24.95" customHeight="1">
      <c r="B10" s="11" t="s">
        <v>358</v>
      </c>
      <c r="C10" s="10" t="s">
        <v>348</v>
      </c>
      <c r="D10" s="18"/>
      <c r="E10" s="11" t="s">
        <v>118</v>
      </c>
      <c r="F10" s="13">
        <v>25141.200000000001</v>
      </c>
      <c r="G10" s="13">
        <v>4355.4556800000009</v>
      </c>
      <c r="H10" s="13">
        <f t="shared" si="1"/>
        <v>12397.041420118343</v>
      </c>
      <c r="I10" s="13">
        <f t="shared" si="2"/>
        <v>2147.6605917159768</v>
      </c>
      <c r="J10" s="13"/>
      <c r="K10" s="13">
        <v>0</v>
      </c>
      <c r="L10" s="13">
        <f t="shared" si="0"/>
        <v>10249.380828402365</v>
      </c>
      <c r="M10" s="14"/>
    </row>
    <row r="11" spans="2:13" ht="24.95" customHeight="1">
      <c r="B11" s="11" t="s">
        <v>359</v>
      </c>
      <c r="C11" s="10" t="s">
        <v>349</v>
      </c>
      <c r="D11" s="18"/>
      <c r="E11" s="11" t="s">
        <v>118</v>
      </c>
      <c r="F11" s="13">
        <v>25141.200000000001</v>
      </c>
      <c r="G11" s="13">
        <v>4355.4556800000009</v>
      </c>
      <c r="H11" s="13">
        <f t="shared" si="1"/>
        <v>12397.041420118343</v>
      </c>
      <c r="I11" s="13">
        <f t="shared" si="2"/>
        <v>2147.6605917159768</v>
      </c>
      <c r="J11" s="13"/>
      <c r="K11" s="13">
        <v>0</v>
      </c>
      <c r="L11" s="13">
        <f t="shared" si="0"/>
        <v>10249.380828402365</v>
      </c>
      <c r="M11" s="14"/>
    </row>
    <row r="12" spans="2:13" ht="24.95" customHeight="1">
      <c r="B12" s="11" t="s">
        <v>494</v>
      </c>
      <c r="C12" s="10" t="s">
        <v>350</v>
      </c>
      <c r="D12" s="18"/>
      <c r="E12" s="11" t="s">
        <v>119</v>
      </c>
      <c r="F12" s="13">
        <v>39965.1</v>
      </c>
      <c r="G12" s="13">
        <v>8310.4279999999999</v>
      </c>
      <c r="H12" s="13">
        <f t="shared" si="1"/>
        <v>19706.656804733724</v>
      </c>
      <c r="I12" s="13">
        <f t="shared" si="2"/>
        <v>4097.8441814595662</v>
      </c>
      <c r="J12" s="13"/>
      <c r="K12" s="13">
        <v>0</v>
      </c>
      <c r="L12" s="13">
        <f t="shared" si="0"/>
        <v>15608.812623274158</v>
      </c>
      <c r="M12" s="14"/>
    </row>
    <row r="13" spans="2:13" ht="24.95" customHeight="1">
      <c r="B13" s="11" t="s">
        <v>360</v>
      </c>
      <c r="C13" s="10" t="s">
        <v>352</v>
      </c>
      <c r="D13" s="18"/>
      <c r="E13" s="11" t="s">
        <v>118</v>
      </c>
      <c r="F13" s="13">
        <v>25141.200000000001</v>
      </c>
      <c r="G13" s="13">
        <v>4355.4556800000009</v>
      </c>
      <c r="H13" s="13">
        <f t="shared" si="1"/>
        <v>12397.041420118343</v>
      </c>
      <c r="I13" s="13">
        <f t="shared" si="2"/>
        <v>2147.6605917159768</v>
      </c>
      <c r="J13" s="13"/>
      <c r="K13" s="13">
        <v>0</v>
      </c>
      <c r="L13" s="13">
        <f t="shared" si="0"/>
        <v>10249.380828402365</v>
      </c>
      <c r="M13" s="14"/>
    </row>
    <row r="14" spans="2:13" ht="24.95" customHeight="1">
      <c r="B14" s="11" t="s">
        <v>361</v>
      </c>
      <c r="C14" s="10" t="s">
        <v>353</v>
      </c>
      <c r="D14" s="18"/>
      <c r="E14" s="11" t="s">
        <v>118</v>
      </c>
      <c r="F14" s="13">
        <v>25141.200000000001</v>
      </c>
      <c r="G14" s="13">
        <v>4355.4556800000009</v>
      </c>
      <c r="H14" s="13">
        <f t="shared" si="1"/>
        <v>12397.041420118343</v>
      </c>
      <c r="I14" s="13">
        <f t="shared" si="2"/>
        <v>2147.6605917159768</v>
      </c>
      <c r="J14" s="13"/>
      <c r="K14" s="13">
        <v>0</v>
      </c>
      <c r="L14" s="13">
        <f t="shared" si="0"/>
        <v>10249.380828402365</v>
      </c>
      <c r="M14" s="14"/>
    </row>
    <row r="15" spans="2:13" ht="24.95" customHeight="1">
      <c r="B15" s="11" t="s">
        <v>362</v>
      </c>
      <c r="C15" s="10" t="s">
        <v>354</v>
      </c>
      <c r="D15" s="18"/>
      <c r="E15" s="11" t="s">
        <v>118</v>
      </c>
      <c r="F15" s="13">
        <v>25141.200000000001</v>
      </c>
      <c r="G15" s="13">
        <v>4355.4556800000009</v>
      </c>
      <c r="H15" s="13">
        <f t="shared" si="1"/>
        <v>12397.041420118343</v>
      </c>
      <c r="I15" s="13">
        <f t="shared" si="2"/>
        <v>2147.6605917159768</v>
      </c>
      <c r="J15" s="13"/>
      <c r="K15" s="13">
        <v>0</v>
      </c>
      <c r="L15" s="13">
        <f t="shared" si="0"/>
        <v>10249.380828402365</v>
      </c>
      <c r="M15" s="14"/>
    </row>
    <row r="16" spans="2:13" ht="21.95" customHeight="1">
      <c r="B16" s="11" t="s">
        <v>367</v>
      </c>
      <c r="C16" s="10" t="s">
        <v>351</v>
      </c>
      <c r="D16" s="18"/>
      <c r="E16" s="11" t="s">
        <v>118</v>
      </c>
      <c r="F16" s="13">
        <v>25141.200000000001</v>
      </c>
      <c r="G16" s="13">
        <v>4355.4556800000009</v>
      </c>
      <c r="H16" s="13">
        <f t="shared" si="1"/>
        <v>12397.041420118343</v>
      </c>
      <c r="I16" s="13">
        <f t="shared" si="2"/>
        <v>2147.6605917159768</v>
      </c>
      <c r="J16" s="15"/>
      <c r="K16" s="15">
        <v>0</v>
      </c>
      <c r="L16" s="13">
        <f>H16-I16+J16-K16</f>
        <v>10249.380828402365</v>
      </c>
      <c r="M16" s="14"/>
    </row>
    <row r="17" spans="2:14" ht="21.95" customHeight="1">
      <c r="B17" s="10"/>
      <c r="C17" s="12"/>
      <c r="D17" s="12"/>
      <c r="E17" s="21" t="s">
        <v>91</v>
      </c>
      <c r="F17" s="22">
        <f t="shared" ref="F17:L17" si="3">SUM(F7:F16)</f>
        <v>266235.90000000002</v>
      </c>
      <c r="G17" s="22">
        <f t="shared" si="3"/>
        <v>47509.529119999999</v>
      </c>
      <c r="H17" s="22">
        <f>SUM(H7:H16)</f>
        <v>131280.02958579882</v>
      </c>
      <c r="I17" s="22">
        <f t="shared" si="3"/>
        <v>23426.789506903355</v>
      </c>
      <c r="J17" s="22">
        <f t="shared" si="3"/>
        <v>0</v>
      </c>
      <c r="K17" s="22">
        <f t="shared" si="3"/>
        <v>0</v>
      </c>
      <c r="L17" s="22">
        <f t="shared" si="3"/>
        <v>107853.24007889547</v>
      </c>
      <c r="M17" s="16"/>
      <c r="N17" s="22"/>
    </row>
    <row r="19" spans="2:14">
      <c r="C19" t="s">
        <v>200</v>
      </c>
      <c r="E19" s="21"/>
      <c r="F19" s="22"/>
      <c r="G19" s="22"/>
      <c r="H19" s="22"/>
      <c r="I19" s="22"/>
      <c r="J19" s="22"/>
      <c r="K19" s="22"/>
      <c r="L19" s="22"/>
    </row>
  </sheetData>
  <pageMargins left="0.11811023622047245" right="0.19685039370078741" top="1.0629921259842521" bottom="0.98425196850393704" header="0" footer="0"/>
  <pageSetup scale="9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O10"/>
  <sheetViews>
    <sheetView zoomScale="80" zoomScaleNormal="80" workbookViewId="0">
      <selection activeCell="H7" sqref="H7"/>
    </sheetView>
  </sheetViews>
  <sheetFormatPr baseColWidth="10" defaultRowHeight="12.75"/>
  <cols>
    <col min="1" max="1" width="1.7109375" customWidth="1"/>
    <col min="2" max="2" width="12.140625" bestFit="1" customWidth="1"/>
    <col min="3" max="3" width="33.425781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5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>
      <c r="F2" s="4" t="s">
        <v>322</v>
      </c>
      <c r="G2" s="2"/>
      <c r="H2" s="2"/>
      <c r="I2" s="2"/>
      <c r="J2" s="4"/>
      <c r="K2" s="2"/>
      <c r="L2" s="2"/>
      <c r="M2" s="23" t="str">
        <f>+O.PUB!M2</f>
        <v>15 DE ENERO DE 2016</v>
      </c>
    </row>
    <row r="3" spans="2:15">
      <c r="F3" s="23" t="str">
        <f>+O.PUB!F3</f>
        <v>PRIMER QUINCENA DE ENERO DE 2016</v>
      </c>
      <c r="G3" s="2"/>
      <c r="H3" s="2"/>
      <c r="I3" s="2"/>
      <c r="J3" s="23"/>
      <c r="K3" s="2"/>
      <c r="L3" s="2"/>
    </row>
    <row r="4" spans="2:15">
      <c r="F4" s="5"/>
      <c r="G4" s="2"/>
      <c r="H4" s="2"/>
      <c r="I4" s="2"/>
      <c r="J4" s="5"/>
      <c r="K4" s="2"/>
      <c r="L4" s="2"/>
    </row>
    <row r="5" spans="2:15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5">
      <c r="F6" s="104"/>
      <c r="G6" s="104"/>
    </row>
    <row r="7" spans="2:15" ht="24.95" customHeight="1">
      <c r="B7" s="11" t="s">
        <v>381</v>
      </c>
      <c r="C7" s="106" t="s">
        <v>380</v>
      </c>
      <c r="D7" s="18"/>
      <c r="E7" s="119" t="s">
        <v>198</v>
      </c>
      <c r="F7" s="102">
        <v>14416.5</v>
      </c>
      <c r="G7" s="102">
        <v>1970.2447039999997</v>
      </c>
      <c r="H7" s="13">
        <f>+F7/30.42*15</f>
        <v>7108.7278106508875</v>
      </c>
      <c r="I7" s="13">
        <f>+G7/30.42*15</f>
        <v>971.52105719921099</v>
      </c>
      <c r="J7" s="13"/>
      <c r="K7" s="13"/>
      <c r="L7" s="13">
        <f>H7-I7+J7-K7</f>
        <v>6137.2067534516764</v>
      </c>
      <c r="M7" s="14"/>
      <c r="N7" s="24"/>
      <c r="O7" s="24"/>
    </row>
    <row r="8" spans="2:15" ht="21.95" customHeight="1">
      <c r="B8" s="11"/>
      <c r="C8" s="10"/>
      <c r="E8" s="18"/>
      <c r="F8" s="104"/>
      <c r="G8" s="104"/>
    </row>
    <row r="9" spans="2:15" ht="21.95" customHeight="1">
      <c r="E9" s="21" t="s">
        <v>91</v>
      </c>
      <c r="F9" s="103">
        <f t="shared" ref="F9:L9" si="0">SUM(F7:F8)</f>
        <v>14416.5</v>
      </c>
      <c r="G9" s="103">
        <f t="shared" si="0"/>
        <v>1970.2447039999997</v>
      </c>
      <c r="H9" s="22">
        <f t="shared" si="0"/>
        <v>7108.7278106508875</v>
      </c>
      <c r="I9" s="22">
        <f t="shared" si="0"/>
        <v>971.52105719921099</v>
      </c>
      <c r="J9" s="22">
        <f t="shared" si="0"/>
        <v>0</v>
      </c>
      <c r="K9" s="22">
        <f t="shared" si="0"/>
        <v>0</v>
      </c>
      <c r="L9" s="22">
        <f t="shared" si="0"/>
        <v>6137.2067534516764</v>
      </c>
    </row>
    <row r="10" spans="2:15" ht="21.95" customHeight="1"/>
  </sheetData>
  <pageMargins left="0.11811023622047245" right="7.874015748031496E-2" top="0.59055118110236227" bottom="0.98425196850393704" header="0" footer="0"/>
  <pageSetup scale="8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S36"/>
  <sheetViews>
    <sheetView topLeftCell="C1" zoomScale="80" zoomScaleNormal="80" workbookViewId="0">
      <selection activeCell="R18" sqref="R18"/>
    </sheetView>
  </sheetViews>
  <sheetFormatPr baseColWidth="10" defaultRowHeight="12.75"/>
  <cols>
    <col min="1" max="1" width="1.7109375" style="69" customWidth="1"/>
    <col min="2" max="2" width="11.85546875" style="69" bestFit="1" customWidth="1"/>
    <col min="3" max="3" width="30.85546875" style="69" customWidth="1"/>
    <col min="4" max="4" width="5.140625" style="69" customWidth="1"/>
    <col min="5" max="5" width="16.42578125" style="69" customWidth="1"/>
    <col min="6" max="6" width="1.28515625" style="69" customWidth="1"/>
    <col min="7" max="7" width="1" style="69" customWidth="1"/>
    <col min="8" max="8" width="1.140625" style="69" customWidth="1"/>
    <col min="9" max="9" width="12.28515625" style="69" bestFit="1" customWidth="1"/>
    <col min="10" max="10" width="10.85546875" style="69" customWidth="1"/>
    <col min="11" max="11" width="8.85546875" style="69" customWidth="1"/>
    <col min="12" max="12" width="9.85546875" style="69" customWidth="1"/>
    <col min="13" max="13" width="12.28515625" style="69" bestFit="1" customWidth="1"/>
    <col min="14" max="14" width="29.28515625" style="69" customWidth="1"/>
    <col min="15" max="16384" width="11.42578125" style="69"/>
  </cols>
  <sheetData>
    <row r="1" spans="2:18" ht="18">
      <c r="F1" s="84" t="s">
        <v>0</v>
      </c>
      <c r="G1" s="85"/>
      <c r="H1" s="85"/>
      <c r="I1" s="85"/>
      <c r="J1" s="85"/>
      <c r="K1" s="85"/>
      <c r="L1" s="85"/>
      <c r="M1" s="85"/>
      <c r="N1" s="86" t="s">
        <v>1</v>
      </c>
    </row>
    <row r="2" spans="2:18" ht="15">
      <c r="F2" s="87" t="s">
        <v>95</v>
      </c>
      <c r="G2" s="85"/>
      <c r="H2" s="85"/>
      <c r="I2" s="85"/>
      <c r="J2" s="85"/>
      <c r="K2" s="85"/>
      <c r="L2" s="85"/>
      <c r="M2" s="85"/>
      <c r="N2" s="88" t="str">
        <f>+O.PUB2!M2</f>
        <v>15 DE ENERO DE 2016</v>
      </c>
    </row>
    <row r="3" spans="2:18">
      <c r="F3" s="88" t="str">
        <f>PRESIDENCIA!F3</f>
        <v>PRIMER QUINCENA DE ENERO DE 2016</v>
      </c>
      <c r="G3" s="85"/>
      <c r="H3" s="85"/>
      <c r="I3" s="85"/>
      <c r="J3" s="85"/>
      <c r="K3" s="85"/>
      <c r="L3" s="85"/>
      <c r="M3" s="85"/>
    </row>
    <row r="4" spans="2:18">
      <c r="B4" s="89" t="s">
        <v>2</v>
      </c>
      <c r="C4" s="89" t="s">
        <v>3</v>
      </c>
      <c r="D4" s="89"/>
      <c r="E4" s="89" t="s">
        <v>116</v>
      </c>
      <c r="F4" s="107" t="s">
        <v>4</v>
      </c>
      <c r="G4" s="107" t="s">
        <v>212</v>
      </c>
      <c r="H4" s="108" t="s">
        <v>266</v>
      </c>
      <c r="I4" s="90" t="s">
        <v>4</v>
      </c>
      <c r="J4" s="90" t="s">
        <v>212</v>
      </c>
      <c r="K4" s="91" t="s">
        <v>266</v>
      </c>
      <c r="L4" s="92" t="s">
        <v>199</v>
      </c>
      <c r="M4" s="90" t="s">
        <v>5</v>
      </c>
      <c r="N4" s="89" t="s">
        <v>6</v>
      </c>
    </row>
    <row r="5" spans="2:18" ht="24.75" customHeight="1">
      <c r="B5" s="70" t="s">
        <v>460</v>
      </c>
      <c r="C5" s="77" t="s">
        <v>461</v>
      </c>
      <c r="D5" s="93"/>
      <c r="E5" s="121" t="s">
        <v>137</v>
      </c>
      <c r="F5" s="102">
        <v>14416.5</v>
      </c>
      <c r="G5" s="102">
        <v>1970.2447039999997</v>
      </c>
      <c r="H5" s="109"/>
      <c r="I5" s="29">
        <f>+F5/30.42*15</f>
        <v>7108.7278106508875</v>
      </c>
      <c r="J5" s="29">
        <f>+G5/30.42*15</f>
        <v>971.52105719921099</v>
      </c>
      <c r="K5" s="29">
        <f>+H5/30.42*15</f>
        <v>0</v>
      </c>
      <c r="L5" s="94"/>
      <c r="M5" s="29">
        <f>I5-J5+K5-L5</f>
        <v>6137.2067534516764</v>
      </c>
      <c r="N5" s="68"/>
      <c r="P5" s="95"/>
    </row>
    <row r="6" spans="2:18" ht="24.75" customHeight="1">
      <c r="B6" s="70" t="s">
        <v>60</v>
      </c>
      <c r="C6" s="77" t="s">
        <v>61</v>
      </c>
      <c r="D6" s="93"/>
      <c r="E6" s="121" t="s">
        <v>121</v>
      </c>
      <c r="F6" s="109">
        <v>12600</v>
      </c>
      <c r="G6" s="109">
        <v>1582.2403039999999</v>
      </c>
      <c r="H6" s="109"/>
      <c r="I6" s="29">
        <f t="shared" ref="I6:I30" si="0">+F6/30.42*15</f>
        <v>6213.0177514792895</v>
      </c>
      <c r="J6" s="29">
        <f t="shared" ref="J6:J30" si="1">+G6/30.42*15</f>
        <v>780.19738856015772</v>
      </c>
      <c r="K6" s="29">
        <f t="shared" ref="K6:K30" si="2">+H6/30.42*15</f>
        <v>0</v>
      </c>
      <c r="L6" s="94">
        <v>1</v>
      </c>
      <c r="M6" s="29">
        <f t="shared" ref="M6:M27" si="3">I6-J6+K6-L6</f>
        <v>5431.8203629191321</v>
      </c>
      <c r="N6" s="68"/>
      <c r="P6" s="95"/>
    </row>
    <row r="7" spans="2:18" ht="24.75" customHeight="1">
      <c r="B7" s="70" t="s">
        <v>8</v>
      </c>
      <c r="C7" s="96" t="s">
        <v>99</v>
      </c>
      <c r="D7" s="93"/>
      <c r="E7" s="121" t="s">
        <v>160</v>
      </c>
      <c r="F7" s="109">
        <v>8891.4</v>
      </c>
      <c r="G7" s="109">
        <v>838.4882879999999</v>
      </c>
      <c r="H7" s="109"/>
      <c r="I7" s="29">
        <f t="shared" si="0"/>
        <v>4384.3195266272178</v>
      </c>
      <c r="J7" s="29">
        <f t="shared" si="1"/>
        <v>413.4557633136094</v>
      </c>
      <c r="K7" s="29">
        <f t="shared" si="2"/>
        <v>0</v>
      </c>
      <c r="L7" s="29">
        <v>0</v>
      </c>
      <c r="M7" s="29">
        <f t="shared" si="3"/>
        <v>3970.8637633136086</v>
      </c>
      <c r="N7" s="68"/>
      <c r="P7" s="95"/>
    </row>
    <row r="8" spans="2:18" ht="24.75" customHeight="1">
      <c r="B8" s="97" t="s">
        <v>158</v>
      </c>
      <c r="C8" s="67" t="s">
        <v>159</v>
      </c>
      <c r="D8" s="93"/>
      <c r="E8" s="121" t="s">
        <v>121</v>
      </c>
      <c r="F8" s="109">
        <v>9734</v>
      </c>
      <c r="G8" s="109">
        <v>989.48</v>
      </c>
      <c r="H8" s="109"/>
      <c r="I8" s="29">
        <f t="shared" si="0"/>
        <v>4799.8027613412223</v>
      </c>
      <c r="J8" s="29">
        <f t="shared" si="1"/>
        <v>487.90927021696257</v>
      </c>
      <c r="K8" s="29">
        <f t="shared" si="2"/>
        <v>0</v>
      </c>
      <c r="L8" s="29">
        <v>0</v>
      </c>
      <c r="M8" s="29">
        <f t="shared" si="3"/>
        <v>4311.8934911242595</v>
      </c>
      <c r="N8" s="68"/>
      <c r="P8" s="95"/>
    </row>
    <row r="9" spans="2:18" ht="24.75" customHeight="1">
      <c r="B9" s="10" t="s">
        <v>280</v>
      </c>
      <c r="C9" s="12" t="s">
        <v>281</v>
      </c>
      <c r="D9" s="10"/>
      <c r="E9" s="120" t="s">
        <v>282</v>
      </c>
      <c r="F9" s="102">
        <v>8269.7999999999993</v>
      </c>
      <c r="G9" s="102">
        <v>733.46919999999989</v>
      </c>
      <c r="H9" s="109"/>
      <c r="I9" s="29">
        <f t="shared" si="0"/>
        <v>4077.810650887573</v>
      </c>
      <c r="J9" s="29">
        <f t="shared" si="1"/>
        <v>361.67120315581843</v>
      </c>
      <c r="K9" s="29">
        <f t="shared" si="2"/>
        <v>0</v>
      </c>
      <c r="L9" s="29"/>
      <c r="M9" s="29">
        <f t="shared" si="3"/>
        <v>3716.1394477317544</v>
      </c>
      <c r="N9" s="68"/>
      <c r="P9" s="95"/>
    </row>
    <row r="10" spans="2:18" ht="24.75" customHeight="1">
      <c r="B10" s="11" t="s">
        <v>201</v>
      </c>
      <c r="C10" s="10" t="s">
        <v>202</v>
      </c>
      <c r="D10" s="18"/>
      <c r="E10" s="122" t="s">
        <v>127</v>
      </c>
      <c r="F10" s="102">
        <v>10714.2</v>
      </c>
      <c r="G10" s="102">
        <v>1179.4334239999998</v>
      </c>
      <c r="H10" s="109"/>
      <c r="I10" s="29">
        <f t="shared" si="0"/>
        <v>5283.1360946745563</v>
      </c>
      <c r="J10" s="29">
        <f t="shared" si="1"/>
        <v>581.57466666666653</v>
      </c>
      <c r="K10" s="29">
        <f t="shared" si="2"/>
        <v>0</v>
      </c>
      <c r="L10" s="29"/>
      <c r="M10" s="29">
        <f t="shared" si="3"/>
        <v>4701.5614280078898</v>
      </c>
      <c r="N10" s="68"/>
      <c r="P10" s="95"/>
    </row>
    <row r="11" spans="2:18" ht="24.75" customHeight="1">
      <c r="B11" s="70" t="s">
        <v>98</v>
      </c>
      <c r="C11" s="77" t="s">
        <v>172</v>
      </c>
      <c r="D11" s="93"/>
      <c r="E11" s="121" t="s">
        <v>142</v>
      </c>
      <c r="F11" s="102">
        <v>11483</v>
      </c>
      <c r="G11" s="102">
        <v>1343</v>
      </c>
      <c r="H11" s="109"/>
      <c r="I11" s="29">
        <f t="shared" si="0"/>
        <v>5662.2287968441806</v>
      </c>
      <c r="J11" s="29">
        <f t="shared" si="1"/>
        <v>662.22879684418149</v>
      </c>
      <c r="K11" s="29">
        <f t="shared" si="2"/>
        <v>0</v>
      </c>
      <c r="L11" s="29"/>
      <c r="M11" s="29">
        <f t="shared" si="3"/>
        <v>4999.9999999999991</v>
      </c>
      <c r="N11" s="68"/>
      <c r="P11" s="95"/>
    </row>
    <row r="12" spans="2:18" ht="24.75" customHeight="1">
      <c r="B12" s="70" t="s">
        <v>250</v>
      </c>
      <c r="C12" s="77" t="s">
        <v>244</v>
      </c>
      <c r="D12" s="93"/>
      <c r="E12" s="121" t="s">
        <v>241</v>
      </c>
      <c r="F12" s="109">
        <v>8236.2000000000007</v>
      </c>
      <c r="G12" s="109">
        <v>728.09320000000014</v>
      </c>
      <c r="H12" s="109"/>
      <c r="I12" s="29">
        <f t="shared" si="0"/>
        <v>4061.2426035502958</v>
      </c>
      <c r="J12" s="29">
        <f t="shared" si="1"/>
        <v>359.02031558185411</v>
      </c>
      <c r="K12" s="29">
        <f t="shared" si="2"/>
        <v>0</v>
      </c>
      <c r="L12" s="29"/>
      <c r="M12" s="29">
        <f t="shared" si="3"/>
        <v>3702.2222879684418</v>
      </c>
      <c r="N12" s="68"/>
      <c r="P12" s="95"/>
    </row>
    <row r="13" spans="2:18" ht="24.75" customHeight="1">
      <c r="B13" s="10" t="s">
        <v>191</v>
      </c>
      <c r="C13" s="10" t="s">
        <v>192</v>
      </c>
      <c r="D13" s="10"/>
      <c r="E13" s="120" t="s">
        <v>227</v>
      </c>
      <c r="F13" s="102">
        <v>5546.1</v>
      </c>
      <c r="G13" s="102">
        <v>97.931984000000057</v>
      </c>
      <c r="H13" s="109"/>
      <c r="I13" s="29">
        <f t="shared" si="0"/>
        <v>2734.7633136094673</v>
      </c>
      <c r="J13" s="29">
        <f t="shared" si="1"/>
        <v>48.28993293885604</v>
      </c>
      <c r="K13" s="29">
        <f t="shared" si="2"/>
        <v>0</v>
      </c>
      <c r="L13" s="29"/>
      <c r="M13" s="29">
        <f t="shared" si="3"/>
        <v>2686.4733806706113</v>
      </c>
      <c r="N13" s="68"/>
      <c r="P13" s="95"/>
    </row>
    <row r="14" spans="2:18" ht="24.75" customHeight="1">
      <c r="B14" s="10" t="s">
        <v>230</v>
      </c>
      <c r="C14" s="10" t="s">
        <v>228</v>
      </c>
      <c r="D14" s="10"/>
      <c r="E14" s="120" t="s">
        <v>229</v>
      </c>
      <c r="F14" s="102">
        <v>5546.1</v>
      </c>
      <c r="G14" s="102">
        <v>97.931984000000057</v>
      </c>
      <c r="H14" s="109"/>
      <c r="I14" s="29">
        <f t="shared" si="0"/>
        <v>2734.7633136094673</v>
      </c>
      <c r="J14" s="29">
        <f t="shared" si="1"/>
        <v>48.28993293885604</v>
      </c>
      <c r="K14" s="29">
        <f t="shared" si="2"/>
        <v>0</v>
      </c>
      <c r="L14" s="29"/>
      <c r="M14" s="29">
        <f t="shared" si="3"/>
        <v>2686.4733806706113</v>
      </c>
      <c r="N14" s="68"/>
      <c r="P14" s="95"/>
      <c r="Q14" s="95">
        <f>+M14+500</f>
        <v>3186.4733806706113</v>
      </c>
      <c r="R14" s="85">
        <f>Q14/15*30.42</f>
        <v>6462.1680160000005</v>
      </c>
    </row>
    <row r="15" spans="2:18" ht="24.75" customHeight="1">
      <c r="B15" s="70" t="s">
        <v>65</v>
      </c>
      <c r="C15" s="77" t="s">
        <v>66</v>
      </c>
      <c r="D15" s="93"/>
      <c r="E15" s="121" t="s">
        <v>121</v>
      </c>
      <c r="F15" s="109">
        <v>8851.5</v>
      </c>
      <c r="G15" s="109">
        <v>831.3382079999999</v>
      </c>
      <c r="H15" s="109"/>
      <c r="I15" s="29">
        <f t="shared" si="0"/>
        <v>4364.6449704142015</v>
      </c>
      <c r="J15" s="29">
        <f t="shared" si="1"/>
        <v>409.93008284023659</v>
      </c>
      <c r="K15" s="29">
        <f t="shared" si="2"/>
        <v>0</v>
      </c>
      <c r="L15" s="29"/>
      <c r="M15" s="29">
        <f t="shared" si="3"/>
        <v>3954.7148875739649</v>
      </c>
      <c r="N15" s="68"/>
      <c r="P15" s="95"/>
    </row>
    <row r="16" spans="2:18" ht="24.75" customHeight="1">
      <c r="B16" s="70" t="s">
        <v>330</v>
      </c>
      <c r="C16" s="77" t="s">
        <v>328</v>
      </c>
      <c r="D16" s="93"/>
      <c r="E16" s="121" t="s">
        <v>329</v>
      </c>
      <c r="F16" s="109">
        <v>5040</v>
      </c>
      <c r="G16" s="109">
        <v>12.63</v>
      </c>
      <c r="H16" s="109"/>
      <c r="I16" s="29">
        <f t="shared" si="0"/>
        <v>2485.207100591716</v>
      </c>
      <c r="J16" s="29">
        <f t="shared" si="1"/>
        <v>6.2278106508875739</v>
      </c>
      <c r="K16" s="29">
        <f t="shared" si="2"/>
        <v>0</v>
      </c>
      <c r="L16" s="29"/>
      <c r="M16" s="29">
        <f t="shared" si="3"/>
        <v>2478.9792899408285</v>
      </c>
      <c r="N16" s="68"/>
      <c r="P16" s="95"/>
    </row>
    <row r="17" spans="2:19" ht="24.75" customHeight="1">
      <c r="B17" s="70" t="s">
        <v>294</v>
      </c>
      <c r="C17" s="77" t="s">
        <v>293</v>
      </c>
      <c r="D17" s="93"/>
      <c r="E17" s="121" t="s">
        <v>143</v>
      </c>
      <c r="F17" s="109">
        <v>5495.7</v>
      </c>
      <c r="G17" s="109">
        <v>92.448463999999944</v>
      </c>
      <c r="H17" s="109"/>
      <c r="I17" s="29">
        <f t="shared" si="0"/>
        <v>2709.9112426035499</v>
      </c>
      <c r="J17" s="29">
        <f t="shared" si="1"/>
        <v>45.586027613412199</v>
      </c>
      <c r="K17" s="29">
        <f t="shared" si="2"/>
        <v>0</v>
      </c>
      <c r="L17" s="29"/>
      <c r="M17" s="29">
        <f t="shared" si="3"/>
        <v>2664.3252149901377</v>
      </c>
      <c r="N17" s="68"/>
      <c r="O17" s="98"/>
      <c r="P17" s="95"/>
      <c r="R17" s="69">
        <v>6730</v>
      </c>
    </row>
    <row r="18" spans="2:19" ht="24.75" customHeight="1">
      <c r="B18" s="35" t="s">
        <v>106</v>
      </c>
      <c r="C18" s="12" t="s">
        <v>105</v>
      </c>
      <c r="D18" s="65"/>
      <c r="E18" s="119" t="s">
        <v>124</v>
      </c>
      <c r="F18" s="102">
        <v>10198</v>
      </c>
      <c r="G18" s="102">
        <v>1072</v>
      </c>
      <c r="H18" s="109"/>
      <c r="I18" s="29">
        <f t="shared" si="0"/>
        <v>5028.5996055226824</v>
      </c>
      <c r="J18" s="29">
        <f t="shared" si="1"/>
        <v>528.5996055226824</v>
      </c>
      <c r="K18" s="29">
        <f t="shared" si="2"/>
        <v>0</v>
      </c>
      <c r="L18" s="29"/>
      <c r="M18" s="29">
        <f t="shared" si="3"/>
        <v>4500</v>
      </c>
      <c r="N18" s="68"/>
      <c r="O18" s="98"/>
      <c r="P18" s="95"/>
      <c r="R18" s="69">
        <v>4210.42</v>
      </c>
    </row>
    <row r="19" spans="2:19" ht="24.75" customHeight="1">
      <c r="B19" s="10" t="s">
        <v>219</v>
      </c>
      <c r="C19" s="10" t="s">
        <v>218</v>
      </c>
      <c r="D19" s="10"/>
      <c r="E19" s="120" t="s">
        <v>220</v>
      </c>
      <c r="F19" s="102">
        <v>6757.8</v>
      </c>
      <c r="G19" s="102">
        <v>270.85494400000005</v>
      </c>
      <c r="H19" s="109"/>
      <c r="I19" s="29">
        <f t="shared" si="0"/>
        <v>3332.248520710059</v>
      </c>
      <c r="J19" s="29">
        <f t="shared" si="1"/>
        <v>133.55766469428011</v>
      </c>
      <c r="K19" s="29">
        <f t="shared" si="2"/>
        <v>0</v>
      </c>
      <c r="L19" s="29"/>
      <c r="M19" s="29">
        <f t="shared" si="3"/>
        <v>3198.690856015779</v>
      </c>
      <c r="N19" s="68"/>
      <c r="O19" s="98"/>
      <c r="P19" s="95"/>
      <c r="R19" s="69">
        <f>R17-R18</f>
        <v>2519.58</v>
      </c>
    </row>
    <row r="20" spans="2:19" ht="24.75" customHeight="1">
      <c r="B20" s="10" t="s">
        <v>221</v>
      </c>
      <c r="C20" s="10" t="s">
        <v>473</v>
      </c>
      <c r="D20" s="10"/>
      <c r="E20" s="120" t="s">
        <v>222</v>
      </c>
      <c r="F20" s="102">
        <v>5546.1</v>
      </c>
      <c r="G20" s="102">
        <v>97.931984000000057</v>
      </c>
      <c r="H20" s="109"/>
      <c r="I20" s="29">
        <f t="shared" si="0"/>
        <v>2734.7633136094673</v>
      </c>
      <c r="J20" s="29">
        <f t="shared" si="1"/>
        <v>48.28993293885604</v>
      </c>
      <c r="K20" s="29">
        <f t="shared" si="2"/>
        <v>0</v>
      </c>
      <c r="L20" s="29"/>
      <c r="M20" s="29">
        <f t="shared" si="3"/>
        <v>2686.4733806706113</v>
      </c>
      <c r="N20" s="68"/>
      <c r="O20" s="98"/>
      <c r="P20" s="95"/>
      <c r="R20" s="69">
        <v>0.10879999999999999</v>
      </c>
    </row>
    <row r="21" spans="2:19" ht="24.75" customHeight="1">
      <c r="B21" s="10" t="s">
        <v>224</v>
      </c>
      <c r="C21" s="10" t="s">
        <v>223</v>
      </c>
      <c r="D21" s="10"/>
      <c r="E21" s="120" t="s">
        <v>222</v>
      </c>
      <c r="F21" s="102">
        <v>5546.1</v>
      </c>
      <c r="G21" s="102">
        <v>97.931984000000057</v>
      </c>
      <c r="H21" s="109"/>
      <c r="I21" s="29">
        <f t="shared" si="0"/>
        <v>2734.7633136094673</v>
      </c>
      <c r="J21" s="29">
        <f t="shared" si="1"/>
        <v>48.28993293885604</v>
      </c>
      <c r="K21" s="29">
        <f t="shared" si="2"/>
        <v>0</v>
      </c>
      <c r="L21" s="29"/>
      <c r="M21" s="29">
        <f t="shared" si="3"/>
        <v>2686.4733806706113</v>
      </c>
      <c r="N21" s="68"/>
      <c r="O21" s="98"/>
      <c r="P21" s="95"/>
      <c r="R21" s="69">
        <f>R19*R20</f>
        <v>274.13030399999997</v>
      </c>
    </row>
    <row r="22" spans="2:19" ht="24.75" customHeight="1">
      <c r="B22" s="10" t="s">
        <v>226</v>
      </c>
      <c r="C22" s="10" t="s">
        <v>225</v>
      </c>
      <c r="D22" s="10"/>
      <c r="E22" s="120" t="s">
        <v>222</v>
      </c>
      <c r="F22" s="102">
        <v>5546.1</v>
      </c>
      <c r="G22" s="102">
        <v>97.931984000000057</v>
      </c>
      <c r="H22" s="109"/>
      <c r="I22" s="29">
        <f t="shared" si="0"/>
        <v>2734.7633136094673</v>
      </c>
      <c r="J22" s="29">
        <f t="shared" si="1"/>
        <v>48.28993293885604</v>
      </c>
      <c r="K22" s="29">
        <f t="shared" si="2"/>
        <v>0</v>
      </c>
      <c r="L22" s="29"/>
      <c r="M22" s="29">
        <f t="shared" si="3"/>
        <v>2686.4733806706113</v>
      </c>
      <c r="N22" s="68"/>
      <c r="O22" s="98"/>
      <c r="P22" s="95"/>
      <c r="R22" s="69">
        <v>247.24</v>
      </c>
    </row>
    <row r="23" spans="2:19" ht="24.75" customHeight="1">
      <c r="B23" s="10" t="s">
        <v>463</v>
      </c>
      <c r="C23" s="12" t="s">
        <v>462</v>
      </c>
      <c r="D23" s="10"/>
      <c r="E23" s="120" t="s">
        <v>283</v>
      </c>
      <c r="F23" s="102">
        <v>8807.4</v>
      </c>
      <c r="G23" s="102">
        <v>823.43548799999985</v>
      </c>
      <c r="H23" s="109"/>
      <c r="I23" s="29">
        <f t="shared" si="0"/>
        <v>4342.8994082840236</v>
      </c>
      <c r="J23" s="29">
        <f t="shared" si="1"/>
        <v>406.03327810650876</v>
      </c>
      <c r="K23" s="29">
        <f t="shared" si="2"/>
        <v>0</v>
      </c>
      <c r="L23" s="29"/>
      <c r="M23" s="29">
        <f t="shared" si="3"/>
        <v>3936.8661301775146</v>
      </c>
      <c r="N23" s="68"/>
      <c r="P23" s="95"/>
      <c r="R23" s="69">
        <f>R21+R22</f>
        <v>521.37030400000003</v>
      </c>
    </row>
    <row r="24" spans="2:19" ht="24.75" customHeight="1">
      <c r="B24" s="97" t="s">
        <v>73</v>
      </c>
      <c r="C24" s="77" t="s">
        <v>74</v>
      </c>
      <c r="D24" s="93"/>
      <c r="E24" s="121" t="s">
        <v>147</v>
      </c>
      <c r="F24" s="109">
        <v>4447.8</v>
      </c>
      <c r="G24" s="109"/>
      <c r="H24" s="109">
        <v>81.163055999999997</v>
      </c>
      <c r="I24" s="29">
        <f t="shared" si="0"/>
        <v>2193.1952662721897</v>
      </c>
      <c r="J24" s="29">
        <f t="shared" si="1"/>
        <v>0</v>
      </c>
      <c r="K24" s="29">
        <f>+H24/30.42*15</f>
        <v>40.021230769230769</v>
      </c>
      <c r="L24" s="29"/>
      <c r="M24" s="29">
        <f t="shared" si="3"/>
        <v>2233.2164970414206</v>
      </c>
      <c r="N24" s="68"/>
      <c r="P24" s="95"/>
      <c r="R24" s="69">
        <v>253.54</v>
      </c>
    </row>
    <row r="25" spans="2:19" ht="24.75" customHeight="1">
      <c r="B25" s="70" t="s">
        <v>54</v>
      </c>
      <c r="C25" s="77" t="s">
        <v>55</v>
      </c>
      <c r="D25" s="93"/>
      <c r="E25" s="121" t="s">
        <v>148</v>
      </c>
      <c r="F25" s="109">
        <v>9584.4</v>
      </c>
      <c r="G25" s="109">
        <v>962.67388799999981</v>
      </c>
      <c r="H25" s="109">
        <v>0</v>
      </c>
      <c r="I25" s="29">
        <f t="shared" si="0"/>
        <v>4726.0355029585799</v>
      </c>
      <c r="J25" s="29">
        <f t="shared" si="1"/>
        <v>474.69126627218924</v>
      </c>
      <c r="K25" s="29">
        <f t="shared" si="2"/>
        <v>0</v>
      </c>
      <c r="L25" s="29"/>
      <c r="M25" s="29">
        <f t="shared" si="3"/>
        <v>4251.344236686391</v>
      </c>
      <c r="N25" s="68"/>
      <c r="P25" s="95"/>
      <c r="R25" s="69">
        <f>R23-R24</f>
        <v>267.83030400000007</v>
      </c>
    </row>
    <row r="26" spans="2:19" ht="24.75" customHeight="1">
      <c r="B26" s="70" t="s">
        <v>103</v>
      </c>
      <c r="C26" s="77" t="s">
        <v>102</v>
      </c>
      <c r="D26" s="93"/>
      <c r="E26" s="121" t="s">
        <v>124</v>
      </c>
      <c r="F26" s="109">
        <v>7276.5</v>
      </c>
      <c r="G26" s="109">
        <v>363.21950400000003</v>
      </c>
      <c r="H26" s="109"/>
      <c r="I26" s="29">
        <f t="shared" si="0"/>
        <v>3588.0177514792895</v>
      </c>
      <c r="J26" s="29">
        <f t="shared" si="1"/>
        <v>179.10231952662721</v>
      </c>
      <c r="K26" s="29">
        <f t="shared" si="2"/>
        <v>0</v>
      </c>
      <c r="L26" s="29">
        <v>0</v>
      </c>
      <c r="M26" s="29">
        <f t="shared" si="3"/>
        <v>3408.9154319526624</v>
      </c>
      <c r="N26" s="68"/>
      <c r="P26" s="95"/>
      <c r="R26" s="69">
        <f>R17-R25</f>
        <v>6462.1696959999999</v>
      </c>
      <c r="S26" s="98">
        <f>+R26-R14</f>
        <v>1.6799999993963866E-3</v>
      </c>
    </row>
    <row r="27" spans="2:19" ht="24.75" customHeight="1">
      <c r="B27" s="35" t="s">
        <v>83</v>
      </c>
      <c r="C27" s="12" t="s">
        <v>84</v>
      </c>
      <c r="D27" s="65"/>
      <c r="E27" s="119" t="s">
        <v>151</v>
      </c>
      <c r="F27" s="102">
        <v>6291.6</v>
      </c>
      <c r="G27" s="102">
        <v>220.13238400000003</v>
      </c>
      <c r="H27" s="109"/>
      <c r="I27" s="29">
        <f t="shared" si="0"/>
        <v>3102.3668639053253</v>
      </c>
      <c r="J27" s="29">
        <f t="shared" si="1"/>
        <v>108.54654043392506</v>
      </c>
      <c r="K27" s="29">
        <f t="shared" si="2"/>
        <v>0</v>
      </c>
      <c r="L27" s="29"/>
      <c r="M27" s="29">
        <f t="shared" si="3"/>
        <v>2993.8203234714001</v>
      </c>
      <c r="N27" s="68"/>
      <c r="P27" s="95"/>
    </row>
    <row r="28" spans="2:19" ht="24.75" customHeight="1">
      <c r="B28" s="53" t="s">
        <v>48</v>
      </c>
      <c r="C28" s="54" t="s">
        <v>49</v>
      </c>
      <c r="D28" s="56"/>
      <c r="E28" s="124" t="s">
        <v>121</v>
      </c>
      <c r="F28" s="102">
        <v>8595.2999999999993</v>
      </c>
      <c r="G28" s="105">
        <v>785.54919999999993</v>
      </c>
      <c r="H28" s="109"/>
      <c r="I28" s="29">
        <f t="shared" si="0"/>
        <v>4238.3136094674555</v>
      </c>
      <c r="J28" s="29">
        <f t="shared" si="1"/>
        <v>387.35167652859951</v>
      </c>
      <c r="K28" s="29">
        <f t="shared" si="2"/>
        <v>0</v>
      </c>
      <c r="L28" s="29"/>
      <c r="M28" s="29">
        <f>I28-J28+K28-L28</f>
        <v>3850.9619329388561</v>
      </c>
      <c r="N28" s="68"/>
      <c r="P28" s="95"/>
    </row>
    <row r="29" spans="2:19" ht="24.75" customHeight="1">
      <c r="B29" s="35" t="s">
        <v>464</v>
      </c>
      <c r="C29" s="12" t="s">
        <v>459</v>
      </c>
      <c r="D29" s="65"/>
      <c r="E29" s="119" t="s">
        <v>465</v>
      </c>
      <c r="F29" s="102">
        <v>12773</v>
      </c>
      <c r="G29" s="102">
        <v>1619</v>
      </c>
      <c r="H29" s="109"/>
      <c r="I29" s="29">
        <f t="shared" si="0"/>
        <v>6298.3234714003938</v>
      </c>
      <c r="J29" s="29">
        <f t="shared" si="1"/>
        <v>798.32347140039451</v>
      </c>
      <c r="K29" s="29">
        <f t="shared" si="2"/>
        <v>0</v>
      </c>
      <c r="L29" s="29"/>
      <c r="M29" s="29">
        <f>I29-J29+K29-L29</f>
        <v>5499.9999999999991</v>
      </c>
      <c r="N29" s="68"/>
      <c r="P29" s="95"/>
    </row>
    <row r="30" spans="2:19" ht="24.75" customHeight="1">
      <c r="B30" s="35" t="s">
        <v>466</v>
      </c>
      <c r="C30" s="12" t="s">
        <v>484</v>
      </c>
      <c r="D30" s="65"/>
      <c r="E30" s="119" t="s">
        <v>124</v>
      </c>
      <c r="F30" s="102">
        <v>7045.5</v>
      </c>
      <c r="G30" s="102">
        <v>302.15670399999999</v>
      </c>
      <c r="H30" s="109"/>
      <c r="I30" s="29">
        <f t="shared" si="0"/>
        <v>3474.1124260355027</v>
      </c>
      <c r="J30" s="29">
        <f t="shared" si="1"/>
        <v>148.99245759368836</v>
      </c>
      <c r="K30" s="29">
        <f t="shared" si="2"/>
        <v>0</v>
      </c>
      <c r="L30" s="29"/>
      <c r="M30" s="29">
        <f>I30-J30+K30-L30</f>
        <v>3325.1199684418143</v>
      </c>
      <c r="N30" s="68"/>
      <c r="P30" s="95"/>
    </row>
    <row r="31" spans="2:19">
      <c r="E31" s="99" t="s">
        <v>91</v>
      </c>
      <c r="F31" s="110">
        <f>SUM(F5:F26)</f>
        <v>178534.69999999998</v>
      </c>
      <c r="G31" s="110">
        <f>SUM(G5:G26)</f>
        <v>14282.709535999998</v>
      </c>
      <c r="H31" s="110">
        <f>SUM(H5:H26)</f>
        <v>81.163055999999997</v>
      </c>
      <c r="I31" s="100">
        <f>SUM(I5:I30)</f>
        <v>105147.97830374751</v>
      </c>
      <c r="J31" s="100">
        <f>SUM(J5:J30)</f>
        <v>8485.9703274161693</v>
      </c>
      <c r="K31" s="100">
        <f>SUM(K5:K30)</f>
        <v>40.021230769230769</v>
      </c>
      <c r="L31" s="100">
        <f>SUM(L5:L30)</f>
        <v>1</v>
      </c>
      <c r="M31" s="100">
        <f>SUM(M5:M30)</f>
        <v>96701.029207100582</v>
      </c>
    </row>
    <row r="35" spans="2:7">
      <c r="B35" s="10"/>
      <c r="C35" s="12"/>
      <c r="D35" s="10"/>
      <c r="E35" s="10"/>
      <c r="F35" s="102">
        <v>8269.7999999999993</v>
      </c>
      <c r="G35" s="102">
        <v>733.46919999999989</v>
      </c>
    </row>
    <row r="36" spans="2:7">
      <c r="B36" s="10"/>
      <c r="C36" s="12"/>
      <c r="D36" s="10"/>
      <c r="E36" s="10"/>
      <c r="F36" s="102">
        <v>8807.4</v>
      </c>
      <c r="G36" s="102">
        <v>823.43548799999985</v>
      </c>
    </row>
  </sheetData>
  <pageMargins left="0.11811023622047245" right="7.874015748031496E-2" top="0.15748031496062992" bottom="0.19685039370078741" header="0" footer="0"/>
  <pageSetup scale="65" orientation="landscape" horizontalDpi="120" verticalDpi="7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/>
  <cols>
    <col min="1" max="1" width="1.7109375" customWidth="1"/>
    <col min="2" max="2" width="16.28515625" bestFit="1" customWidth="1"/>
    <col min="3" max="3" width="30.85546875" customWidth="1"/>
    <col min="4" max="4" width="5.140625" customWidth="1"/>
    <col min="5" max="5" width="15.140625" customWidth="1"/>
    <col min="6" max="6" width="2.140625" customWidth="1"/>
    <col min="7" max="7" width="1.7109375" customWidth="1"/>
    <col min="8" max="8" width="11.85546875" customWidth="1"/>
    <col min="9" max="9" width="10" customWidth="1"/>
    <col min="10" max="10" width="8.85546875" customWidth="1"/>
    <col min="11" max="11" width="9.85546875" customWidth="1"/>
    <col min="12" max="12" width="11.42578125" customWidth="1"/>
    <col min="13" max="13" width="29.28515625" customWidth="1"/>
  </cols>
  <sheetData>
    <row r="1" spans="2:15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5" ht="15">
      <c r="F2" s="4" t="s">
        <v>95</v>
      </c>
      <c r="G2" s="2"/>
      <c r="H2" s="2"/>
      <c r="I2" s="2"/>
      <c r="J2" s="2"/>
      <c r="K2" s="2"/>
      <c r="L2" s="2"/>
      <c r="M2" s="23" t="str">
        <f>+O.PUB2!M2</f>
        <v>15 DE ENERO DE 2016</v>
      </c>
    </row>
    <row r="3" spans="2:15">
      <c r="F3" s="23" t="str">
        <f>PRESIDENCIA!F3</f>
        <v>PRIMER QUINCENA DE ENERO DE 2016</v>
      </c>
      <c r="G3" s="2"/>
      <c r="H3" s="2"/>
      <c r="I3" s="2"/>
      <c r="J3" s="2"/>
      <c r="K3" s="2"/>
      <c r="L3" s="2"/>
    </row>
    <row r="4" spans="2:15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7" t="s">
        <v>4</v>
      </c>
      <c r="I4" s="7" t="s">
        <v>212</v>
      </c>
      <c r="J4" s="74" t="s">
        <v>266</v>
      </c>
      <c r="K4" s="49" t="s">
        <v>199</v>
      </c>
      <c r="L4" s="7" t="s">
        <v>5</v>
      </c>
      <c r="M4" s="6" t="s">
        <v>6</v>
      </c>
    </row>
    <row r="5" spans="2:15" ht="24.95" customHeight="1">
      <c r="B5" s="11"/>
      <c r="C5" s="31"/>
      <c r="D5" s="18"/>
      <c r="E5" s="11"/>
      <c r="F5" s="102"/>
      <c r="G5" s="102"/>
      <c r="H5" s="13"/>
      <c r="I5" s="13"/>
      <c r="J5" s="13"/>
      <c r="K5" s="13">
        <v>0</v>
      </c>
      <c r="L5" s="13">
        <f>F5-G5+J5-K5</f>
        <v>0</v>
      </c>
      <c r="M5" s="14"/>
    </row>
    <row r="6" spans="2:15" ht="24.95" customHeight="1">
      <c r="B6" s="11" t="s">
        <v>498</v>
      </c>
      <c r="C6" s="10" t="s">
        <v>488</v>
      </c>
      <c r="D6" s="18"/>
      <c r="E6" s="122" t="s">
        <v>489</v>
      </c>
      <c r="F6" s="102">
        <v>19673</v>
      </c>
      <c r="G6" s="102">
        <v>3093.17</v>
      </c>
      <c r="H6" s="13">
        <f>+F6/30.42*15</f>
        <v>9700.6903353057187</v>
      </c>
      <c r="I6" s="13">
        <f>+G6/30.42*15</f>
        <v>1525.2317554240631</v>
      </c>
      <c r="J6" s="13"/>
      <c r="K6" s="13"/>
      <c r="L6" s="13">
        <f>H6-I6+J6-K6</f>
        <v>8175.4585798816552</v>
      </c>
      <c r="M6" s="14"/>
    </row>
    <row r="7" spans="2:15" ht="24.95" customHeight="1">
      <c r="B7" s="11" t="s">
        <v>187</v>
      </c>
      <c r="C7" s="10" t="s">
        <v>186</v>
      </c>
      <c r="D7" s="18"/>
      <c r="E7" s="122" t="s">
        <v>121</v>
      </c>
      <c r="F7" s="102">
        <v>8484</v>
      </c>
      <c r="G7" s="102">
        <v>767.74119999999994</v>
      </c>
      <c r="H7" s="13">
        <f>+F7/30.42*15</f>
        <v>4183.4319526627214</v>
      </c>
      <c r="I7" s="13">
        <f>+G7/30.42*15</f>
        <v>378.57061143984214</v>
      </c>
      <c r="J7" s="13"/>
      <c r="K7" s="13">
        <v>0</v>
      </c>
      <c r="L7" s="13">
        <f>H7-I7+J7-K7</f>
        <v>3804.8613412228792</v>
      </c>
      <c r="M7" s="14"/>
      <c r="N7" s="24"/>
      <c r="O7" s="24"/>
    </row>
    <row r="8" spans="2:15" ht="24.95" customHeight="1">
      <c r="E8" s="21" t="s">
        <v>91</v>
      </c>
      <c r="F8" s="103">
        <f t="shared" ref="F8:L8" si="0">SUM(F5:F7)</f>
        <v>28157</v>
      </c>
      <c r="G8" s="103">
        <f t="shared" si="0"/>
        <v>3860.9112</v>
      </c>
      <c r="H8" s="22">
        <f t="shared" si="0"/>
        <v>13884.122287968439</v>
      </c>
      <c r="I8" s="22">
        <f t="shared" si="0"/>
        <v>1903.8023668639053</v>
      </c>
      <c r="J8" s="22">
        <f t="shared" si="0"/>
        <v>0</v>
      </c>
      <c r="K8" s="22">
        <f t="shared" si="0"/>
        <v>0</v>
      </c>
      <c r="L8" s="22">
        <f t="shared" si="0"/>
        <v>11980.319921104534</v>
      </c>
    </row>
  </sheetData>
  <pageMargins left="0.11811023622047245" right="7.874015748031496E-2" top="0.15748031496062992" bottom="0.19685039370078741" header="0" footer="0"/>
  <pageSetup scale="89" orientation="landscape" horizontalDpi="120" verticalDpi="7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22"/>
  <sheetViews>
    <sheetView topLeftCell="C1" zoomScale="80" zoomScaleNormal="80" workbookViewId="0">
      <selection activeCell="I5" sqref="I5:J16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>
      <c r="F2" s="4" t="s">
        <v>323</v>
      </c>
      <c r="G2" s="2"/>
      <c r="H2" s="2"/>
      <c r="I2" s="2"/>
      <c r="J2" s="2"/>
      <c r="K2" s="2"/>
      <c r="L2" s="2"/>
      <c r="M2" s="2"/>
      <c r="N2" s="23" t="str">
        <f>PRESIDENCIA!M2</f>
        <v>15 DE ENERO DE 2016</v>
      </c>
    </row>
    <row r="3" spans="1:18">
      <c r="B3" s="11"/>
      <c r="C3" s="10"/>
      <c r="F3" s="23" t="str">
        <f>PRESIDENCIA!F3</f>
        <v>PRIMER QUINCENA DE ENERO DE 2016</v>
      </c>
      <c r="G3" s="2"/>
      <c r="H3" s="2"/>
      <c r="I3" s="2"/>
      <c r="J3" s="2"/>
      <c r="K3" s="2"/>
      <c r="L3" s="2"/>
      <c r="M3" s="2"/>
    </row>
    <row r="4" spans="1:18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8" ht="21.95" customHeight="1">
      <c r="B5" s="35" t="s">
        <v>397</v>
      </c>
      <c r="C5" s="12" t="s">
        <v>396</v>
      </c>
      <c r="D5" s="65"/>
      <c r="E5" s="119" t="s">
        <v>176</v>
      </c>
      <c r="F5" s="102">
        <v>19220</v>
      </c>
      <c r="G5" s="102">
        <v>2996</v>
      </c>
      <c r="H5" s="102"/>
      <c r="I5" s="13">
        <f>+F5/30.42*15</f>
        <v>9477.3175542406316</v>
      </c>
      <c r="J5" s="13">
        <f>+G5/30.42*15</f>
        <v>1477.3175542406311</v>
      </c>
      <c r="K5" s="13">
        <f>+H5/30.42*15</f>
        <v>0</v>
      </c>
      <c r="L5" s="13"/>
      <c r="M5" s="13">
        <f>I5-J5+K5-L5</f>
        <v>8000</v>
      </c>
      <c r="N5" s="14"/>
      <c r="P5" s="83"/>
    </row>
    <row r="6" spans="1:18" ht="21.95" customHeight="1">
      <c r="B6" s="35" t="s">
        <v>104</v>
      </c>
      <c r="C6" s="12" t="s">
        <v>169</v>
      </c>
      <c r="D6" s="65"/>
      <c r="E6" s="119" t="s">
        <v>149</v>
      </c>
      <c r="F6" s="102">
        <v>14210.7</v>
      </c>
      <c r="G6" s="102">
        <v>1926.285824</v>
      </c>
      <c r="H6" s="102"/>
      <c r="I6" s="13">
        <f t="shared" ref="I6:I16" si="0">+F6/30.42*15</f>
        <v>7007.248520710059</v>
      </c>
      <c r="J6" s="13">
        <f t="shared" ref="J6:J16" si="1">+G6/30.42*15</f>
        <v>949.84508086785002</v>
      </c>
      <c r="K6" s="13">
        <f t="shared" ref="K6:K16" si="2">+H6/30.42*15</f>
        <v>0</v>
      </c>
      <c r="L6" s="13">
        <v>0</v>
      </c>
      <c r="M6" s="13">
        <f t="shared" ref="M6:M15" si="3">I6-J6+K6-L6</f>
        <v>6057.4034398422091</v>
      </c>
      <c r="N6" s="14"/>
      <c r="P6" s="83"/>
    </row>
    <row r="7" spans="1:18" ht="21.95" customHeight="1">
      <c r="B7" s="35" t="s">
        <v>108</v>
      </c>
      <c r="C7" s="12" t="s">
        <v>107</v>
      </c>
      <c r="D7" s="65"/>
      <c r="E7" s="119" t="s">
        <v>149</v>
      </c>
      <c r="F7" s="102">
        <v>14210.7</v>
      </c>
      <c r="G7" s="102">
        <v>1926.285824</v>
      </c>
      <c r="H7" s="102"/>
      <c r="I7" s="13">
        <f t="shared" si="0"/>
        <v>7007.248520710059</v>
      </c>
      <c r="J7" s="13">
        <f t="shared" si="1"/>
        <v>949.84508086785002</v>
      </c>
      <c r="K7" s="13">
        <f t="shared" si="2"/>
        <v>0</v>
      </c>
      <c r="L7" s="13">
        <v>1</v>
      </c>
      <c r="M7" s="13">
        <f t="shared" si="3"/>
        <v>6056.4034398422091</v>
      </c>
      <c r="N7" s="14"/>
      <c r="P7" s="83"/>
      <c r="Q7" s="13"/>
      <c r="R7" s="13"/>
    </row>
    <row r="8" spans="1:18" ht="21.95" customHeight="1">
      <c r="B8" s="35" t="s">
        <v>277</v>
      </c>
      <c r="C8" s="12" t="s">
        <v>278</v>
      </c>
      <c r="D8" s="65"/>
      <c r="E8" s="119" t="s">
        <v>279</v>
      </c>
      <c r="F8" s="102">
        <v>13757.1</v>
      </c>
      <c r="G8" s="102">
        <v>1829.3968639999998</v>
      </c>
      <c r="H8" s="102"/>
      <c r="I8" s="13">
        <f t="shared" si="0"/>
        <v>6783.579881656804</v>
      </c>
      <c r="J8" s="13">
        <f t="shared" si="1"/>
        <v>902.06945956607478</v>
      </c>
      <c r="K8" s="13">
        <f t="shared" si="2"/>
        <v>0</v>
      </c>
      <c r="L8" s="13"/>
      <c r="M8" s="13">
        <f t="shared" si="3"/>
        <v>5881.5104220907288</v>
      </c>
      <c r="N8" s="14"/>
      <c r="P8" s="83"/>
      <c r="Q8" s="10"/>
    </row>
    <row r="9" spans="1:18" ht="21.95" customHeight="1">
      <c r="B9" s="35" t="s">
        <v>75</v>
      </c>
      <c r="C9" s="12" t="s">
        <v>76</v>
      </c>
      <c r="D9" s="65"/>
      <c r="E9" s="119" t="s">
        <v>131</v>
      </c>
      <c r="F9" s="102">
        <v>8971.2000000000007</v>
      </c>
      <c r="G9" s="102">
        <v>852.78844800000002</v>
      </c>
      <c r="H9" s="102"/>
      <c r="I9" s="13">
        <f t="shared" si="0"/>
        <v>4423.668639053255</v>
      </c>
      <c r="J9" s="13">
        <f t="shared" si="1"/>
        <v>420.507124260355</v>
      </c>
      <c r="K9" s="13">
        <f t="shared" si="2"/>
        <v>0</v>
      </c>
      <c r="L9" s="13">
        <v>0</v>
      </c>
      <c r="M9" s="13">
        <f t="shared" si="3"/>
        <v>4003.1615147929001</v>
      </c>
      <c r="N9" s="14"/>
      <c r="P9" s="83"/>
    </row>
    <row r="10" spans="1:18" ht="21.95" customHeight="1">
      <c r="B10" s="35" t="s">
        <v>77</v>
      </c>
      <c r="C10" s="12" t="s">
        <v>78</v>
      </c>
      <c r="D10" s="65"/>
      <c r="E10" s="119" t="s">
        <v>150</v>
      </c>
      <c r="F10" s="109">
        <v>8971.2000000000007</v>
      </c>
      <c r="G10" s="109">
        <v>852.78844800000002</v>
      </c>
      <c r="H10" s="102"/>
      <c r="I10" s="13">
        <f t="shared" si="0"/>
        <v>4423.668639053255</v>
      </c>
      <c r="J10" s="13">
        <f t="shared" si="1"/>
        <v>420.507124260355</v>
      </c>
      <c r="K10" s="13">
        <f t="shared" si="2"/>
        <v>0</v>
      </c>
      <c r="L10" s="13">
        <v>0</v>
      </c>
      <c r="M10" s="13">
        <f t="shared" si="3"/>
        <v>4003.1615147929001</v>
      </c>
      <c r="N10" s="14"/>
      <c r="P10" s="83"/>
    </row>
    <row r="11" spans="1:18" ht="21.95" customHeight="1">
      <c r="B11" s="35" t="s">
        <v>81</v>
      </c>
      <c r="C11" s="12" t="s">
        <v>82</v>
      </c>
      <c r="D11" s="65"/>
      <c r="E11" s="119" t="s">
        <v>150</v>
      </c>
      <c r="F11" s="102">
        <v>8971.2000000000007</v>
      </c>
      <c r="G11" s="102">
        <v>852.78844800000002</v>
      </c>
      <c r="H11" s="102"/>
      <c r="I11" s="13">
        <f t="shared" si="0"/>
        <v>4423.668639053255</v>
      </c>
      <c r="J11" s="13">
        <f t="shared" si="1"/>
        <v>420.507124260355</v>
      </c>
      <c r="K11" s="13">
        <f t="shared" si="2"/>
        <v>0</v>
      </c>
      <c r="L11" s="13">
        <v>0</v>
      </c>
      <c r="M11" s="13">
        <f t="shared" si="3"/>
        <v>4003.1615147929001</v>
      </c>
      <c r="N11" s="14"/>
      <c r="P11" s="83"/>
    </row>
    <row r="12" spans="1:18" ht="21.95" customHeight="1">
      <c r="B12" s="35" t="s">
        <v>25</v>
      </c>
      <c r="C12" s="12" t="s">
        <v>26</v>
      </c>
      <c r="D12" s="65"/>
      <c r="E12" s="119" t="s">
        <v>131</v>
      </c>
      <c r="F12" s="102">
        <v>7494.9</v>
      </c>
      <c r="G12" s="102">
        <v>609.48519999999996</v>
      </c>
      <c r="H12" s="102"/>
      <c r="I12" s="13">
        <f t="shared" si="0"/>
        <v>3695.7100591715975</v>
      </c>
      <c r="J12" s="13">
        <f t="shared" si="1"/>
        <v>300.53510848126228</v>
      </c>
      <c r="K12" s="13">
        <f t="shared" si="2"/>
        <v>0</v>
      </c>
      <c r="L12" s="13">
        <v>0</v>
      </c>
      <c r="M12" s="13">
        <f t="shared" si="3"/>
        <v>3395.1749506903352</v>
      </c>
      <c r="N12" s="14"/>
      <c r="P12" s="83"/>
    </row>
    <row r="13" spans="1:18" ht="21.95" customHeight="1">
      <c r="B13" s="35" t="s">
        <v>79</v>
      </c>
      <c r="C13" s="12" t="s">
        <v>80</v>
      </c>
      <c r="D13" s="65"/>
      <c r="E13" s="119" t="s">
        <v>150</v>
      </c>
      <c r="F13" s="102">
        <v>5111.3999999999996</v>
      </c>
      <c r="G13" s="102">
        <v>20.396623999999974</v>
      </c>
      <c r="H13" s="102"/>
      <c r="I13" s="13">
        <f t="shared" si="0"/>
        <v>2520.4142011834319</v>
      </c>
      <c r="J13" s="13">
        <f t="shared" si="1"/>
        <v>10.057506903353044</v>
      </c>
      <c r="K13" s="13">
        <f t="shared" si="2"/>
        <v>0</v>
      </c>
      <c r="L13" s="13">
        <v>0</v>
      </c>
      <c r="M13" s="13">
        <f t="shared" si="3"/>
        <v>2510.356694280079</v>
      </c>
      <c r="N13" s="14"/>
      <c r="P13" s="83"/>
    </row>
    <row r="14" spans="1:18" ht="24">
      <c r="B14" s="10" t="s">
        <v>193</v>
      </c>
      <c r="C14" s="12" t="s">
        <v>194</v>
      </c>
      <c r="D14" s="10"/>
      <c r="E14" s="120" t="s">
        <v>233</v>
      </c>
      <c r="F14" s="102">
        <v>6757.8</v>
      </c>
      <c r="G14" s="102">
        <v>270.85494400000005</v>
      </c>
      <c r="H14" s="102"/>
      <c r="I14" s="13">
        <f t="shared" si="0"/>
        <v>3332.248520710059</v>
      </c>
      <c r="J14" s="13">
        <f t="shared" si="1"/>
        <v>133.55766469428011</v>
      </c>
      <c r="K14" s="13">
        <f t="shared" si="2"/>
        <v>0</v>
      </c>
      <c r="L14" s="13">
        <v>0</v>
      </c>
      <c r="M14" s="13">
        <f t="shared" si="3"/>
        <v>3198.690856015779</v>
      </c>
      <c r="N14" s="14"/>
      <c r="P14" s="83"/>
    </row>
    <row r="15" spans="1:18" ht="21.95" customHeight="1">
      <c r="B15" s="12" t="s">
        <v>188</v>
      </c>
      <c r="C15" s="12" t="s">
        <v>162</v>
      </c>
      <c r="D15" s="65"/>
      <c r="E15" s="119" t="s">
        <v>164</v>
      </c>
      <c r="F15" s="102">
        <v>8971.2000000000007</v>
      </c>
      <c r="G15" s="102">
        <v>852.78844800000002</v>
      </c>
      <c r="H15" s="102"/>
      <c r="I15" s="13">
        <f t="shared" si="0"/>
        <v>4423.668639053255</v>
      </c>
      <c r="J15" s="13">
        <f t="shared" si="1"/>
        <v>420.507124260355</v>
      </c>
      <c r="K15" s="13">
        <f t="shared" si="2"/>
        <v>0</v>
      </c>
      <c r="L15" s="13">
        <v>0</v>
      </c>
      <c r="M15" s="13">
        <f t="shared" si="3"/>
        <v>4003.1615147929001</v>
      </c>
      <c r="N15" s="14"/>
      <c r="P15" s="83"/>
    </row>
    <row r="16" spans="1:18" ht="21.95" customHeight="1">
      <c r="B16" s="35" t="s">
        <v>189</v>
      </c>
      <c r="C16" s="12" t="s">
        <v>163</v>
      </c>
      <c r="D16" s="65"/>
      <c r="E16" s="119" t="s">
        <v>164</v>
      </c>
      <c r="F16" s="102">
        <v>8971.2000000000007</v>
      </c>
      <c r="G16" s="102">
        <v>852.78844800000002</v>
      </c>
      <c r="H16" s="102"/>
      <c r="I16" s="13">
        <f t="shared" si="0"/>
        <v>4423.668639053255</v>
      </c>
      <c r="J16" s="13">
        <f t="shared" si="1"/>
        <v>420.507124260355</v>
      </c>
      <c r="K16" s="13">
        <f t="shared" si="2"/>
        <v>0</v>
      </c>
      <c r="L16" s="13">
        <v>0</v>
      </c>
      <c r="M16" s="13">
        <f>I16-J16+K16-L16</f>
        <v>4003.1615147929001</v>
      </c>
      <c r="N16" s="14"/>
      <c r="P16" s="83"/>
    </row>
    <row r="17" spans="2:14">
      <c r="F17" s="104"/>
      <c r="G17" s="104"/>
      <c r="H17" s="104"/>
      <c r="N17" s="40"/>
    </row>
    <row r="18" spans="2:14">
      <c r="E18" s="21" t="s">
        <v>91</v>
      </c>
      <c r="F18" s="112">
        <f t="shared" ref="F18:L18" si="4">SUM(F5:F17)</f>
        <v>125618.59999999998</v>
      </c>
      <c r="G18" s="112">
        <f t="shared" si="4"/>
        <v>13842.647519999997</v>
      </c>
      <c r="H18" s="112">
        <f t="shared" si="4"/>
        <v>0</v>
      </c>
      <c r="I18" s="38">
        <f t="shared" si="4"/>
        <v>61942.110453648929</v>
      </c>
      <c r="J18" s="38">
        <f t="shared" si="4"/>
        <v>6825.7630769230773</v>
      </c>
      <c r="K18" s="38">
        <f t="shared" si="4"/>
        <v>0</v>
      </c>
      <c r="L18" s="38">
        <f t="shared" si="4"/>
        <v>1</v>
      </c>
      <c r="M18" s="38">
        <f>SUM(M5:M17)</f>
        <v>55115.347376725826</v>
      </c>
    </row>
    <row r="20" spans="2:14">
      <c r="B20" s="11"/>
      <c r="C20" s="10"/>
      <c r="D20" s="12"/>
      <c r="E20" s="18"/>
      <c r="F20" s="13"/>
      <c r="G20" s="13"/>
      <c r="H20" s="13"/>
      <c r="I20" s="13"/>
      <c r="J20" s="13"/>
      <c r="K20" s="13"/>
      <c r="L20" s="13"/>
      <c r="M20" s="13"/>
    </row>
    <row r="22" spans="2:14">
      <c r="B22" s="11"/>
      <c r="C22" s="10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P14"/>
  <sheetViews>
    <sheetView topLeftCell="C1" zoomScale="80" zoomScaleNormal="80" workbookViewId="0">
      <selection activeCell="I5" sqref="I5:J8"/>
    </sheetView>
  </sheetViews>
  <sheetFormatPr baseColWidth="10" defaultRowHeight="12.75"/>
  <cols>
    <col min="1" max="1" width="1" customWidth="1"/>
    <col min="2" max="2" width="15.28515625" bestFit="1" customWidth="1"/>
    <col min="3" max="3" width="27.85546875" customWidth="1"/>
    <col min="4" max="4" width="3.8554687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>
      <c r="F2" s="4" t="s">
        <v>324</v>
      </c>
      <c r="G2" s="2"/>
      <c r="H2" s="2"/>
      <c r="I2" s="2"/>
      <c r="J2" s="2"/>
      <c r="K2" s="2"/>
      <c r="L2" s="2"/>
      <c r="M2" s="2"/>
      <c r="N2" s="23" t="str">
        <f>PRESIDENCIA!M2</f>
        <v>15 DE ENERO DE 2016</v>
      </c>
    </row>
    <row r="3" spans="1:16">
      <c r="B3" s="11"/>
      <c r="C3" s="10"/>
      <c r="F3" s="23" t="str">
        <f>PRESIDENCIA!F3</f>
        <v>PRIMER QUINCENA DE ENERO DE 2016</v>
      </c>
      <c r="G3" s="2"/>
      <c r="H3" s="2"/>
      <c r="I3" s="2"/>
      <c r="J3" s="2"/>
      <c r="K3" s="2"/>
      <c r="L3" s="2"/>
      <c r="M3" s="2"/>
    </row>
    <row r="4" spans="1:16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6" ht="21.95" customHeight="1">
      <c r="B5" s="35" t="s">
        <v>467</v>
      </c>
      <c r="C5" s="12" t="s">
        <v>468</v>
      </c>
      <c r="D5" s="65"/>
      <c r="E5" s="119" t="s">
        <v>209</v>
      </c>
      <c r="F5" s="102">
        <v>12773</v>
      </c>
      <c r="G5" s="102">
        <v>1619</v>
      </c>
      <c r="H5" s="102"/>
      <c r="I5" s="13">
        <f t="shared" ref="I5:K6" si="0">+F5/30.42*15</f>
        <v>6298.3234714003938</v>
      </c>
      <c r="J5" s="13">
        <f t="shared" si="0"/>
        <v>798.32347140039451</v>
      </c>
      <c r="K5" s="13">
        <f t="shared" si="0"/>
        <v>0</v>
      </c>
      <c r="L5" s="13"/>
      <c r="M5" s="13">
        <f>I5-J5+K5-L5</f>
        <v>5499.9999999999991</v>
      </c>
      <c r="N5" s="14"/>
      <c r="P5" s="83"/>
    </row>
    <row r="6" spans="1:16" ht="21.95" customHeight="1">
      <c r="B6" s="35" t="s">
        <v>469</v>
      </c>
      <c r="C6" s="12" t="s">
        <v>474</v>
      </c>
      <c r="D6" s="65"/>
      <c r="E6" s="119" t="s">
        <v>137</v>
      </c>
      <c r="F6" s="102">
        <v>12773</v>
      </c>
      <c r="G6" s="102">
        <v>1619</v>
      </c>
      <c r="H6" s="102"/>
      <c r="I6" s="13">
        <f t="shared" si="0"/>
        <v>6298.3234714003938</v>
      </c>
      <c r="J6" s="13">
        <f t="shared" si="0"/>
        <v>798.32347140039451</v>
      </c>
      <c r="K6" s="13">
        <f t="shared" si="0"/>
        <v>0</v>
      </c>
      <c r="L6" s="13"/>
      <c r="M6" s="13">
        <f>I6-J6+K6-L6</f>
        <v>5499.9999999999991</v>
      </c>
      <c r="N6" s="14"/>
      <c r="P6" s="83"/>
    </row>
    <row r="7" spans="1:16" ht="21.95" customHeight="1">
      <c r="B7" s="10" t="s">
        <v>296</v>
      </c>
      <c r="C7" s="12" t="s">
        <v>295</v>
      </c>
      <c r="D7" s="57"/>
      <c r="E7" s="125" t="s">
        <v>297</v>
      </c>
      <c r="F7" s="104">
        <v>7952.7</v>
      </c>
      <c r="G7" s="104">
        <v>682.73320000000001</v>
      </c>
      <c r="H7" s="102"/>
      <c r="I7" s="13">
        <f>+F7/30.42*15</f>
        <v>3921.4497041420109</v>
      </c>
      <c r="J7" s="13">
        <f>+G7/30.42*15</f>
        <v>336.65345167652856</v>
      </c>
      <c r="K7" s="13"/>
      <c r="L7" s="13"/>
      <c r="M7" s="13">
        <f>I7-J7+K7-L7</f>
        <v>3584.7962524654822</v>
      </c>
      <c r="N7" s="14"/>
      <c r="P7" s="83"/>
    </row>
    <row r="8" spans="1:16" ht="21.95" customHeight="1">
      <c r="B8" s="10" t="s">
        <v>499</v>
      </c>
      <c r="C8" s="12" t="s">
        <v>482</v>
      </c>
      <c r="D8" s="57"/>
      <c r="E8" s="125" t="s">
        <v>297</v>
      </c>
      <c r="F8" s="104">
        <v>7664</v>
      </c>
      <c r="G8" s="104">
        <v>636.54</v>
      </c>
      <c r="H8" s="102"/>
      <c r="I8" s="13">
        <f>+F8/30.42*15</f>
        <v>3779.0927021696248</v>
      </c>
      <c r="J8" s="13">
        <f>+G8/30.42*15</f>
        <v>313.87573964497039</v>
      </c>
      <c r="K8" s="13"/>
      <c r="L8" s="13"/>
      <c r="M8" s="13">
        <f>I8-J8+K8-L8</f>
        <v>3465.2169625246543</v>
      </c>
      <c r="N8" s="14"/>
      <c r="P8" s="83"/>
    </row>
    <row r="9" spans="1:16">
      <c r="F9" s="104"/>
      <c r="G9" s="104"/>
      <c r="H9" s="104"/>
      <c r="N9" s="40"/>
    </row>
    <row r="10" spans="1:16">
      <c r="E10" s="21" t="s">
        <v>91</v>
      </c>
      <c r="F10" s="112">
        <f t="shared" ref="F10:M10" si="1">SUM(F5:F9)</f>
        <v>41162.699999999997</v>
      </c>
      <c r="G10" s="112">
        <f t="shared" si="1"/>
        <v>4557.2731999999996</v>
      </c>
      <c r="H10" s="112">
        <f t="shared" si="1"/>
        <v>0</v>
      </c>
      <c r="I10" s="38">
        <f t="shared" si="1"/>
        <v>20297.189349112425</v>
      </c>
      <c r="J10" s="38">
        <f t="shared" si="1"/>
        <v>2247.1761341222882</v>
      </c>
      <c r="K10" s="38">
        <f t="shared" si="1"/>
        <v>0</v>
      </c>
      <c r="L10" s="38">
        <f t="shared" si="1"/>
        <v>0</v>
      </c>
      <c r="M10" s="38">
        <f t="shared" si="1"/>
        <v>18050.013214990133</v>
      </c>
    </row>
    <row r="12" spans="1:16">
      <c r="B12" s="11"/>
      <c r="C12" s="10"/>
      <c r="D12" s="12"/>
      <c r="E12" s="18"/>
      <c r="F12" s="13"/>
      <c r="G12" s="13"/>
      <c r="H12" s="13"/>
      <c r="I12" s="13"/>
      <c r="J12" s="13"/>
      <c r="K12" s="13"/>
      <c r="L12" s="13"/>
      <c r="M12" s="13"/>
    </row>
    <row r="14" spans="1:16">
      <c r="B14" s="11"/>
      <c r="C14" s="10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P17"/>
  <sheetViews>
    <sheetView topLeftCell="D1" zoomScale="80" zoomScaleNormal="80" workbookViewId="0">
      <selection activeCell="J10" sqref="J10"/>
    </sheetView>
  </sheetViews>
  <sheetFormatPr baseColWidth="10" defaultRowHeight="12.75"/>
  <cols>
    <col min="1" max="1" width="1" customWidth="1"/>
    <col min="2" max="2" width="12.7109375" customWidth="1"/>
    <col min="3" max="3" width="33.4257812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>
      <c r="F2" s="4" t="s">
        <v>325</v>
      </c>
      <c r="G2" s="2"/>
      <c r="H2" s="2"/>
      <c r="I2" s="2"/>
      <c r="J2" s="2"/>
      <c r="K2" s="2"/>
      <c r="L2" s="2"/>
      <c r="M2" s="2"/>
      <c r="N2" s="23" t="str">
        <f>PRESIDENCIA!M2</f>
        <v>15 DE ENERO DE 2016</v>
      </c>
    </row>
    <row r="3" spans="1:16">
      <c r="B3" s="11"/>
      <c r="C3" s="10"/>
      <c r="F3" s="23" t="str">
        <f>PRESIDENCIA!F3</f>
        <v>PRIMER QUINCENA DE ENERO DE 2016</v>
      </c>
      <c r="G3" s="2"/>
      <c r="H3" s="2"/>
      <c r="I3" s="2"/>
      <c r="J3" s="2"/>
      <c r="K3" s="2"/>
      <c r="L3" s="2"/>
      <c r="M3" s="2"/>
    </row>
    <row r="4" spans="1:16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6" ht="33.75">
      <c r="B5" s="35" t="s">
        <v>256</v>
      </c>
      <c r="C5" s="12" t="s">
        <v>246</v>
      </c>
      <c r="D5" s="65"/>
      <c r="E5" s="119" t="s">
        <v>242</v>
      </c>
      <c r="F5" s="102">
        <v>14416.5</v>
      </c>
      <c r="G5" s="102">
        <v>1970.2447039999997</v>
      </c>
      <c r="H5" s="102"/>
      <c r="I5" s="13">
        <f>+F5/30.42*15</f>
        <v>7108.7278106508875</v>
      </c>
      <c r="J5" s="13">
        <f>+G5/30.42*15</f>
        <v>971.52105719921099</v>
      </c>
      <c r="K5" s="13"/>
      <c r="L5" s="13"/>
      <c r="M5" s="13">
        <f t="shared" ref="M5:M10" si="0">I5-J5+K5-L5</f>
        <v>6137.2067534516764</v>
      </c>
      <c r="N5" s="14"/>
      <c r="P5" s="83"/>
    </row>
    <row r="6" spans="1:16" ht="21.95" customHeight="1">
      <c r="B6" s="35" t="s">
        <v>386</v>
      </c>
      <c r="C6" s="12" t="s">
        <v>382</v>
      </c>
      <c r="D6" s="65"/>
      <c r="E6" s="119" t="s">
        <v>152</v>
      </c>
      <c r="F6" s="102">
        <v>14062</v>
      </c>
      <c r="G6" s="102">
        <v>1894</v>
      </c>
      <c r="H6" s="102"/>
      <c r="I6" s="13">
        <f t="shared" ref="I6:I11" si="1">+F6/30.42*15</f>
        <v>6933.9250493096642</v>
      </c>
      <c r="J6" s="13">
        <f t="shared" ref="J6:J11" si="2">+G6/30.42*15</f>
        <v>933.9250493096647</v>
      </c>
      <c r="K6" s="13"/>
      <c r="L6" s="13"/>
      <c r="M6" s="13">
        <f t="shared" si="0"/>
        <v>6000</v>
      </c>
      <c r="N6" s="14"/>
      <c r="P6" s="83"/>
    </row>
    <row r="7" spans="1:16" ht="24">
      <c r="B7" s="10" t="s">
        <v>195</v>
      </c>
      <c r="C7" s="12" t="s">
        <v>231</v>
      </c>
      <c r="D7" s="10"/>
      <c r="E7" s="120" t="s">
        <v>232</v>
      </c>
      <c r="F7" s="102">
        <v>5546.1</v>
      </c>
      <c r="G7" s="102">
        <v>97.931984000000057</v>
      </c>
      <c r="H7" s="102"/>
      <c r="I7" s="13">
        <f t="shared" si="1"/>
        <v>2734.7633136094673</v>
      </c>
      <c r="J7" s="13">
        <f t="shared" si="2"/>
        <v>48.28993293885604</v>
      </c>
      <c r="K7" s="13">
        <f>+H7/30.42*15</f>
        <v>0</v>
      </c>
      <c r="L7" s="13"/>
      <c r="M7" s="13">
        <f t="shared" si="0"/>
        <v>2686.4733806706113</v>
      </c>
      <c r="N7" s="14"/>
      <c r="P7" s="83"/>
    </row>
    <row r="8" spans="1:16" ht="21.95" customHeight="1">
      <c r="B8" s="70" t="s">
        <v>62</v>
      </c>
      <c r="C8" s="77" t="s">
        <v>100</v>
      </c>
      <c r="D8" s="93"/>
      <c r="E8" s="121" t="s">
        <v>144</v>
      </c>
      <c r="F8" s="109">
        <v>10999.8</v>
      </c>
      <c r="G8" s="109">
        <v>1240.4375839999996</v>
      </c>
      <c r="H8" s="102"/>
      <c r="I8" s="13">
        <f t="shared" si="1"/>
        <v>5423.9644970414201</v>
      </c>
      <c r="J8" s="13">
        <f t="shared" si="2"/>
        <v>611.6556134122286</v>
      </c>
      <c r="K8" s="13"/>
      <c r="L8" s="13"/>
      <c r="M8" s="13">
        <f t="shared" si="0"/>
        <v>4812.3088836291918</v>
      </c>
      <c r="N8" s="14"/>
      <c r="P8" s="83"/>
    </row>
    <row r="9" spans="1:16" ht="21.95" customHeight="1">
      <c r="B9" s="70" t="s">
        <v>63</v>
      </c>
      <c r="C9" s="77" t="s">
        <v>64</v>
      </c>
      <c r="D9" s="93"/>
      <c r="E9" s="121" t="s">
        <v>132</v>
      </c>
      <c r="F9" s="109">
        <v>8994.2999999999993</v>
      </c>
      <c r="G9" s="109">
        <v>856.92796799999974</v>
      </c>
      <c r="H9" s="102"/>
      <c r="I9" s="13">
        <f t="shared" si="1"/>
        <v>4435.0591715976325</v>
      </c>
      <c r="J9" s="13">
        <f t="shared" si="2"/>
        <v>422.54830769230756</v>
      </c>
      <c r="K9" s="13">
        <f>+H9/30.42*15</f>
        <v>0</v>
      </c>
      <c r="L9" s="13"/>
      <c r="M9" s="13">
        <f t="shared" si="0"/>
        <v>4012.5108639053251</v>
      </c>
      <c r="N9" s="14"/>
      <c r="P9" s="83"/>
    </row>
    <row r="10" spans="1:16" ht="21.95" customHeight="1">
      <c r="B10" s="70" t="s">
        <v>338</v>
      </c>
      <c r="C10" s="67" t="s">
        <v>337</v>
      </c>
      <c r="D10" s="93"/>
      <c r="E10" s="121" t="s">
        <v>144</v>
      </c>
      <c r="F10" s="109">
        <v>5192</v>
      </c>
      <c r="G10" s="109">
        <v>29.16</v>
      </c>
      <c r="H10" s="102"/>
      <c r="I10" s="13">
        <f t="shared" si="1"/>
        <v>2560.1577909270218</v>
      </c>
      <c r="J10" s="13">
        <f t="shared" si="2"/>
        <v>14.378698224852069</v>
      </c>
      <c r="K10" s="13"/>
      <c r="L10" s="13"/>
      <c r="M10" s="29">
        <f t="shared" si="0"/>
        <v>2545.7790927021697</v>
      </c>
      <c r="N10" s="14"/>
      <c r="P10" s="83"/>
    </row>
    <row r="11" spans="1:16" ht="24">
      <c r="B11" s="70" t="s">
        <v>384</v>
      </c>
      <c r="C11" s="67" t="s">
        <v>383</v>
      </c>
      <c r="D11" s="93"/>
      <c r="E11" s="121" t="s">
        <v>385</v>
      </c>
      <c r="F11" s="102">
        <v>8964</v>
      </c>
      <c r="G11" s="102">
        <v>852</v>
      </c>
      <c r="H11" s="102"/>
      <c r="I11" s="13">
        <f t="shared" si="1"/>
        <v>4420.1183431952659</v>
      </c>
      <c r="J11" s="13">
        <f t="shared" si="2"/>
        <v>420.11834319526628</v>
      </c>
      <c r="K11" s="13"/>
      <c r="L11" s="13"/>
      <c r="M11" s="13">
        <f>I11-J11+K11-L11</f>
        <v>3999.9999999999995</v>
      </c>
      <c r="N11" s="14"/>
      <c r="P11" s="83"/>
    </row>
    <row r="12" spans="1:16">
      <c r="F12" s="104"/>
      <c r="G12" s="104"/>
      <c r="H12" s="104"/>
      <c r="N12" s="40"/>
    </row>
    <row r="13" spans="1:16">
      <c r="E13" s="21" t="s">
        <v>91</v>
      </c>
      <c r="F13" s="112">
        <f t="shared" ref="F13:L13" si="3">SUM(F5:F12)</f>
        <v>68174.7</v>
      </c>
      <c r="G13" s="112">
        <f t="shared" si="3"/>
        <v>6940.7022399999987</v>
      </c>
      <c r="H13" s="112">
        <f t="shared" si="3"/>
        <v>0</v>
      </c>
      <c r="I13" s="38">
        <f>SUM(I5:I12)</f>
        <v>33616.715976331361</v>
      </c>
      <c r="J13" s="38">
        <f>SUM(J5:J12)</f>
        <v>3422.437001972386</v>
      </c>
      <c r="K13" s="38">
        <f t="shared" si="3"/>
        <v>0</v>
      </c>
      <c r="L13" s="38">
        <f t="shared" si="3"/>
        <v>0</v>
      </c>
      <c r="M13" s="38">
        <f>SUM(M5:M12)</f>
        <v>30194.278974358975</v>
      </c>
    </row>
    <row r="15" spans="1:16">
      <c r="B15" s="11"/>
      <c r="C15" s="10"/>
      <c r="D15" s="12"/>
      <c r="E15" s="18"/>
      <c r="F15" s="13"/>
      <c r="G15" s="13"/>
      <c r="H15" s="13"/>
      <c r="I15" s="13"/>
      <c r="J15" s="13"/>
      <c r="K15" s="13"/>
      <c r="L15" s="13"/>
      <c r="M15" s="13"/>
    </row>
    <row r="17" spans="2:3">
      <c r="B17" s="11"/>
      <c r="C17" s="10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P15"/>
  <sheetViews>
    <sheetView topLeftCell="C1" zoomScale="80" zoomScaleNormal="80" workbookViewId="0">
      <selection activeCell="I5" sqref="I5:J9"/>
    </sheetView>
  </sheetViews>
  <sheetFormatPr baseColWidth="10" defaultRowHeight="12.75"/>
  <cols>
    <col min="1" max="1" width="1" customWidth="1"/>
    <col min="2" max="2" width="15" bestFit="1" customWidth="1"/>
    <col min="3" max="3" width="31.28515625" customWidth="1"/>
    <col min="4" max="4" width="3.8554687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>
      <c r="F2" s="4" t="s">
        <v>326</v>
      </c>
      <c r="G2" s="2"/>
      <c r="H2" s="2"/>
      <c r="I2" s="2"/>
      <c r="J2" s="2"/>
      <c r="K2" s="2"/>
      <c r="L2" s="2"/>
      <c r="M2" s="2"/>
      <c r="N2" s="23" t="str">
        <f>PRESIDENCIA!M2</f>
        <v>15 DE ENERO DE 2016</v>
      </c>
    </row>
    <row r="3" spans="1:16">
      <c r="B3" s="11"/>
      <c r="C3" s="10"/>
      <c r="F3" s="23" t="str">
        <f>PRESIDENCIA!F3</f>
        <v>PRIMER QUINCENA DE ENERO DE 2016</v>
      </c>
      <c r="G3" s="2"/>
      <c r="H3" s="2"/>
      <c r="I3" s="2"/>
      <c r="J3" s="2"/>
      <c r="K3" s="2"/>
      <c r="L3" s="2"/>
      <c r="M3" s="2"/>
    </row>
    <row r="4" spans="1:16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6" ht="21.95" customHeight="1">
      <c r="B5" s="35" t="s">
        <v>393</v>
      </c>
      <c r="C5" s="67" t="s">
        <v>387</v>
      </c>
      <c r="D5" s="65"/>
      <c r="E5" s="119" t="s">
        <v>390</v>
      </c>
      <c r="F5" s="102">
        <v>14416.5</v>
      </c>
      <c r="G5" s="102">
        <v>1970.2447039999997</v>
      </c>
      <c r="H5" s="102"/>
      <c r="I5" s="13">
        <f t="shared" ref="I5:K9" si="0">+F5/30.42*15</f>
        <v>7108.7278106508875</v>
      </c>
      <c r="J5" s="13">
        <f t="shared" si="0"/>
        <v>971.52105719921099</v>
      </c>
      <c r="K5" s="13">
        <f t="shared" si="0"/>
        <v>0</v>
      </c>
      <c r="L5" s="13"/>
      <c r="M5" s="13">
        <f>I5-J5+K5-L5</f>
        <v>6137.2067534516764</v>
      </c>
      <c r="N5" s="14"/>
      <c r="P5" s="83"/>
    </row>
    <row r="6" spans="1:16" ht="21.95" customHeight="1">
      <c r="B6" s="35" t="s">
        <v>249</v>
      </c>
      <c r="C6" s="12" t="s">
        <v>248</v>
      </c>
      <c r="D6" s="65"/>
      <c r="E6" s="119" t="s">
        <v>120</v>
      </c>
      <c r="F6" s="102">
        <v>8964</v>
      </c>
      <c r="G6" s="102">
        <v>852</v>
      </c>
      <c r="H6" s="102"/>
      <c r="I6" s="13">
        <f t="shared" si="0"/>
        <v>4420.1183431952659</v>
      </c>
      <c r="J6" s="13">
        <f t="shared" si="0"/>
        <v>420.11834319526628</v>
      </c>
      <c r="K6" s="13">
        <f t="shared" si="0"/>
        <v>0</v>
      </c>
      <c r="L6" s="13"/>
      <c r="M6" s="13">
        <f>I6-J6+K6-L6</f>
        <v>3999.9999999999995</v>
      </c>
      <c r="N6" s="14"/>
      <c r="P6" s="83"/>
    </row>
    <row r="7" spans="1:16" ht="21.95" customHeight="1">
      <c r="B7" s="11" t="s">
        <v>171</v>
      </c>
      <c r="C7" s="67" t="s">
        <v>170</v>
      </c>
      <c r="D7" s="65"/>
      <c r="E7" s="119" t="s">
        <v>120</v>
      </c>
      <c r="F7" s="102">
        <v>8964</v>
      </c>
      <c r="G7" s="102">
        <v>852</v>
      </c>
      <c r="H7" s="102"/>
      <c r="I7" s="13">
        <f t="shared" si="0"/>
        <v>4420.1183431952659</v>
      </c>
      <c r="J7" s="13">
        <f t="shared" si="0"/>
        <v>420.11834319526628</v>
      </c>
      <c r="K7" s="13">
        <f t="shared" si="0"/>
        <v>0</v>
      </c>
      <c r="L7" s="13"/>
      <c r="M7" s="13">
        <f>I7-J7+K7-L7</f>
        <v>3999.9999999999995</v>
      </c>
      <c r="N7" s="14"/>
      <c r="P7" s="83"/>
    </row>
    <row r="8" spans="1:16" ht="21.95" customHeight="1">
      <c r="B8" s="35" t="s">
        <v>394</v>
      </c>
      <c r="C8" s="67" t="s">
        <v>388</v>
      </c>
      <c r="D8" s="65"/>
      <c r="E8" s="119" t="s">
        <v>391</v>
      </c>
      <c r="F8" s="102">
        <v>14062</v>
      </c>
      <c r="G8" s="102">
        <v>1894</v>
      </c>
      <c r="H8" s="102"/>
      <c r="I8" s="13">
        <f t="shared" si="0"/>
        <v>6933.9250493096642</v>
      </c>
      <c r="J8" s="13">
        <f t="shared" si="0"/>
        <v>933.9250493096647</v>
      </c>
      <c r="K8" s="13">
        <f t="shared" si="0"/>
        <v>0</v>
      </c>
      <c r="L8" s="13"/>
      <c r="M8" s="13">
        <f>I8-J8+K8-L8</f>
        <v>6000</v>
      </c>
      <c r="N8" s="14"/>
      <c r="P8" s="83"/>
    </row>
    <row r="9" spans="1:16" ht="21.95" customHeight="1">
      <c r="B9" s="35" t="s">
        <v>395</v>
      </c>
      <c r="C9" s="67" t="s">
        <v>389</v>
      </c>
      <c r="D9" s="65"/>
      <c r="E9" s="119" t="s">
        <v>392</v>
      </c>
      <c r="F9" s="102">
        <v>19220</v>
      </c>
      <c r="G9" s="102">
        <v>2996</v>
      </c>
      <c r="H9" s="102"/>
      <c r="I9" s="13">
        <f t="shared" si="0"/>
        <v>9477.3175542406316</v>
      </c>
      <c r="J9" s="13">
        <f t="shared" si="0"/>
        <v>1477.3175542406311</v>
      </c>
      <c r="K9" s="13">
        <f t="shared" si="0"/>
        <v>0</v>
      </c>
      <c r="L9" s="13"/>
      <c r="M9" s="13">
        <f>I9-J9+K9-L9</f>
        <v>8000</v>
      </c>
      <c r="N9" s="14"/>
      <c r="P9" s="83"/>
    </row>
    <row r="10" spans="1:16">
      <c r="F10" s="104"/>
      <c r="G10" s="104"/>
      <c r="H10" s="104"/>
      <c r="N10" s="40"/>
    </row>
    <row r="11" spans="1:16">
      <c r="E11" s="21" t="s">
        <v>91</v>
      </c>
      <c r="F11" s="112">
        <f t="shared" ref="F11:L11" si="1">SUM(F5:F10)</f>
        <v>65626.5</v>
      </c>
      <c r="G11" s="112">
        <f t="shared" si="1"/>
        <v>8564.2447040000006</v>
      </c>
      <c r="H11" s="112">
        <f t="shared" si="1"/>
        <v>0</v>
      </c>
      <c r="I11" s="38">
        <f t="shared" si="1"/>
        <v>32360.207100591717</v>
      </c>
      <c r="J11" s="38">
        <f t="shared" si="1"/>
        <v>4223.0003471400396</v>
      </c>
      <c r="K11" s="38">
        <f t="shared" si="1"/>
        <v>0</v>
      </c>
      <c r="L11" s="38">
        <f t="shared" si="1"/>
        <v>0</v>
      </c>
      <c r="M11" s="38">
        <f>SUM(M5:M10)</f>
        <v>28137.206753451675</v>
      </c>
    </row>
    <row r="13" spans="1:16">
      <c r="B13" s="11"/>
      <c r="C13" s="10"/>
      <c r="D13" s="12"/>
      <c r="E13" s="18"/>
      <c r="F13" s="13"/>
      <c r="G13" s="13"/>
      <c r="H13" s="13"/>
      <c r="I13" s="13"/>
      <c r="J13" s="13"/>
      <c r="K13" s="13"/>
      <c r="L13" s="13"/>
      <c r="M13" s="13"/>
    </row>
    <row r="15" spans="1:16">
      <c r="B15" s="11"/>
      <c r="C15" s="10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8">
    <tabColor theme="6" tint="-0.249977111117893"/>
    <pageSetUpPr fitToPage="1"/>
  </sheetPr>
  <dimension ref="A1:R15"/>
  <sheetViews>
    <sheetView topLeftCell="D1" zoomScale="80" zoomScaleNormal="80" workbookViewId="0">
      <selection activeCell="I5" sqref="I5:J9"/>
    </sheetView>
  </sheetViews>
  <sheetFormatPr baseColWidth="10" defaultRowHeight="12.75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>
      <c r="F2" s="4" t="s">
        <v>327</v>
      </c>
      <c r="G2" s="2"/>
      <c r="H2" s="2"/>
      <c r="I2" s="2"/>
      <c r="J2" s="2"/>
      <c r="K2" s="2"/>
      <c r="L2" s="2"/>
      <c r="M2" s="2"/>
      <c r="N2" s="23" t="str">
        <f>PRESIDENCIA!M2</f>
        <v>15 DE ENERO DE 2016</v>
      </c>
    </row>
    <row r="3" spans="1:18">
      <c r="B3" s="11"/>
      <c r="C3" s="10"/>
      <c r="F3" s="23" t="str">
        <f>PRESIDENCIA!F3</f>
        <v>PRIMER QUINCENA DE ENERO DE 2016</v>
      </c>
      <c r="G3" s="2"/>
      <c r="H3" s="2"/>
      <c r="I3" s="2"/>
      <c r="J3" s="2"/>
      <c r="K3" s="2"/>
      <c r="L3" s="2"/>
      <c r="M3" s="2"/>
    </row>
    <row r="4" spans="1:18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8" ht="21.95" customHeight="1">
      <c r="B5" s="35" t="s">
        <v>255</v>
      </c>
      <c r="C5" s="12" t="s">
        <v>245</v>
      </c>
      <c r="D5" s="65"/>
      <c r="E5" s="119" t="s">
        <v>177</v>
      </c>
      <c r="F5" s="102">
        <v>10119.9</v>
      </c>
      <c r="G5" s="102">
        <v>1058.6354879999999</v>
      </c>
      <c r="H5" s="102"/>
      <c r="I5" s="13">
        <f t="shared" ref="I5:K9" si="0">+F5/30.42*15</f>
        <v>4990.0887573964492</v>
      </c>
      <c r="J5" s="13">
        <f t="shared" si="0"/>
        <v>522.00960946745556</v>
      </c>
      <c r="K5" s="13">
        <f t="shared" si="0"/>
        <v>0</v>
      </c>
      <c r="L5" s="13"/>
      <c r="M5" s="13">
        <f>I5-J5+K5-L5</f>
        <v>4468.0791479289937</v>
      </c>
      <c r="N5" s="14"/>
      <c r="P5" s="83"/>
    </row>
    <row r="6" spans="1:18" ht="21.95" customHeight="1">
      <c r="B6" s="35" t="s">
        <v>254</v>
      </c>
      <c r="C6" s="12" t="s">
        <v>253</v>
      </c>
      <c r="D6" s="65"/>
      <c r="E6" s="119" t="s">
        <v>145</v>
      </c>
      <c r="F6" s="109">
        <v>9077</v>
      </c>
      <c r="G6" s="109">
        <v>872</v>
      </c>
      <c r="H6" s="102"/>
      <c r="I6" s="13">
        <f t="shared" si="0"/>
        <v>4475.8382642998022</v>
      </c>
      <c r="J6" s="13">
        <f t="shared" si="0"/>
        <v>429.98027613412228</v>
      </c>
      <c r="K6" s="13">
        <f t="shared" si="0"/>
        <v>0</v>
      </c>
      <c r="L6" s="13">
        <v>0</v>
      </c>
      <c r="M6" s="13">
        <f>I6-J6+K6-L6</f>
        <v>4045.8579881656797</v>
      </c>
      <c r="N6" s="14"/>
      <c r="P6" s="83"/>
    </row>
    <row r="7" spans="1:18" ht="30" customHeight="1">
      <c r="B7" s="70" t="s">
        <v>114</v>
      </c>
      <c r="C7" s="77" t="s">
        <v>101</v>
      </c>
      <c r="D7" s="93"/>
      <c r="E7" s="121" t="s">
        <v>146</v>
      </c>
      <c r="F7" s="109">
        <v>8204.7000000000007</v>
      </c>
      <c r="G7" s="109">
        <v>723.05320000000006</v>
      </c>
      <c r="H7" s="102"/>
      <c r="I7" s="13">
        <f t="shared" si="0"/>
        <v>4045.710059171598</v>
      </c>
      <c r="J7" s="13">
        <f t="shared" si="0"/>
        <v>356.53510848126234</v>
      </c>
      <c r="K7" s="13">
        <f t="shared" si="0"/>
        <v>0</v>
      </c>
      <c r="L7" s="13"/>
      <c r="M7" s="13">
        <f>I7-J7+K7-L7</f>
        <v>3689.1749506903357</v>
      </c>
      <c r="N7" s="14"/>
      <c r="P7" s="83"/>
      <c r="Q7" s="13"/>
      <c r="R7" s="13"/>
    </row>
    <row r="8" spans="1:18" ht="27.75" customHeight="1">
      <c r="B8" s="97" t="s">
        <v>156</v>
      </c>
      <c r="C8" s="77" t="s">
        <v>155</v>
      </c>
      <c r="D8" s="93"/>
      <c r="E8" s="121" t="s">
        <v>157</v>
      </c>
      <c r="F8" s="109">
        <v>8204.7000000000007</v>
      </c>
      <c r="G8" s="109">
        <v>723.05320000000006</v>
      </c>
      <c r="H8" s="102"/>
      <c r="I8" s="13">
        <f t="shared" si="0"/>
        <v>4045.710059171598</v>
      </c>
      <c r="J8" s="13">
        <f t="shared" si="0"/>
        <v>356.53510848126234</v>
      </c>
      <c r="K8" s="13">
        <f t="shared" si="0"/>
        <v>0</v>
      </c>
      <c r="L8" s="13"/>
      <c r="M8" s="13">
        <f>I8-J8+K8-L8</f>
        <v>3689.1749506903357</v>
      </c>
      <c r="N8" s="14"/>
      <c r="P8" s="83"/>
      <c r="Q8" s="10"/>
    </row>
    <row r="9" spans="1:18" ht="21.95" customHeight="1">
      <c r="B9" s="77" t="s">
        <v>416</v>
      </c>
      <c r="C9" s="77" t="s">
        <v>417</v>
      </c>
      <c r="D9" s="93"/>
      <c r="E9" s="121" t="s">
        <v>145</v>
      </c>
      <c r="F9" s="109">
        <v>9077</v>
      </c>
      <c r="G9" s="109">
        <v>872</v>
      </c>
      <c r="H9" s="102"/>
      <c r="I9" s="13">
        <f t="shared" si="0"/>
        <v>4475.8382642998022</v>
      </c>
      <c r="J9" s="13">
        <f t="shared" si="0"/>
        <v>429.98027613412228</v>
      </c>
      <c r="K9" s="13">
        <f t="shared" si="0"/>
        <v>0</v>
      </c>
      <c r="L9" s="13">
        <v>0</v>
      </c>
      <c r="M9" s="13">
        <f>I9-J9+K9-L9</f>
        <v>4045.8579881656797</v>
      </c>
      <c r="N9" s="14"/>
      <c r="P9" s="83"/>
    </row>
    <row r="10" spans="1:18">
      <c r="F10" s="104"/>
      <c r="G10" s="104"/>
      <c r="H10" s="104"/>
      <c r="N10" s="40"/>
    </row>
    <row r="11" spans="1:18">
      <c r="E11" s="21" t="s">
        <v>91</v>
      </c>
      <c r="F11" s="112">
        <f t="shared" ref="F11:M11" si="1">SUM(F5:F10)</f>
        <v>44683.3</v>
      </c>
      <c r="G11" s="112">
        <f t="shared" si="1"/>
        <v>4248.7418880000005</v>
      </c>
      <c r="H11" s="112">
        <f t="shared" si="1"/>
        <v>0</v>
      </c>
      <c r="I11" s="38">
        <f t="shared" si="1"/>
        <v>22033.185404339245</v>
      </c>
      <c r="J11" s="38">
        <f t="shared" si="1"/>
        <v>2095.0403786982251</v>
      </c>
      <c r="K11" s="38">
        <f t="shared" si="1"/>
        <v>0</v>
      </c>
      <c r="L11" s="38">
        <f t="shared" si="1"/>
        <v>0</v>
      </c>
      <c r="M11" s="38">
        <f t="shared" si="1"/>
        <v>19938.145025641024</v>
      </c>
    </row>
    <row r="13" spans="1:18">
      <c r="B13" s="11"/>
      <c r="C13" s="10"/>
      <c r="D13" s="12"/>
      <c r="E13" s="18"/>
      <c r="F13" s="13"/>
      <c r="G13" s="13"/>
      <c r="H13" s="13"/>
      <c r="I13" s="13"/>
      <c r="J13" s="13"/>
      <c r="K13" s="13"/>
      <c r="L13" s="13"/>
      <c r="M13" s="13"/>
    </row>
    <row r="15" spans="1:18">
      <c r="B15" s="11"/>
      <c r="C15" s="10"/>
    </row>
  </sheetData>
  <phoneticPr fontId="0" type="noConversion"/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K42"/>
  <sheetViews>
    <sheetView workbookViewId="0">
      <selection activeCell="G16" sqref="G16"/>
    </sheetView>
  </sheetViews>
  <sheetFormatPr baseColWidth="10" defaultRowHeight="12.75"/>
  <cols>
    <col min="1" max="1" width="1.140625" style="57" customWidth="1"/>
    <col min="2" max="2" width="14.85546875" style="57" customWidth="1"/>
    <col min="3" max="3" width="24" style="57" customWidth="1"/>
    <col min="4" max="4" width="6.140625" style="57" customWidth="1"/>
    <col min="5" max="5" width="20.5703125" style="57" customWidth="1"/>
    <col min="6" max="6" width="10.42578125" style="57" customWidth="1"/>
    <col min="7" max="7" width="7.5703125" style="57" customWidth="1"/>
    <col min="8" max="8" width="9.140625" style="57" customWidth="1"/>
    <col min="9" max="9" width="8.5703125" style="57" customWidth="1"/>
    <col min="10" max="10" width="10.42578125" style="57" customWidth="1"/>
    <col min="11" max="11" width="25.140625" style="57" customWidth="1"/>
    <col min="12" max="16384" width="11.42578125" style="57"/>
  </cols>
  <sheetData>
    <row r="1" spans="1:11" ht="18">
      <c r="A1" s="57" t="s">
        <v>211</v>
      </c>
      <c r="F1" s="1" t="s">
        <v>0</v>
      </c>
      <c r="G1" s="58"/>
      <c r="H1" s="58"/>
      <c r="I1" s="58"/>
      <c r="J1" s="58"/>
      <c r="K1" s="59" t="s">
        <v>1</v>
      </c>
    </row>
    <row r="2" spans="1:11" ht="15">
      <c r="F2" s="4" t="s">
        <v>292</v>
      </c>
      <c r="G2" s="58"/>
      <c r="H2" s="58"/>
      <c r="I2" s="58"/>
      <c r="J2" s="58"/>
      <c r="K2" s="23" t="str">
        <f>PRESIDENCIA!M2</f>
        <v>15 DE ENERO DE 2016</v>
      </c>
    </row>
    <row r="3" spans="1:11">
      <c r="B3" s="11"/>
      <c r="C3" s="10"/>
      <c r="F3" s="23" t="str">
        <f>PRESIDENCIA!F3</f>
        <v>PRIMER QUINCENA DE ENERO DE 2016</v>
      </c>
      <c r="G3" s="58"/>
      <c r="H3" s="58"/>
      <c r="I3" s="58"/>
      <c r="J3" s="58"/>
    </row>
    <row r="4" spans="1:11">
      <c r="B4" s="60" t="s">
        <v>2</v>
      </c>
      <c r="C4" s="60" t="s">
        <v>3</v>
      </c>
      <c r="D4" s="60"/>
      <c r="E4" s="60" t="s">
        <v>116</v>
      </c>
      <c r="F4" s="49" t="s">
        <v>4</v>
      </c>
      <c r="G4" s="49" t="s">
        <v>212</v>
      </c>
      <c r="H4" s="73" t="s">
        <v>266</v>
      </c>
      <c r="I4" s="49" t="s">
        <v>199</v>
      </c>
      <c r="J4" s="49" t="s">
        <v>5</v>
      </c>
      <c r="K4" s="60" t="s">
        <v>6</v>
      </c>
    </row>
    <row r="5" spans="1:11" ht="24.75" customHeight="1">
      <c r="B5" s="11" t="s">
        <v>67</v>
      </c>
      <c r="C5" s="10" t="s">
        <v>68</v>
      </c>
      <c r="D5" s="18"/>
      <c r="E5" s="11" t="s">
        <v>143</v>
      </c>
      <c r="F5" s="13">
        <v>4256.7</v>
      </c>
      <c r="G5" s="13"/>
      <c r="H5" s="13"/>
      <c r="I5" s="13"/>
      <c r="J5" s="13">
        <f>F5-G5+H5-I5</f>
        <v>4256.7</v>
      </c>
      <c r="K5" s="57" t="s">
        <v>234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57" t="s">
        <v>234</v>
      </c>
    </row>
    <row r="7" spans="1:11" ht="24.75" customHeight="1">
      <c r="B7" s="11" t="s">
        <v>69</v>
      </c>
      <c r="C7" s="10" t="s">
        <v>70</v>
      </c>
      <c r="D7" s="18"/>
      <c r="E7" s="11" t="s">
        <v>143</v>
      </c>
      <c r="F7" s="13">
        <v>4256.7</v>
      </c>
      <c r="G7" s="13"/>
      <c r="H7" s="13"/>
      <c r="I7" s="13"/>
      <c r="J7" s="13">
        <f t="shared" si="0"/>
        <v>4256.7</v>
      </c>
      <c r="K7" s="57" t="s">
        <v>234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57" t="s">
        <v>234</v>
      </c>
    </row>
    <row r="9" spans="1:11" ht="24.75" customHeight="1">
      <c r="B9" s="11" t="s">
        <v>52</v>
      </c>
      <c r="C9" s="10" t="s">
        <v>53</v>
      </c>
      <c r="D9" s="19"/>
      <c r="E9" s="30" t="s">
        <v>121</v>
      </c>
      <c r="F9" s="55">
        <v>4133.8500000000004</v>
      </c>
      <c r="G9" s="55"/>
      <c r="H9" s="13"/>
      <c r="I9" s="13"/>
      <c r="J9" s="13">
        <f t="shared" si="0"/>
        <v>4133.8500000000004</v>
      </c>
      <c r="K9" s="57" t="s">
        <v>234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57" t="s">
        <v>234</v>
      </c>
    </row>
    <row r="11" spans="1:11" ht="24.75" customHeight="1">
      <c r="B11" s="70" t="s">
        <v>71</v>
      </c>
      <c r="C11" s="77" t="s">
        <v>72</v>
      </c>
      <c r="D11" s="93"/>
      <c r="E11" s="70" t="s">
        <v>143</v>
      </c>
      <c r="F11" s="55">
        <v>3186.54</v>
      </c>
      <c r="G11" s="109"/>
      <c r="H11" s="109"/>
      <c r="I11" s="13"/>
      <c r="J11" s="13">
        <f t="shared" si="0"/>
        <v>3186.54</v>
      </c>
      <c r="K11" s="57" t="s">
        <v>234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57" t="s">
        <v>234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57" t="s">
        <v>234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57" t="s">
        <v>234</v>
      </c>
    </row>
    <row r="15" spans="1:11" ht="24.75" customHeight="1"/>
    <row r="16" spans="1:11" s="61" customFormat="1" ht="24.75" customHeight="1">
      <c r="E16" s="61" t="s">
        <v>91</v>
      </c>
      <c r="F16" s="62">
        <f>SUM(F5:F15)</f>
        <v>15833.79</v>
      </c>
      <c r="G16" s="62">
        <f>SUM(G5:G15)</f>
        <v>0</v>
      </c>
      <c r="H16" s="62">
        <f>SUM(H5:H15)</f>
        <v>0</v>
      </c>
      <c r="I16" s="62">
        <f>SUM(I5:I15)</f>
        <v>0</v>
      </c>
      <c r="J16" s="62">
        <f>SUM(J5:J15)</f>
        <v>15833.79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9">
    <tabColor rgb="FF00B050"/>
    <pageSetUpPr fitToPage="1"/>
  </sheetPr>
  <dimension ref="A1:N30"/>
  <sheetViews>
    <sheetView topLeftCell="D1" workbookViewId="0">
      <selection activeCell="H7" sqref="H7:I27"/>
    </sheetView>
  </sheetViews>
  <sheetFormatPr baseColWidth="10" defaultRowHeight="12.75"/>
  <cols>
    <col min="1" max="1" width="1.7109375" customWidth="1"/>
    <col min="2" max="2" width="15" bestFit="1" customWidth="1"/>
    <col min="3" max="3" width="35.85546875" bestFit="1" customWidth="1"/>
    <col min="4" max="4" width="2.28515625" customWidth="1"/>
    <col min="5" max="5" width="16" customWidth="1"/>
    <col min="6" max="6" width="1.5703125" customWidth="1"/>
    <col min="7" max="7" width="1.28515625" customWidth="1"/>
    <col min="8" max="8" width="11.28515625" bestFit="1" customWidth="1"/>
    <col min="9" max="9" width="10.28515625" bestFit="1" customWidth="1"/>
    <col min="10" max="10" width="11.85546875" customWidth="1"/>
    <col min="11" max="11" width="9.140625" customWidth="1"/>
    <col min="12" max="12" width="11.28515625" bestFit="1" customWidth="1"/>
    <col min="13" max="13" width="25.42578125" customWidth="1"/>
  </cols>
  <sheetData>
    <row r="1" spans="1:14" ht="18">
      <c r="A1" t="s">
        <v>200</v>
      </c>
      <c r="B1" s="40"/>
      <c r="C1" s="40"/>
      <c r="D1" s="40"/>
      <c r="E1" s="40"/>
      <c r="F1" s="42" t="s">
        <v>0</v>
      </c>
      <c r="G1" s="43"/>
      <c r="H1" s="43"/>
      <c r="I1" s="43"/>
      <c r="J1" s="43"/>
      <c r="K1" s="43"/>
      <c r="L1" s="43"/>
      <c r="M1" s="8" t="s">
        <v>1</v>
      </c>
    </row>
    <row r="2" spans="1:14" ht="15">
      <c r="B2" s="40"/>
      <c r="C2" s="40"/>
      <c r="D2" s="40"/>
      <c r="E2" s="40"/>
      <c r="F2" s="44" t="s">
        <v>96</v>
      </c>
      <c r="G2" s="43"/>
      <c r="H2" s="43"/>
      <c r="I2" s="43"/>
      <c r="J2" s="43"/>
      <c r="K2" s="43"/>
      <c r="L2" s="43"/>
      <c r="M2" s="45" t="str">
        <f>PRESIDENCIA!M2</f>
        <v>15 DE ENERO DE 2016</v>
      </c>
    </row>
    <row r="3" spans="1:14">
      <c r="B3" s="40"/>
      <c r="C3" s="40"/>
      <c r="D3" s="40"/>
      <c r="E3" s="40"/>
      <c r="F3" s="45" t="str">
        <f>PRESIDENCIA!F3</f>
        <v>PRIMER QUINCENA DE ENERO DE 2016</v>
      </c>
      <c r="G3" s="43"/>
      <c r="H3" s="43"/>
      <c r="I3" s="43"/>
      <c r="J3" s="43"/>
      <c r="K3" s="43"/>
      <c r="L3" s="43"/>
      <c r="M3" s="40"/>
    </row>
    <row r="4" spans="1:14">
      <c r="B4" s="40"/>
      <c r="C4" s="40"/>
      <c r="D4" s="40"/>
      <c r="E4" s="40"/>
      <c r="F4" s="9"/>
      <c r="G4" s="43"/>
      <c r="H4" s="43"/>
      <c r="I4" s="43"/>
      <c r="J4" s="43"/>
      <c r="K4" s="43"/>
      <c r="L4" s="43"/>
      <c r="M4" s="40"/>
    </row>
    <row r="5" spans="1:14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49" t="s">
        <v>199</v>
      </c>
      <c r="L5" s="7" t="s">
        <v>5</v>
      </c>
      <c r="M5" s="6" t="s">
        <v>6</v>
      </c>
    </row>
    <row r="6" spans="1:14" ht="1.5" customHeight="1">
      <c r="B6" s="40"/>
      <c r="C6" s="40"/>
      <c r="D6" s="40"/>
      <c r="E6" s="40"/>
      <c r="F6" s="113"/>
      <c r="G6" s="113"/>
      <c r="H6" s="40"/>
      <c r="I6" s="40"/>
      <c r="J6" s="40"/>
      <c r="K6" s="40"/>
      <c r="L6" s="40"/>
      <c r="M6" s="40"/>
    </row>
    <row r="7" spans="1:14" ht="34.5" customHeight="1">
      <c r="B7" s="37" t="s">
        <v>500</v>
      </c>
      <c r="C7" s="12" t="s">
        <v>419</v>
      </c>
      <c r="D7" s="35"/>
      <c r="E7" s="119" t="s">
        <v>491</v>
      </c>
      <c r="F7" s="114">
        <v>31108</v>
      </c>
      <c r="G7" s="115">
        <v>5758</v>
      </c>
      <c r="H7" s="47">
        <f>+F7/30.42*15</f>
        <v>15339.250493096646</v>
      </c>
      <c r="I7" s="47">
        <f>+G7/30.42*15</f>
        <v>2839.2504930966466</v>
      </c>
      <c r="J7" s="47"/>
      <c r="K7" s="47"/>
      <c r="L7" s="47">
        <f>H7-I7+J7-K7</f>
        <v>12500</v>
      </c>
      <c r="M7" s="14"/>
    </row>
    <row r="8" spans="1:14" ht="24.75" customHeight="1">
      <c r="B8" s="37" t="s">
        <v>422</v>
      </c>
      <c r="C8" s="10" t="s">
        <v>418</v>
      </c>
      <c r="D8" s="11"/>
      <c r="E8" s="122" t="s">
        <v>137</v>
      </c>
      <c r="F8" s="114">
        <v>19877</v>
      </c>
      <c r="G8" s="115">
        <v>3136</v>
      </c>
      <c r="H8" s="47">
        <f t="shared" ref="H8:H27" si="0">+F8/30.42*15</f>
        <v>9801.2820512820508</v>
      </c>
      <c r="I8" s="47">
        <f t="shared" ref="I8:I27" si="1">+G8/30.42*15</f>
        <v>1546.3510848126232</v>
      </c>
      <c r="J8" s="47"/>
      <c r="K8" s="47"/>
      <c r="L8" s="47">
        <f>H8-I8+J8-K8</f>
        <v>8254.9309664694283</v>
      </c>
      <c r="M8" s="14"/>
    </row>
    <row r="9" spans="1:14" s="106" customFormat="1" ht="24.75" customHeight="1">
      <c r="B9" s="37"/>
      <c r="C9" s="10" t="s">
        <v>492</v>
      </c>
      <c r="D9" s="11"/>
      <c r="E9" s="122" t="s">
        <v>490</v>
      </c>
      <c r="F9" s="13">
        <v>24480</v>
      </c>
      <c r="G9" s="13">
        <v>4199.99</v>
      </c>
      <c r="H9" s="47">
        <f t="shared" si="0"/>
        <v>12071.005917159762</v>
      </c>
      <c r="I9" s="47">
        <f t="shared" si="1"/>
        <v>2071.0009861932936</v>
      </c>
      <c r="J9" s="47"/>
      <c r="K9" s="47"/>
      <c r="L9" s="47">
        <f>H9-I9+J9-K9</f>
        <v>10000.004930966468</v>
      </c>
      <c r="M9" s="14"/>
    </row>
    <row r="10" spans="1:14" ht="24.95" customHeight="1">
      <c r="B10" s="46" t="s">
        <v>252</v>
      </c>
      <c r="C10" s="48" t="s">
        <v>479</v>
      </c>
      <c r="D10" s="46"/>
      <c r="E10" s="126" t="s">
        <v>251</v>
      </c>
      <c r="F10" s="102">
        <v>14062</v>
      </c>
      <c r="G10" s="102">
        <v>1894</v>
      </c>
      <c r="H10" s="47">
        <f t="shared" si="0"/>
        <v>6933.9250493096642</v>
      </c>
      <c r="I10" s="47">
        <f t="shared" si="1"/>
        <v>933.9250493096647</v>
      </c>
      <c r="J10" s="13"/>
      <c r="K10" s="13"/>
      <c r="L10" s="47">
        <f t="shared" ref="L10:L27" si="2">H10-I10+J10-K10</f>
        <v>6000</v>
      </c>
      <c r="M10" s="14"/>
    </row>
    <row r="11" spans="1:14" ht="24.95" customHeight="1">
      <c r="B11" s="46" t="s">
        <v>423</v>
      </c>
      <c r="C11" s="48" t="s">
        <v>424</v>
      </c>
      <c r="D11" s="46"/>
      <c r="E11" s="126" t="s">
        <v>251</v>
      </c>
      <c r="F11" s="102">
        <v>14062</v>
      </c>
      <c r="G11" s="102">
        <v>1894</v>
      </c>
      <c r="H11" s="47">
        <f t="shared" si="0"/>
        <v>6933.9250493096642</v>
      </c>
      <c r="I11" s="47">
        <f t="shared" si="1"/>
        <v>933.9250493096647</v>
      </c>
      <c r="J11" s="13"/>
      <c r="K11" s="13"/>
      <c r="L11" s="47">
        <f>H11-I11+J11-K11</f>
        <v>6000</v>
      </c>
      <c r="M11" s="14"/>
    </row>
    <row r="12" spans="1:14" ht="24.95" customHeight="1">
      <c r="B12" s="27" t="s">
        <v>110</v>
      </c>
      <c r="C12" s="27" t="s">
        <v>109</v>
      </c>
      <c r="D12" s="46"/>
      <c r="E12" s="126" t="s">
        <v>290</v>
      </c>
      <c r="F12" s="114">
        <v>13087.2</v>
      </c>
      <c r="G12" s="115">
        <v>1686.3062239999999</v>
      </c>
      <c r="H12" s="47">
        <f t="shared" si="0"/>
        <v>6453.2544378698221</v>
      </c>
      <c r="I12" s="47">
        <f t="shared" si="1"/>
        <v>831.5119447731754</v>
      </c>
      <c r="J12" s="47"/>
      <c r="K12" s="47">
        <v>4</v>
      </c>
      <c r="L12" s="47">
        <f t="shared" si="2"/>
        <v>5617.7424930966463</v>
      </c>
      <c r="M12" s="14"/>
    </row>
    <row r="13" spans="1:14" ht="24.95" customHeight="1">
      <c r="B13" s="27" t="s">
        <v>287</v>
      </c>
      <c r="C13" s="27" t="s">
        <v>284</v>
      </c>
      <c r="D13" s="46"/>
      <c r="E13" s="126" t="s">
        <v>154</v>
      </c>
      <c r="F13" s="114">
        <v>11749.5</v>
      </c>
      <c r="G13" s="115">
        <v>1400.5735039999997</v>
      </c>
      <c r="H13" s="47">
        <f t="shared" si="0"/>
        <v>5793.6390532544374</v>
      </c>
      <c r="I13" s="47">
        <f t="shared" si="1"/>
        <v>690.6180986193292</v>
      </c>
      <c r="J13" s="47"/>
      <c r="K13" s="47"/>
      <c r="L13" s="47">
        <f t="shared" si="2"/>
        <v>5103.020954635108</v>
      </c>
      <c r="M13" s="14"/>
    </row>
    <row r="14" spans="1:14" ht="24.95" customHeight="1">
      <c r="B14" s="46" t="s">
        <v>425</v>
      </c>
      <c r="C14" s="48" t="s">
        <v>420</v>
      </c>
      <c r="D14" s="46"/>
      <c r="E14" s="126" t="s">
        <v>247</v>
      </c>
      <c r="F14" s="114">
        <v>11749.5</v>
      </c>
      <c r="G14" s="115">
        <v>1400.5735039999997</v>
      </c>
      <c r="H14" s="47">
        <f t="shared" si="0"/>
        <v>5793.6390532544374</v>
      </c>
      <c r="I14" s="47">
        <f t="shared" si="1"/>
        <v>690.6180986193292</v>
      </c>
      <c r="J14" s="41"/>
      <c r="K14" s="41"/>
      <c r="L14" s="47">
        <f t="shared" si="2"/>
        <v>5103.020954635108</v>
      </c>
      <c r="M14" s="14"/>
      <c r="N14" s="83"/>
    </row>
    <row r="15" spans="1:14" ht="24.95" customHeight="1">
      <c r="B15" s="46" t="s">
        <v>89</v>
      </c>
      <c r="C15" s="48" t="s">
        <v>90</v>
      </c>
      <c r="D15" s="46"/>
      <c r="E15" s="126" t="s">
        <v>154</v>
      </c>
      <c r="F15" s="114">
        <v>11749.5</v>
      </c>
      <c r="G15" s="115">
        <v>1400.5735039999997</v>
      </c>
      <c r="H15" s="47">
        <f t="shared" si="0"/>
        <v>5793.6390532544374</v>
      </c>
      <c r="I15" s="47">
        <f t="shared" si="1"/>
        <v>690.6180986193292</v>
      </c>
      <c r="J15" s="41"/>
      <c r="K15" s="41">
        <v>4</v>
      </c>
      <c r="L15" s="47">
        <f t="shared" si="2"/>
        <v>5099.020954635108</v>
      </c>
      <c r="M15" s="14"/>
    </row>
    <row r="16" spans="1:14" ht="24.95" customHeight="1">
      <c r="B16" s="46" t="s">
        <v>87</v>
      </c>
      <c r="C16" s="48" t="s">
        <v>88</v>
      </c>
      <c r="D16" s="46"/>
      <c r="E16" s="126" t="s">
        <v>154</v>
      </c>
      <c r="F16" s="114">
        <v>11749.5</v>
      </c>
      <c r="G16" s="115">
        <v>1400.5735039999997</v>
      </c>
      <c r="H16" s="47">
        <f t="shared" si="0"/>
        <v>5793.6390532544374</v>
      </c>
      <c r="I16" s="47">
        <f t="shared" si="1"/>
        <v>690.6180986193292</v>
      </c>
      <c r="J16" s="41"/>
      <c r="K16" s="41">
        <v>4</v>
      </c>
      <c r="L16" s="47">
        <f t="shared" si="2"/>
        <v>5099.020954635108</v>
      </c>
      <c r="M16" s="14"/>
    </row>
    <row r="17" spans="2:13" ht="24.95" customHeight="1">
      <c r="B17" s="27" t="s">
        <v>304</v>
      </c>
      <c r="C17" s="27" t="s">
        <v>299</v>
      </c>
      <c r="D17" s="46"/>
      <c r="E17" s="126" t="s">
        <v>154</v>
      </c>
      <c r="F17" s="114">
        <v>11749.5</v>
      </c>
      <c r="G17" s="115">
        <v>1400.5735039999997</v>
      </c>
      <c r="H17" s="47">
        <f t="shared" si="0"/>
        <v>5793.6390532544374</v>
      </c>
      <c r="I17" s="47">
        <f t="shared" si="1"/>
        <v>690.6180986193292</v>
      </c>
      <c r="J17" s="41"/>
      <c r="K17" s="41"/>
      <c r="L17" s="47">
        <f t="shared" si="2"/>
        <v>5103.020954635108</v>
      </c>
      <c r="M17" s="14"/>
    </row>
    <row r="18" spans="2:13" ht="24.95" customHeight="1">
      <c r="B18" s="27" t="s">
        <v>305</v>
      </c>
      <c r="C18" s="27" t="s">
        <v>300</v>
      </c>
      <c r="D18" s="46"/>
      <c r="E18" s="126" t="s">
        <v>154</v>
      </c>
      <c r="F18" s="114">
        <v>11749.5</v>
      </c>
      <c r="G18" s="115">
        <v>1400.5735039999997</v>
      </c>
      <c r="H18" s="47">
        <f t="shared" si="0"/>
        <v>5793.6390532544374</v>
      </c>
      <c r="I18" s="47">
        <f t="shared" si="1"/>
        <v>690.6180986193292</v>
      </c>
      <c r="J18" s="41"/>
      <c r="K18" s="41"/>
      <c r="L18" s="47">
        <f t="shared" si="2"/>
        <v>5103.020954635108</v>
      </c>
      <c r="M18" s="14"/>
    </row>
    <row r="19" spans="2:13" ht="24.95" customHeight="1">
      <c r="B19" s="27" t="s">
        <v>343</v>
      </c>
      <c r="C19" s="27" t="s">
        <v>115</v>
      </c>
      <c r="D19" s="46"/>
      <c r="E19" s="126" t="s">
        <v>154</v>
      </c>
      <c r="F19" s="114">
        <v>11749.5</v>
      </c>
      <c r="G19" s="115">
        <v>1400.5735039999997</v>
      </c>
      <c r="H19" s="47">
        <f t="shared" si="0"/>
        <v>5793.6390532544374</v>
      </c>
      <c r="I19" s="47">
        <f t="shared" si="1"/>
        <v>690.6180986193292</v>
      </c>
      <c r="J19" s="41"/>
      <c r="K19" s="41">
        <v>4</v>
      </c>
      <c r="L19" s="47">
        <f t="shared" si="2"/>
        <v>5099.020954635108</v>
      </c>
      <c r="M19" s="14"/>
    </row>
    <row r="20" spans="2:13" ht="24.95" customHeight="1">
      <c r="B20" s="27" t="s">
        <v>306</v>
      </c>
      <c r="C20" s="27" t="s">
        <v>301</v>
      </c>
      <c r="D20" s="46"/>
      <c r="E20" s="46" t="s">
        <v>154</v>
      </c>
      <c r="F20" s="114">
        <v>11749.5</v>
      </c>
      <c r="G20" s="115">
        <v>1400.5735039999997</v>
      </c>
      <c r="H20" s="47">
        <f t="shared" si="0"/>
        <v>5793.6390532544374</v>
      </c>
      <c r="I20" s="47">
        <f t="shared" si="1"/>
        <v>690.6180986193292</v>
      </c>
      <c r="J20" s="41"/>
      <c r="K20" s="41"/>
      <c r="L20" s="47">
        <f t="shared" si="2"/>
        <v>5103.020954635108</v>
      </c>
      <c r="M20" s="14"/>
    </row>
    <row r="21" spans="2:13" ht="24.95" customHeight="1">
      <c r="B21" s="27" t="s">
        <v>307</v>
      </c>
      <c r="C21" s="27" t="s">
        <v>302</v>
      </c>
      <c r="D21" s="46"/>
      <c r="E21" s="46" t="s">
        <v>154</v>
      </c>
      <c r="F21" s="114">
        <v>11749.5</v>
      </c>
      <c r="G21" s="115">
        <v>1400.5735039999997</v>
      </c>
      <c r="H21" s="47">
        <f t="shared" si="0"/>
        <v>5793.6390532544374</v>
      </c>
      <c r="I21" s="47">
        <f t="shared" si="1"/>
        <v>690.6180986193292</v>
      </c>
      <c r="J21" s="41"/>
      <c r="K21" s="41"/>
      <c r="L21" s="47">
        <f t="shared" si="2"/>
        <v>5103.020954635108</v>
      </c>
      <c r="M21" s="14"/>
    </row>
    <row r="22" spans="2:13" ht="21.95" customHeight="1">
      <c r="B22" s="27" t="s">
        <v>308</v>
      </c>
      <c r="C22" s="27" t="s">
        <v>303</v>
      </c>
      <c r="D22" s="46"/>
      <c r="E22" s="46" t="s">
        <v>154</v>
      </c>
      <c r="F22" s="114">
        <v>11749.5</v>
      </c>
      <c r="G22" s="115">
        <v>1400.5735039999997</v>
      </c>
      <c r="H22" s="47">
        <f t="shared" si="0"/>
        <v>5793.6390532544374</v>
      </c>
      <c r="I22" s="47">
        <f t="shared" si="1"/>
        <v>690.6180986193292</v>
      </c>
      <c r="J22" s="41"/>
      <c r="K22" s="41"/>
      <c r="L22" s="47">
        <f t="shared" si="2"/>
        <v>5103.020954635108</v>
      </c>
      <c r="M22" s="14"/>
    </row>
    <row r="23" spans="2:13" ht="21.95" customHeight="1">
      <c r="B23" s="27" t="s">
        <v>309</v>
      </c>
      <c r="C23" s="27" t="s">
        <v>310</v>
      </c>
      <c r="D23" s="46"/>
      <c r="E23" s="46" t="s">
        <v>154</v>
      </c>
      <c r="F23" s="114">
        <v>11749.5</v>
      </c>
      <c r="G23" s="115">
        <v>1400.5735039999997</v>
      </c>
      <c r="H23" s="47">
        <f t="shared" si="0"/>
        <v>5793.6390532544374</v>
      </c>
      <c r="I23" s="47">
        <f t="shared" si="1"/>
        <v>690.6180986193292</v>
      </c>
      <c r="J23" s="41"/>
      <c r="K23" s="41"/>
      <c r="L23" s="47">
        <f t="shared" si="2"/>
        <v>5103.020954635108</v>
      </c>
      <c r="M23" s="14"/>
    </row>
    <row r="24" spans="2:13" ht="25.5" customHeight="1">
      <c r="B24" s="27" t="s">
        <v>288</v>
      </c>
      <c r="C24" s="27" t="s">
        <v>285</v>
      </c>
      <c r="D24" s="46"/>
      <c r="E24" s="46" t="s">
        <v>154</v>
      </c>
      <c r="F24" s="114">
        <v>11749.5</v>
      </c>
      <c r="G24" s="115">
        <v>1400.5735039999997</v>
      </c>
      <c r="H24" s="47">
        <f t="shared" si="0"/>
        <v>5793.6390532544374</v>
      </c>
      <c r="I24" s="47">
        <f t="shared" si="1"/>
        <v>690.6180986193292</v>
      </c>
      <c r="J24" s="41"/>
      <c r="K24" s="41"/>
      <c r="L24" s="47">
        <f t="shared" si="2"/>
        <v>5103.020954635108</v>
      </c>
      <c r="M24" s="14"/>
    </row>
    <row r="25" spans="2:13" ht="24.75" customHeight="1">
      <c r="B25" s="26" t="s">
        <v>313</v>
      </c>
      <c r="C25" s="27" t="s">
        <v>311</v>
      </c>
      <c r="D25" s="46"/>
      <c r="E25" s="46" t="s">
        <v>154</v>
      </c>
      <c r="F25" s="114">
        <v>11749.5</v>
      </c>
      <c r="G25" s="115">
        <v>1400.5735039999997</v>
      </c>
      <c r="H25" s="47">
        <f t="shared" si="0"/>
        <v>5793.6390532544374</v>
      </c>
      <c r="I25" s="47">
        <f t="shared" si="1"/>
        <v>690.6180986193292</v>
      </c>
      <c r="J25" s="41"/>
      <c r="K25" s="41"/>
      <c r="L25" s="47">
        <f t="shared" si="2"/>
        <v>5103.020954635108</v>
      </c>
      <c r="M25" s="14"/>
    </row>
    <row r="26" spans="2:13" ht="24.75" customHeight="1">
      <c r="B26" s="48" t="s">
        <v>289</v>
      </c>
      <c r="C26" s="27" t="s">
        <v>286</v>
      </c>
      <c r="D26" s="46"/>
      <c r="E26" s="46" t="s">
        <v>154</v>
      </c>
      <c r="F26" s="114">
        <v>11749.5</v>
      </c>
      <c r="G26" s="115">
        <v>1400.5735039999997</v>
      </c>
      <c r="H26" s="47">
        <f t="shared" si="0"/>
        <v>5793.6390532544374</v>
      </c>
      <c r="I26" s="47">
        <f t="shared" si="1"/>
        <v>690.6180986193292</v>
      </c>
      <c r="J26" s="41"/>
      <c r="K26" s="41">
        <v>4</v>
      </c>
      <c r="L26" s="47">
        <f t="shared" si="2"/>
        <v>5099.020954635108</v>
      </c>
      <c r="M26" s="14"/>
    </row>
    <row r="27" spans="2:13" ht="18.75" customHeight="1">
      <c r="B27" s="40" t="s">
        <v>426</v>
      </c>
      <c r="C27" s="37" t="s">
        <v>421</v>
      </c>
      <c r="D27" s="40"/>
      <c r="E27" s="123" t="s">
        <v>247</v>
      </c>
      <c r="F27" s="114">
        <v>11749.5</v>
      </c>
      <c r="G27" s="115">
        <v>1400.5735039999997</v>
      </c>
      <c r="H27" s="47">
        <f t="shared" si="0"/>
        <v>5793.6390532544374</v>
      </c>
      <c r="I27" s="47">
        <f t="shared" si="1"/>
        <v>690.6180986193292</v>
      </c>
      <c r="J27" s="40"/>
      <c r="K27" s="40"/>
      <c r="L27" s="47">
        <f t="shared" si="2"/>
        <v>5103.020954635108</v>
      </c>
      <c r="M27" s="14"/>
    </row>
    <row r="28" spans="2:13">
      <c r="B28" s="40"/>
      <c r="C28" s="40"/>
      <c r="D28" s="40"/>
      <c r="E28" s="63" t="s">
        <v>91</v>
      </c>
      <c r="F28" s="116">
        <f t="shared" ref="F28:L28" si="3">SUM(F7:F27)</f>
        <v>292918.7</v>
      </c>
      <c r="G28" s="116">
        <f t="shared" si="3"/>
        <v>39576.898783999997</v>
      </c>
      <c r="H28" s="64">
        <f t="shared" si="3"/>
        <v>144437.22879684414</v>
      </c>
      <c r="I28" s="64">
        <f t="shared" si="3"/>
        <v>19515.236086784997</v>
      </c>
      <c r="J28" s="64">
        <f t="shared" si="3"/>
        <v>0</v>
      </c>
      <c r="K28" s="64">
        <f t="shared" si="3"/>
        <v>20</v>
      </c>
      <c r="L28" s="64">
        <f t="shared" si="3"/>
        <v>124901.9927100592</v>
      </c>
      <c r="M28" s="40"/>
    </row>
    <row r="29" spans="2:13">
      <c r="E29" s="21"/>
      <c r="F29" s="103"/>
      <c r="G29" s="103"/>
      <c r="H29" s="22"/>
      <c r="I29" s="22"/>
      <c r="J29" s="22">
        <f>SUM(J17:J28)</f>
        <v>0</v>
      </c>
      <c r="K29" s="22"/>
      <c r="L29" s="22"/>
    </row>
    <row r="30" spans="2:13">
      <c r="F30" s="104"/>
      <c r="G30" s="104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tabColor theme="6" tint="-0.249977111117893"/>
    <pageSetUpPr fitToPage="1"/>
  </sheetPr>
  <dimension ref="B1:N18"/>
  <sheetViews>
    <sheetView zoomScale="90" zoomScaleNormal="90" workbookViewId="0">
      <pane ySplit="5" topLeftCell="A6" activePane="bottomLeft" state="frozen"/>
      <selection activeCell="F18" sqref="F18"/>
      <selection pane="bottomLeft" activeCell="H15" sqref="H15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4" ht="18">
      <c r="F1" s="1" t="s">
        <v>0</v>
      </c>
      <c r="J1" s="1"/>
      <c r="M1" s="3" t="s">
        <v>1</v>
      </c>
    </row>
    <row r="2" spans="2:14" ht="15">
      <c r="F2" s="4" t="s">
        <v>315</v>
      </c>
      <c r="J2" s="4"/>
      <c r="M2" s="23" t="s">
        <v>530</v>
      </c>
    </row>
    <row r="3" spans="2:14">
      <c r="F3" s="81" t="s">
        <v>529</v>
      </c>
      <c r="J3" s="5"/>
    </row>
    <row r="4" spans="2:14">
      <c r="F4" s="5" t="s">
        <v>200</v>
      </c>
      <c r="J4" s="5"/>
    </row>
    <row r="5" spans="2:14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4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4" ht="24.95" customHeight="1">
      <c r="B7" s="11" t="s">
        <v>369</v>
      </c>
      <c r="C7" s="10" t="s">
        <v>368</v>
      </c>
      <c r="D7" s="18"/>
      <c r="E7" s="122" t="s">
        <v>117</v>
      </c>
      <c r="F7" s="13">
        <v>70292</v>
      </c>
      <c r="G7" s="13">
        <v>17564</v>
      </c>
      <c r="H7" s="13">
        <f>F7/30.42*15</f>
        <v>34660.749506903354</v>
      </c>
      <c r="I7" s="13">
        <f>+G7/30.42*15</f>
        <v>8660.7495069033521</v>
      </c>
      <c r="J7" s="13"/>
      <c r="K7" s="13">
        <v>0</v>
      </c>
      <c r="L7" s="13">
        <f>H7-I7+J7-K7</f>
        <v>26000</v>
      </c>
      <c r="M7" s="14"/>
    </row>
    <row r="8" spans="2:14" ht="24.95" customHeight="1">
      <c r="B8" s="11"/>
      <c r="C8" s="10"/>
      <c r="D8" s="18"/>
      <c r="E8" s="122" t="s">
        <v>121</v>
      </c>
      <c r="F8" s="102"/>
      <c r="G8" s="102"/>
      <c r="H8" s="13">
        <f t="shared" ref="H8:H14" si="0">F8/30.42*15</f>
        <v>0</v>
      </c>
      <c r="I8" s="13">
        <f t="shared" ref="I8:I14" si="1">+G8/30.42*15</f>
        <v>0</v>
      </c>
      <c r="J8" s="13"/>
      <c r="K8" s="13"/>
      <c r="L8" s="13">
        <f t="shared" ref="L8:L14" si="2">H8-I8+J8-K8</f>
        <v>0</v>
      </c>
      <c r="M8" s="14"/>
    </row>
    <row r="9" spans="2:14" ht="24.95" customHeight="1">
      <c r="B9" s="11" t="s">
        <v>376</v>
      </c>
      <c r="C9" s="10" t="s">
        <v>372</v>
      </c>
      <c r="D9" s="18"/>
      <c r="E9" s="122" t="s">
        <v>213</v>
      </c>
      <c r="F9" s="102">
        <v>19220</v>
      </c>
      <c r="G9" s="102">
        <v>2996</v>
      </c>
      <c r="H9" s="13">
        <f t="shared" si="0"/>
        <v>9477.3175542406316</v>
      </c>
      <c r="I9" s="13">
        <f t="shared" si="1"/>
        <v>1477.3175542406311</v>
      </c>
      <c r="J9" s="13"/>
      <c r="K9" s="13">
        <v>0</v>
      </c>
      <c r="L9" s="13">
        <f t="shared" si="2"/>
        <v>8000</v>
      </c>
      <c r="M9" s="14"/>
    </row>
    <row r="10" spans="2:14" ht="24.95" customHeight="1">
      <c r="B10" s="11" t="s">
        <v>9</v>
      </c>
      <c r="C10" s="10" t="s">
        <v>10</v>
      </c>
      <c r="D10" s="18"/>
      <c r="E10" s="122" t="s">
        <v>122</v>
      </c>
      <c r="F10" s="102">
        <v>11483</v>
      </c>
      <c r="G10" s="102">
        <v>1343</v>
      </c>
      <c r="H10" s="13">
        <f t="shared" si="0"/>
        <v>5662.2287968441806</v>
      </c>
      <c r="I10" s="13">
        <f t="shared" si="1"/>
        <v>662.22879684418149</v>
      </c>
      <c r="J10" s="13"/>
      <c r="K10" s="13"/>
      <c r="L10" s="13">
        <f t="shared" si="2"/>
        <v>4999.9999999999991</v>
      </c>
      <c r="M10" s="14"/>
    </row>
    <row r="11" spans="2:14" ht="24.95" customHeight="1">
      <c r="B11" s="35" t="s">
        <v>377</v>
      </c>
      <c r="C11" s="12" t="s">
        <v>370</v>
      </c>
      <c r="D11" s="18"/>
      <c r="E11" s="122" t="s">
        <v>371</v>
      </c>
      <c r="F11" s="102">
        <v>17930</v>
      </c>
      <c r="G11" s="102">
        <v>2720</v>
      </c>
      <c r="H11" s="13">
        <f t="shared" si="0"/>
        <v>8841.2228796844174</v>
      </c>
      <c r="I11" s="13">
        <f t="shared" si="1"/>
        <v>1341.2228796844181</v>
      </c>
      <c r="J11" s="13"/>
      <c r="K11" s="13">
        <v>0</v>
      </c>
      <c r="L11" s="13">
        <f t="shared" si="2"/>
        <v>7499.9999999999991</v>
      </c>
      <c r="M11" s="14"/>
    </row>
    <row r="12" spans="2:14" ht="24.95" customHeight="1">
      <c r="B12" s="11" t="s">
        <v>239</v>
      </c>
      <c r="C12" s="10" t="s">
        <v>238</v>
      </c>
      <c r="D12" s="18"/>
      <c r="E12" s="122" t="s">
        <v>237</v>
      </c>
      <c r="F12" s="102">
        <v>25806</v>
      </c>
      <c r="G12" s="102">
        <v>4512</v>
      </c>
      <c r="H12" s="13">
        <f t="shared" si="0"/>
        <v>12724.852071005917</v>
      </c>
      <c r="I12" s="13">
        <f t="shared" si="1"/>
        <v>2224.8520710059174</v>
      </c>
      <c r="J12" s="13"/>
      <c r="K12" s="13">
        <v>0</v>
      </c>
      <c r="L12" s="13">
        <f t="shared" si="2"/>
        <v>10500</v>
      </c>
      <c r="M12" s="14"/>
    </row>
    <row r="13" spans="2:14" ht="24.95" customHeight="1">
      <c r="B13" s="11" t="s">
        <v>378</v>
      </c>
      <c r="C13" s="10" t="s">
        <v>373</v>
      </c>
      <c r="D13" s="18"/>
      <c r="E13" s="122" t="s">
        <v>374</v>
      </c>
      <c r="F13" s="102">
        <v>11483</v>
      </c>
      <c r="G13" s="102">
        <v>1343</v>
      </c>
      <c r="H13" s="13">
        <f t="shared" si="0"/>
        <v>5662.2287968441806</v>
      </c>
      <c r="I13" s="13">
        <f t="shared" si="1"/>
        <v>662.22879684418149</v>
      </c>
      <c r="J13" s="13"/>
      <c r="K13" s="13"/>
      <c r="L13" s="13">
        <f t="shared" si="2"/>
        <v>4999.9999999999991</v>
      </c>
      <c r="M13" s="14"/>
    </row>
    <row r="14" spans="2:14" ht="24.95" customHeight="1">
      <c r="B14" s="11" t="s">
        <v>379</v>
      </c>
      <c r="C14" s="10" t="s">
        <v>475</v>
      </c>
      <c r="D14" s="18"/>
      <c r="E14" s="122" t="s">
        <v>375</v>
      </c>
      <c r="F14" s="102">
        <v>14062</v>
      </c>
      <c r="G14" s="102">
        <v>1894</v>
      </c>
      <c r="H14" s="13">
        <f t="shared" si="0"/>
        <v>6933.9250493096642</v>
      </c>
      <c r="I14" s="13">
        <f t="shared" si="1"/>
        <v>933.9250493096647</v>
      </c>
      <c r="J14" s="13"/>
      <c r="K14" s="13"/>
      <c r="L14" s="13">
        <f t="shared" si="2"/>
        <v>6000</v>
      </c>
      <c r="M14" s="14"/>
    </row>
    <row r="15" spans="2:14" ht="21.95" customHeight="1">
      <c r="B15" s="10"/>
      <c r="C15" s="12"/>
      <c r="D15" s="12"/>
      <c r="E15" s="20"/>
      <c r="F15" s="15"/>
      <c r="G15" s="15"/>
      <c r="H15" s="15"/>
      <c r="I15" s="15"/>
      <c r="J15" s="15"/>
      <c r="K15" s="15" t="s">
        <v>200</v>
      </c>
      <c r="L15" s="13"/>
      <c r="M15" s="16"/>
    </row>
    <row r="16" spans="2:14" ht="21.95" customHeight="1">
      <c r="B16" s="10"/>
      <c r="C16" s="12"/>
      <c r="D16" s="12"/>
      <c r="E16" s="21" t="s">
        <v>91</v>
      </c>
      <c r="F16" s="22">
        <f t="shared" ref="F16:K16" si="3">SUM(F7:F15)</f>
        <v>170276</v>
      </c>
      <c r="G16" s="22">
        <f t="shared" si="3"/>
        <v>32372</v>
      </c>
      <c r="H16" s="22">
        <f>SUM(H7:H15)</f>
        <v>83962.524654832348</v>
      </c>
      <c r="I16" s="22">
        <f>SUM(I7:I15)</f>
        <v>15962.524654832347</v>
      </c>
      <c r="J16" s="22">
        <f t="shared" si="3"/>
        <v>0</v>
      </c>
      <c r="K16" s="22">
        <f t="shared" si="3"/>
        <v>0</v>
      </c>
      <c r="L16" s="22">
        <f>SUM(L7:L15)</f>
        <v>68000</v>
      </c>
      <c r="M16" s="16"/>
      <c r="N16" s="22"/>
    </row>
    <row r="18" spans="3:12">
      <c r="C18" t="s">
        <v>200</v>
      </c>
      <c r="E18" s="21"/>
      <c r="F18" s="22"/>
      <c r="G18" s="22"/>
      <c r="H18" s="22"/>
      <c r="I18" s="22"/>
      <c r="J18" s="22"/>
      <c r="K18" s="22"/>
      <c r="L18" s="22"/>
    </row>
  </sheetData>
  <phoneticPr fontId="0" type="noConversion"/>
  <pageMargins left="0.11811023622047245" right="0.19685039370078741" top="1.0629921259842521" bottom="0.98425196850393704" header="0" footer="0"/>
  <pageSetup scale="93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0">
    <tabColor rgb="FF00B050"/>
    <pageSetUpPr fitToPage="1"/>
  </sheetPr>
  <dimension ref="B1:O31"/>
  <sheetViews>
    <sheetView topLeftCell="E19" workbookViewId="0">
      <selection activeCell="H7" sqref="H7:I28"/>
    </sheetView>
  </sheetViews>
  <sheetFormatPr baseColWidth="10" defaultRowHeight="12.75"/>
  <cols>
    <col min="1" max="1" width="1.7109375" customWidth="1"/>
    <col min="2" max="2" width="13.5703125" bestFit="1" customWidth="1"/>
    <col min="3" max="3" width="30.42578125" customWidth="1"/>
    <col min="4" max="4" width="0.7109375" customWidth="1"/>
    <col min="5" max="5" width="15.140625" customWidth="1"/>
    <col min="6" max="6" width="1.85546875" customWidth="1"/>
    <col min="7" max="7" width="1.7109375" customWidth="1"/>
    <col min="8" max="9" width="11.140625" customWidth="1"/>
    <col min="10" max="10" width="10.85546875" bestFit="1" customWidth="1"/>
    <col min="11" max="11" width="6.7109375" bestFit="1" customWidth="1"/>
    <col min="12" max="12" width="11.28515625" bestFit="1" customWidth="1"/>
    <col min="13" max="13" width="28.5703125" customWidth="1"/>
  </cols>
  <sheetData>
    <row r="1" spans="2:15" ht="18">
      <c r="F1" s="1" t="s">
        <v>0</v>
      </c>
      <c r="G1" s="32"/>
      <c r="H1" s="32"/>
      <c r="I1" s="32"/>
      <c r="J1" s="32"/>
      <c r="K1" s="32"/>
      <c r="L1" s="32"/>
      <c r="M1" s="3" t="s">
        <v>1</v>
      </c>
    </row>
    <row r="2" spans="2:15" ht="15">
      <c r="F2" s="4" t="s">
        <v>96</v>
      </c>
      <c r="G2" s="32"/>
      <c r="H2" s="32"/>
      <c r="I2" s="32"/>
      <c r="J2" s="32"/>
      <c r="K2" s="32"/>
      <c r="L2" s="32"/>
      <c r="M2" s="23" t="str">
        <f>PRESIDENCIA!M2</f>
        <v>15 DE ENERO DE 2016</v>
      </c>
    </row>
    <row r="3" spans="2:15">
      <c r="F3" s="23" t="str">
        <f>PRESIDENCIA!F3</f>
        <v>PRIMER QUINCENA DE ENERO DE 2016</v>
      </c>
      <c r="G3" s="32"/>
      <c r="H3" s="32"/>
      <c r="I3" s="32"/>
      <c r="J3" s="32"/>
      <c r="K3" s="32"/>
      <c r="L3" s="32"/>
    </row>
    <row r="4" spans="2:15">
      <c r="F4" s="33"/>
      <c r="G4" s="32"/>
      <c r="H4" s="32"/>
      <c r="I4" s="32"/>
      <c r="J4" s="32"/>
      <c r="K4" s="32"/>
      <c r="L4" s="32"/>
    </row>
    <row r="5" spans="2:15">
      <c r="B5" s="6" t="s">
        <v>2</v>
      </c>
      <c r="C5" s="6" t="s">
        <v>3</v>
      </c>
      <c r="D5" s="6"/>
      <c r="E5" s="6" t="s">
        <v>116</v>
      </c>
      <c r="F5" s="117" t="s">
        <v>4</v>
      </c>
      <c r="G5" s="118" t="s">
        <v>212</v>
      </c>
      <c r="H5" s="39" t="s">
        <v>4</v>
      </c>
      <c r="I5" s="52" t="s">
        <v>212</v>
      </c>
      <c r="J5" s="34" t="s">
        <v>266</v>
      </c>
      <c r="K5" s="49" t="s">
        <v>199</v>
      </c>
      <c r="L5" s="34" t="s">
        <v>5</v>
      </c>
      <c r="M5" s="6" t="s">
        <v>6</v>
      </c>
    </row>
    <row r="6" spans="2:15" ht="3.75" customHeight="1">
      <c r="F6" s="104"/>
      <c r="G6" s="104"/>
      <c r="J6" s="40"/>
      <c r="K6" s="40"/>
    </row>
    <row r="7" spans="2:15" ht="24.95" customHeight="1">
      <c r="B7" s="12" t="s">
        <v>336</v>
      </c>
      <c r="C7" s="76" t="s">
        <v>312</v>
      </c>
      <c r="D7" s="35"/>
      <c r="E7" s="35" t="s">
        <v>154</v>
      </c>
      <c r="F7" s="114">
        <v>11749.5</v>
      </c>
      <c r="G7" s="115">
        <v>1400.5735039999997</v>
      </c>
      <c r="H7" s="15">
        <f>+F7/30.42*15</f>
        <v>5793.6390532544374</v>
      </c>
      <c r="I7" s="15">
        <f>+G7/30.42*15</f>
        <v>690.6180986193292</v>
      </c>
      <c r="J7" s="78">
        <v>0</v>
      </c>
      <c r="K7" s="78"/>
      <c r="L7" s="15">
        <f>H7-I7+J7-K7</f>
        <v>5103.020954635108</v>
      </c>
      <c r="M7" s="14"/>
    </row>
    <row r="8" spans="2:15" ht="24.95" customHeight="1">
      <c r="B8" s="35" t="s">
        <v>178</v>
      </c>
      <c r="C8" s="12" t="s">
        <v>179</v>
      </c>
      <c r="D8" s="35"/>
      <c r="E8" s="35" t="s">
        <v>291</v>
      </c>
      <c r="F8" s="114">
        <v>11749.5</v>
      </c>
      <c r="G8" s="115">
        <v>1400.5735039999997</v>
      </c>
      <c r="H8" s="15">
        <f t="shared" ref="H8:H28" si="0">+F8/30.42*15</f>
        <v>5793.6390532544374</v>
      </c>
      <c r="I8" s="15">
        <f t="shared" ref="I8:I28" si="1">+G8/30.42*15</f>
        <v>690.6180986193292</v>
      </c>
      <c r="J8" s="78"/>
      <c r="K8" s="78">
        <v>4</v>
      </c>
      <c r="L8" s="15">
        <f t="shared" ref="L8:L18" si="2">H8-I8+J8-K8</f>
        <v>5099.020954635108</v>
      </c>
      <c r="M8" s="14"/>
    </row>
    <row r="9" spans="2:15" ht="24.95" customHeight="1">
      <c r="B9" s="35" t="s">
        <v>180</v>
      </c>
      <c r="C9" s="12" t="s">
        <v>181</v>
      </c>
      <c r="D9" s="35"/>
      <c r="E9" s="35" t="s">
        <v>154</v>
      </c>
      <c r="F9" s="114">
        <v>11749.5</v>
      </c>
      <c r="G9" s="115">
        <v>1400.5735039999997</v>
      </c>
      <c r="H9" s="15">
        <f t="shared" si="0"/>
        <v>5793.6390532544374</v>
      </c>
      <c r="I9" s="15">
        <f t="shared" si="1"/>
        <v>690.6180986193292</v>
      </c>
      <c r="J9" s="78"/>
      <c r="K9" s="78">
        <v>4</v>
      </c>
      <c r="L9" s="15">
        <f t="shared" si="2"/>
        <v>5099.020954635108</v>
      </c>
      <c r="M9" s="14"/>
    </row>
    <row r="10" spans="2:15" ht="24.95" customHeight="1">
      <c r="B10" s="76" t="s">
        <v>182</v>
      </c>
      <c r="C10" s="76" t="s">
        <v>481</v>
      </c>
      <c r="D10" s="35"/>
      <c r="E10" s="35" t="s">
        <v>154</v>
      </c>
      <c r="F10" s="114">
        <v>11749.5</v>
      </c>
      <c r="G10" s="115">
        <v>1400.5735039999997</v>
      </c>
      <c r="H10" s="15">
        <f t="shared" si="0"/>
        <v>5793.6390532544374</v>
      </c>
      <c r="I10" s="15">
        <f t="shared" si="1"/>
        <v>690.6180986193292</v>
      </c>
      <c r="J10" s="78"/>
      <c r="K10" s="78">
        <v>4</v>
      </c>
      <c r="L10" s="15">
        <f t="shared" si="2"/>
        <v>5099.020954635108</v>
      </c>
      <c r="M10" s="14"/>
      <c r="O10" t="s">
        <v>211</v>
      </c>
    </row>
    <row r="11" spans="2:15" ht="24.95" customHeight="1">
      <c r="B11" s="76" t="s">
        <v>333</v>
      </c>
      <c r="C11" s="76" t="s">
        <v>486</v>
      </c>
      <c r="D11" s="35"/>
      <c r="E11" s="35" t="s">
        <v>154</v>
      </c>
      <c r="F11" s="114">
        <v>11749.5</v>
      </c>
      <c r="G11" s="115">
        <v>1400.5735039999997</v>
      </c>
      <c r="H11" s="15">
        <f t="shared" si="0"/>
        <v>5793.6390532544374</v>
      </c>
      <c r="I11" s="15">
        <f t="shared" si="1"/>
        <v>690.6180986193292</v>
      </c>
      <c r="J11" s="78"/>
      <c r="K11" s="78"/>
      <c r="L11" s="15">
        <f t="shared" si="2"/>
        <v>5103.020954635108</v>
      </c>
      <c r="M11" s="14"/>
    </row>
    <row r="12" spans="2:15" ht="24.95" customHeight="1">
      <c r="B12" s="76" t="s">
        <v>334</v>
      </c>
      <c r="C12" s="76" t="s">
        <v>332</v>
      </c>
      <c r="D12" s="35"/>
      <c r="E12" s="35" t="s">
        <v>427</v>
      </c>
      <c r="F12" s="114">
        <v>11749.5</v>
      </c>
      <c r="G12" s="115">
        <v>1400.5735039999997</v>
      </c>
      <c r="H12" s="15">
        <f t="shared" si="0"/>
        <v>5793.6390532544374</v>
      </c>
      <c r="I12" s="15">
        <f t="shared" si="1"/>
        <v>690.6180986193292</v>
      </c>
      <c r="J12" s="78"/>
      <c r="K12" s="78"/>
      <c r="L12" s="15">
        <f t="shared" si="2"/>
        <v>5103.020954635108</v>
      </c>
      <c r="M12" s="14"/>
    </row>
    <row r="13" spans="2:15" ht="24.95" customHeight="1">
      <c r="B13" s="79" t="s">
        <v>185</v>
      </c>
      <c r="C13" s="12" t="s">
        <v>184</v>
      </c>
      <c r="D13" s="35"/>
      <c r="E13" s="35" t="s">
        <v>428</v>
      </c>
      <c r="F13" s="114">
        <v>13087.2</v>
      </c>
      <c r="G13" s="115">
        <v>1686.3062239999999</v>
      </c>
      <c r="H13" s="15">
        <f t="shared" si="0"/>
        <v>6453.2544378698221</v>
      </c>
      <c r="I13" s="15">
        <f t="shared" si="1"/>
        <v>831.5119447731754</v>
      </c>
      <c r="J13" s="78"/>
      <c r="K13" s="78">
        <v>4</v>
      </c>
      <c r="L13" s="15">
        <f t="shared" si="2"/>
        <v>5617.7424930966463</v>
      </c>
      <c r="M13" s="14"/>
    </row>
    <row r="14" spans="2:15" ht="24.95" customHeight="1">
      <c r="B14" s="79" t="s">
        <v>85</v>
      </c>
      <c r="C14" s="12" t="s">
        <v>86</v>
      </c>
      <c r="D14" s="35"/>
      <c r="E14" s="35" t="s">
        <v>154</v>
      </c>
      <c r="F14" s="114">
        <v>11749.5</v>
      </c>
      <c r="G14" s="115">
        <v>1400.5735039999997</v>
      </c>
      <c r="H14" s="15">
        <f t="shared" si="0"/>
        <v>5793.6390532544374</v>
      </c>
      <c r="I14" s="15">
        <f t="shared" si="1"/>
        <v>690.6180986193292</v>
      </c>
      <c r="J14" s="78"/>
      <c r="K14" s="78"/>
      <c r="L14" s="15">
        <f t="shared" si="2"/>
        <v>5103.020954635108</v>
      </c>
      <c r="M14" s="14"/>
    </row>
    <row r="15" spans="2:15" ht="24.95" customHeight="1">
      <c r="B15" s="79" t="s">
        <v>344</v>
      </c>
      <c r="C15" s="12" t="s">
        <v>345</v>
      </c>
      <c r="D15" s="35"/>
      <c r="E15" s="35" t="s">
        <v>429</v>
      </c>
      <c r="F15" s="114">
        <v>11749.5</v>
      </c>
      <c r="G15" s="115">
        <v>1400.5735039999997</v>
      </c>
      <c r="H15" s="15">
        <f t="shared" si="0"/>
        <v>5793.6390532544374</v>
      </c>
      <c r="I15" s="15">
        <f t="shared" si="1"/>
        <v>690.6180986193292</v>
      </c>
      <c r="J15" s="78"/>
      <c r="K15" s="78"/>
      <c r="L15" s="15">
        <f t="shared" si="2"/>
        <v>5103.020954635108</v>
      </c>
      <c r="M15" s="14"/>
    </row>
    <row r="16" spans="2:15" ht="24.95" customHeight="1">
      <c r="B16" s="79" t="s">
        <v>339</v>
      </c>
      <c r="C16" s="12" t="s">
        <v>340</v>
      </c>
      <c r="D16" s="35"/>
      <c r="E16" s="35" t="s">
        <v>154</v>
      </c>
      <c r="F16" s="114">
        <v>11749.5</v>
      </c>
      <c r="G16" s="115">
        <v>1400.5735039999997</v>
      </c>
      <c r="H16" s="15">
        <f t="shared" si="0"/>
        <v>5793.6390532544374</v>
      </c>
      <c r="I16" s="15">
        <f t="shared" si="1"/>
        <v>690.6180986193292</v>
      </c>
      <c r="J16" s="78"/>
      <c r="K16" s="78"/>
      <c r="L16" s="15">
        <f>H16-I16+J16-K16</f>
        <v>5103.020954635108</v>
      </c>
      <c r="M16" s="14"/>
    </row>
    <row r="17" spans="2:13" ht="24.95" customHeight="1">
      <c r="B17" s="135" t="s">
        <v>264</v>
      </c>
      <c r="C17" s="136" t="s">
        <v>243</v>
      </c>
      <c r="D17" s="35"/>
      <c r="E17" s="35" t="s">
        <v>430</v>
      </c>
      <c r="F17" s="114"/>
      <c r="G17" s="115"/>
      <c r="H17" s="15">
        <f t="shared" si="0"/>
        <v>0</v>
      </c>
      <c r="I17" s="15">
        <f t="shared" si="1"/>
        <v>0</v>
      </c>
      <c r="J17" s="78"/>
      <c r="K17" s="78"/>
      <c r="L17" s="15">
        <f t="shared" si="2"/>
        <v>0</v>
      </c>
      <c r="M17" s="14"/>
    </row>
    <row r="18" spans="2:13" ht="21.95" customHeight="1">
      <c r="B18" s="79" t="s">
        <v>267</v>
      </c>
      <c r="C18" s="12" t="s">
        <v>269</v>
      </c>
      <c r="D18" s="35"/>
      <c r="E18" s="35" t="s">
        <v>154</v>
      </c>
      <c r="F18" s="114">
        <v>11749.5</v>
      </c>
      <c r="G18" s="115">
        <v>1400.5735039999997</v>
      </c>
      <c r="H18" s="15">
        <f t="shared" si="0"/>
        <v>5793.6390532544374</v>
      </c>
      <c r="I18" s="15">
        <f t="shared" si="1"/>
        <v>690.6180986193292</v>
      </c>
      <c r="J18" s="78"/>
      <c r="K18" s="78"/>
      <c r="L18" s="15">
        <f t="shared" si="2"/>
        <v>5103.020954635108</v>
      </c>
      <c r="M18" s="14"/>
    </row>
    <row r="19" spans="2:13" ht="21.95" customHeight="1">
      <c r="B19" s="79" t="s">
        <v>268</v>
      </c>
      <c r="C19" s="12" t="s">
        <v>270</v>
      </c>
      <c r="D19" s="35"/>
      <c r="E19" s="66" t="s">
        <v>427</v>
      </c>
      <c r="F19" s="114">
        <v>11749.5</v>
      </c>
      <c r="G19" s="115">
        <v>1400.5735039999997</v>
      </c>
      <c r="H19" s="15">
        <f t="shared" si="0"/>
        <v>5793.6390532544374</v>
      </c>
      <c r="I19" s="15">
        <f t="shared" si="1"/>
        <v>690.6180986193292</v>
      </c>
      <c r="J19" s="78"/>
      <c r="K19" s="78"/>
      <c r="L19" s="15">
        <f t="shared" ref="L19:L28" si="3">H19-I19+J19-K19</f>
        <v>5103.020954635108</v>
      </c>
      <c r="M19" s="14"/>
    </row>
    <row r="20" spans="2:13" ht="21.95" customHeight="1">
      <c r="B20" s="79" t="s">
        <v>342</v>
      </c>
      <c r="C20" s="12" t="s">
        <v>341</v>
      </c>
      <c r="D20" s="35"/>
      <c r="E20" s="66" t="s">
        <v>291</v>
      </c>
      <c r="F20" s="114">
        <v>11820</v>
      </c>
      <c r="G20" s="115">
        <v>1415.63</v>
      </c>
      <c r="H20" s="15">
        <f t="shared" si="0"/>
        <v>5828.4023668639047</v>
      </c>
      <c r="I20" s="15">
        <f t="shared" si="1"/>
        <v>698.04240631163714</v>
      </c>
      <c r="J20" s="78"/>
      <c r="K20" s="78"/>
      <c r="L20" s="15">
        <f t="shared" si="3"/>
        <v>5130.3599605522677</v>
      </c>
      <c r="M20" s="14"/>
    </row>
    <row r="21" spans="2:13" ht="21.95" customHeight="1">
      <c r="B21" s="79" t="s">
        <v>438</v>
      </c>
      <c r="C21" s="12" t="s">
        <v>431</v>
      </c>
      <c r="D21" s="35"/>
      <c r="E21" s="66" t="s">
        <v>154</v>
      </c>
      <c r="F21" s="114">
        <v>11749.5</v>
      </c>
      <c r="G21" s="115">
        <v>1400.5735039999997</v>
      </c>
      <c r="H21" s="15">
        <f t="shared" si="0"/>
        <v>5793.6390532544374</v>
      </c>
      <c r="I21" s="15">
        <f t="shared" si="1"/>
        <v>690.6180986193292</v>
      </c>
      <c r="J21" s="78"/>
      <c r="K21" s="78"/>
      <c r="L21" s="15">
        <f t="shared" si="3"/>
        <v>5103.020954635108</v>
      </c>
      <c r="M21" s="14"/>
    </row>
    <row r="22" spans="2:13" ht="21.95" customHeight="1">
      <c r="B22" s="79" t="s">
        <v>439</v>
      </c>
      <c r="C22" s="12" t="s">
        <v>432</v>
      </c>
      <c r="D22" s="35"/>
      <c r="E22" s="66" t="s">
        <v>487</v>
      </c>
      <c r="F22" s="114">
        <v>16642</v>
      </c>
      <c r="G22" s="115">
        <v>2445.9899999999998</v>
      </c>
      <c r="H22" s="15">
        <f t="shared" si="0"/>
        <v>8206.1143984220907</v>
      </c>
      <c r="I22" s="15">
        <f t="shared" si="1"/>
        <v>1206.1094674556211</v>
      </c>
      <c r="J22" s="78"/>
      <c r="K22" s="78"/>
      <c r="L22" s="15">
        <f t="shared" si="3"/>
        <v>7000.0049309664701</v>
      </c>
      <c r="M22" s="14"/>
    </row>
    <row r="23" spans="2:13" ht="21.95" customHeight="1">
      <c r="B23" s="79" t="s">
        <v>440</v>
      </c>
      <c r="C23" s="12" t="s">
        <v>433</v>
      </c>
      <c r="D23" s="35"/>
      <c r="E23" s="66" t="s">
        <v>436</v>
      </c>
      <c r="F23" s="114">
        <v>11749.5</v>
      </c>
      <c r="G23" s="115">
        <v>1400.5735039999997</v>
      </c>
      <c r="H23" s="15">
        <f t="shared" si="0"/>
        <v>5793.6390532544374</v>
      </c>
      <c r="I23" s="15">
        <f t="shared" si="1"/>
        <v>690.6180986193292</v>
      </c>
      <c r="J23" s="78"/>
      <c r="K23" s="78"/>
      <c r="L23" s="15">
        <f t="shared" si="3"/>
        <v>5103.020954635108</v>
      </c>
      <c r="M23" s="14"/>
    </row>
    <row r="24" spans="2:13" ht="21.95" customHeight="1">
      <c r="B24" s="79" t="s">
        <v>441</v>
      </c>
      <c r="C24" s="12" t="s">
        <v>434</v>
      </c>
      <c r="D24" s="35"/>
      <c r="E24" s="66" t="s">
        <v>437</v>
      </c>
      <c r="F24" s="114">
        <v>11749.5</v>
      </c>
      <c r="G24" s="115">
        <v>1400.5735039999997</v>
      </c>
      <c r="H24" s="15">
        <f t="shared" si="0"/>
        <v>5793.6390532544374</v>
      </c>
      <c r="I24" s="15">
        <f t="shared" si="1"/>
        <v>690.6180986193292</v>
      </c>
      <c r="J24" s="78"/>
      <c r="K24" s="78"/>
      <c r="L24" s="15">
        <f t="shared" si="3"/>
        <v>5103.020954635108</v>
      </c>
      <c r="M24" s="14"/>
    </row>
    <row r="25" spans="2:13" ht="21.95" customHeight="1">
      <c r="B25" s="79" t="s">
        <v>442</v>
      </c>
      <c r="C25" s="12" t="s">
        <v>435</v>
      </c>
      <c r="D25" s="35"/>
      <c r="E25" s="66" t="s">
        <v>437</v>
      </c>
      <c r="F25" s="114">
        <v>11749.5</v>
      </c>
      <c r="G25" s="115">
        <v>1400.5735039999997</v>
      </c>
      <c r="H25" s="15">
        <f t="shared" si="0"/>
        <v>5793.6390532544374</v>
      </c>
      <c r="I25" s="15">
        <f t="shared" si="1"/>
        <v>690.6180986193292</v>
      </c>
      <c r="J25" s="78"/>
      <c r="K25" s="78"/>
      <c r="L25" s="15">
        <f t="shared" si="3"/>
        <v>5103.020954635108</v>
      </c>
      <c r="M25" s="14"/>
    </row>
    <row r="26" spans="2:13" ht="21.95" customHeight="1">
      <c r="B26" s="79"/>
      <c r="C26" s="12" t="s">
        <v>477</v>
      </c>
      <c r="D26" s="35"/>
      <c r="E26" s="35" t="s">
        <v>154</v>
      </c>
      <c r="F26" s="114">
        <v>11749.5</v>
      </c>
      <c r="G26" s="115">
        <v>1400.5735039999997</v>
      </c>
      <c r="H26" s="15">
        <f t="shared" si="0"/>
        <v>5793.6390532544374</v>
      </c>
      <c r="I26" s="15">
        <f t="shared" si="1"/>
        <v>690.6180986193292</v>
      </c>
      <c r="J26" s="78"/>
      <c r="K26" s="78"/>
      <c r="L26" s="15">
        <f t="shared" si="3"/>
        <v>5103.020954635108</v>
      </c>
      <c r="M26" s="14"/>
    </row>
    <row r="27" spans="2:13" ht="21.95" customHeight="1">
      <c r="B27" s="79"/>
      <c r="C27" s="12" t="s">
        <v>478</v>
      </c>
      <c r="D27" s="35"/>
      <c r="E27" s="35" t="s">
        <v>154</v>
      </c>
      <c r="F27" s="114">
        <v>11749.5</v>
      </c>
      <c r="G27" s="115">
        <v>1400.5735039999997</v>
      </c>
      <c r="H27" s="15">
        <f t="shared" si="0"/>
        <v>5793.6390532544374</v>
      </c>
      <c r="I27" s="15">
        <f t="shared" si="1"/>
        <v>690.6180986193292</v>
      </c>
      <c r="J27" s="78"/>
      <c r="K27" s="78"/>
      <c r="L27" s="15">
        <f t="shared" si="3"/>
        <v>5103.020954635108</v>
      </c>
      <c r="M27" s="14"/>
    </row>
    <row r="28" spans="2:13" ht="21.95" customHeight="1">
      <c r="B28" s="79" t="s">
        <v>501</v>
      </c>
      <c r="C28" s="12" t="s">
        <v>493</v>
      </c>
      <c r="D28" s="35"/>
      <c r="E28" s="35" t="s">
        <v>154</v>
      </c>
      <c r="F28" s="114">
        <v>11749.5</v>
      </c>
      <c r="G28" s="115">
        <v>1400.5735039999997</v>
      </c>
      <c r="H28" s="15">
        <f t="shared" si="0"/>
        <v>5793.6390532544374</v>
      </c>
      <c r="I28" s="15">
        <f t="shared" si="1"/>
        <v>690.6180986193292</v>
      </c>
      <c r="J28" s="78"/>
      <c r="K28" s="78"/>
      <c r="L28" s="15">
        <f t="shared" si="3"/>
        <v>5103.020954635108</v>
      </c>
      <c r="M28" s="14"/>
    </row>
    <row r="29" spans="2:13">
      <c r="E29" s="21" t="s">
        <v>91</v>
      </c>
      <c r="F29" s="103">
        <f>SUM(F7:F20)</f>
        <v>154151.70000000001</v>
      </c>
      <c r="G29" s="103">
        <f>SUM(G7:G20)</f>
        <v>18508.244767999997</v>
      </c>
      <c r="H29" s="22">
        <f>SUM(H7:H28)</f>
        <v>124773.27416173567</v>
      </c>
      <c r="I29" s="22">
        <f>SUM(I7:I28)</f>
        <v>15166.789593688354</v>
      </c>
      <c r="J29" s="22">
        <f>SUM(J7:J28)</f>
        <v>0</v>
      </c>
      <c r="K29" s="22">
        <f>SUM(K7:K28)</f>
        <v>16</v>
      </c>
      <c r="L29" s="22">
        <f>SUM(L7:L28)</f>
        <v>109590.48456804737</v>
      </c>
    </row>
    <row r="30" spans="2:13">
      <c r="F30" s="104"/>
      <c r="G30" s="104"/>
      <c r="J30" s="40"/>
      <c r="K30" s="50" t="s">
        <v>200</v>
      </c>
    </row>
    <row r="31" spans="2:13">
      <c r="F31" s="104"/>
      <c r="G31" s="104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3"/>
  <sheetViews>
    <sheetView topLeftCell="A16" workbookViewId="0">
      <selection activeCell="D6" sqref="D6"/>
    </sheetView>
  </sheetViews>
  <sheetFormatPr baseColWidth="10" defaultRowHeight="12.75"/>
  <cols>
    <col min="1" max="1" width="22.42578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61" customFormat="1">
      <c r="B1" s="22"/>
      <c r="C1" s="22"/>
      <c r="D1" s="22"/>
      <c r="E1" s="22"/>
      <c r="F1" s="22"/>
    </row>
    <row r="2" spans="1:6" s="61" customFormat="1">
      <c r="A2" s="137" t="str">
        <f>+PRESIDENCIA!F1</f>
        <v>MUNICIPIO IXTLAHUACAN DEL RIO, JALISCO.</v>
      </c>
      <c r="B2" s="137"/>
      <c r="C2" s="137"/>
      <c r="D2" s="137"/>
      <c r="E2" s="137"/>
      <c r="F2" s="137"/>
    </row>
    <row r="3" spans="1:6" s="61" customFormat="1">
      <c r="B3" s="22"/>
      <c r="C3" s="22"/>
      <c r="D3" s="22"/>
      <c r="E3" s="22"/>
      <c r="F3" s="22"/>
    </row>
    <row r="4" spans="1:6" s="61" customFormat="1">
      <c r="A4" s="137" t="str">
        <f>+PRESIDENCIA!F3</f>
        <v>PRIMER QUINCENA DE ENERO DE 2016</v>
      </c>
      <c r="B4" s="137"/>
      <c r="C4" s="137"/>
      <c r="D4" s="137"/>
      <c r="E4" s="137"/>
      <c r="F4" s="137"/>
    </row>
    <row r="5" spans="1:6" s="61" customFormat="1">
      <c r="B5" s="22"/>
      <c r="C5" s="22"/>
      <c r="D5" s="22"/>
      <c r="E5" s="22"/>
      <c r="F5" s="22"/>
    </row>
    <row r="6" spans="1:6" s="61" customFormat="1">
      <c r="B6" s="22"/>
      <c r="C6" s="22"/>
      <c r="D6" s="22"/>
      <c r="E6" s="22"/>
      <c r="F6" s="22"/>
    </row>
    <row r="8" spans="1:6" s="127" customFormat="1">
      <c r="A8" s="128" t="s">
        <v>523</v>
      </c>
      <c r="B8" s="129" t="s">
        <v>4</v>
      </c>
      <c r="C8" s="129" t="s">
        <v>212</v>
      </c>
      <c r="D8" s="129" t="s">
        <v>266</v>
      </c>
      <c r="E8" s="129" t="s">
        <v>199</v>
      </c>
      <c r="F8" s="129" t="s">
        <v>5</v>
      </c>
    </row>
    <row r="9" spans="1:6">
      <c r="A9" s="130" t="s">
        <v>502</v>
      </c>
      <c r="B9" s="131">
        <f>+DIETAS!H17</f>
        <v>131280.02958579882</v>
      </c>
      <c r="C9" s="131">
        <f>+DIETAS!I17</f>
        <v>23426.789506903355</v>
      </c>
      <c r="D9" s="131">
        <f>+DIETAS!J17</f>
        <v>0</v>
      </c>
      <c r="E9" s="131">
        <f>+DIETAS!K17</f>
        <v>0</v>
      </c>
      <c r="F9" s="131">
        <f>B9-C9+D9-E9</f>
        <v>107853.24007889547</v>
      </c>
    </row>
    <row r="10" spans="1:6">
      <c r="A10" s="130" t="s">
        <v>503</v>
      </c>
      <c r="B10" s="131">
        <f>+PRESIDENCIA!H16</f>
        <v>83962.524654832348</v>
      </c>
      <c r="C10" s="131">
        <f>+PRESIDENCIA!I16</f>
        <v>15962.524654832347</v>
      </c>
      <c r="D10" s="131">
        <f>+PRESIDENCIA!J16</f>
        <v>0</v>
      </c>
      <c r="E10" s="131">
        <f>+PRESIDENCIA!K16</f>
        <v>0</v>
      </c>
      <c r="F10" s="131">
        <f t="shared" ref="F10:F30" si="0">B10-C10+D10-E10</f>
        <v>68000</v>
      </c>
    </row>
    <row r="11" spans="1:6">
      <c r="A11" s="130" t="s">
        <v>504</v>
      </c>
      <c r="B11" s="131">
        <f>+'SECRETARIA GENERAL'!H9</f>
        <v>23256.903353057198</v>
      </c>
      <c r="C11" s="131">
        <f>+'SECRETARIA GENERAL'!I9</f>
        <v>4256.9033530571987</v>
      </c>
      <c r="D11" s="131">
        <f>+'SECRETARIA GENERAL'!J9</f>
        <v>0</v>
      </c>
      <c r="E11" s="131">
        <f>+'SECRETARIA GENERAL'!K9</f>
        <v>0</v>
      </c>
      <c r="F11" s="131">
        <f t="shared" si="0"/>
        <v>19000</v>
      </c>
    </row>
    <row r="12" spans="1:6">
      <c r="A12" s="130" t="s">
        <v>505</v>
      </c>
      <c r="B12" s="131">
        <f>+'OFICIALIA MAYOR'!H9</f>
        <v>16571.499013806704</v>
      </c>
      <c r="C12" s="131">
        <f>+'OFICIALIA MAYOR'!I9</f>
        <v>2509.9999999999995</v>
      </c>
      <c r="D12" s="131">
        <f>+'OFICIALIA MAYOR'!J9</f>
        <v>0</v>
      </c>
      <c r="E12" s="131">
        <f>+'OFICIALIA MAYOR'!K9</f>
        <v>0</v>
      </c>
      <c r="F12" s="131">
        <f t="shared" si="0"/>
        <v>14061.499013806704</v>
      </c>
    </row>
    <row r="13" spans="1:6">
      <c r="A13" s="130" t="s">
        <v>506</v>
      </c>
      <c r="B13" s="131">
        <f>+'REGISTRO CIVIL'!I13</f>
        <v>20549.704142011833</v>
      </c>
      <c r="C13" s="131">
        <f>+'REGISTRO CIVIL'!J13</f>
        <v>1654.3502879684415</v>
      </c>
      <c r="D13" s="131">
        <f>+'REGISTRO CIVIL'!K13</f>
        <v>0</v>
      </c>
      <c r="E13" s="131">
        <f>+'REGISTRO CIVIL'!L13</f>
        <v>0</v>
      </c>
      <c r="F13" s="131">
        <f t="shared" si="0"/>
        <v>18895.353854043391</v>
      </c>
    </row>
    <row r="14" spans="1:6">
      <c r="A14" s="130" t="s">
        <v>507</v>
      </c>
      <c r="B14" s="131">
        <f>+DEL!I20</f>
        <v>27033.875739644969</v>
      </c>
      <c r="C14" s="131">
        <f>+DEL!J20</f>
        <v>433.09543195266269</v>
      </c>
      <c r="D14" s="131">
        <f>+DEL!K20</f>
        <v>569.47770414201182</v>
      </c>
      <c r="E14" s="131">
        <f>+DEL!L20</f>
        <v>0</v>
      </c>
      <c r="F14" s="131">
        <f t="shared" si="0"/>
        <v>27170.258011834321</v>
      </c>
    </row>
    <row r="15" spans="1:6">
      <c r="A15" s="130" t="s">
        <v>508</v>
      </c>
      <c r="B15" s="131">
        <f>+H.MPAL!H19</f>
        <v>77641.469428007884</v>
      </c>
      <c r="C15" s="131">
        <f>+H.MPAL!I19</f>
        <v>11083.23405128205</v>
      </c>
      <c r="D15" s="131">
        <f>+H.MPAL!J19</f>
        <v>0</v>
      </c>
      <c r="E15" s="131">
        <f>+H.MPAL!K19</f>
        <v>7</v>
      </c>
      <c r="F15" s="131">
        <f t="shared" si="0"/>
        <v>66551.235376725832</v>
      </c>
    </row>
    <row r="16" spans="1:6">
      <c r="A16" s="130" t="s">
        <v>509</v>
      </c>
      <c r="B16" s="131">
        <f>+O.PUB!H25</f>
        <v>111566.07495069034</v>
      </c>
      <c r="C16" s="131">
        <f>+O.PUB!I25</f>
        <v>14645.193372781061</v>
      </c>
      <c r="D16" s="131">
        <f>+O.PUB!J25</f>
        <v>0</v>
      </c>
      <c r="E16" s="131">
        <f>+O.PUB!K25</f>
        <v>13</v>
      </c>
      <c r="F16" s="131">
        <f t="shared" si="0"/>
        <v>96907.881577909284</v>
      </c>
    </row>
    <row r="17" spans="1:6">
      <c r="A17" s="130" t="s">
        <v>510</v>
      </c>
      <c r="B17" s="131">
        <f>+O.PUB2!H21</f>
        <v>67459.368836291906</v>
      </c>
      <c r="C17" s="131">
        <f>+O.PUB2!I21</f>
        <v>6858.1733333333323</v>
      </c>
      <c r="D17" s="131">
        <f>+O.PUB2!J21</f>
        <v>0</v>
      </c>
      <c r="E17" s="131">
        <f>+O.PUB2!K21</f>
        <v>4</v>
      </c>
      <c r="F17" s="131">
        <f t="shared" si="0"/>
        <v>60597.195502958573</v>
      </c>
    </row>
    <row r="18" spans="1:6">
      <c r="A18" s="130" t="s">
        <v>511</v>
      </c>
      <c r="B18" s="131">
        <f>+'DESARROLLO SOCIAL'!H9</f>
        <v>7108.7278106508875</v>
      </c>
      <c r="C18" s="131">
        <f>+'DESARROLLO SOCIAL'!I9</f>
        <v>971.52105719921099</v>
      </c>
      <c r="D18" s="131">
        <f>+'DESARROLLO SOCIAL'!J9</f>
        <v>0</v>
      </c>
      <c r="E18" s="131">
        <f>+'DESARROLLO SOCIAL'!K9</f>
        <v>0</v>
      </c>
      <c r="F18" s="131">
        <f t="shared" si="0"/>
        <v>6137.2067534516764</v>
      </c>
    </row>
    <row r="19" spans="1:6">
      <c r="A19" s="130" t="s">
        <v>512</v>
      </c>
      <c r="B19" s="131">
        <f>+'SERVICIOS PUBLICOS'!I31</f>
        <v>105147.97830374751</v>
      </c>
      <c r="C19" s="131">
        <f>+'SERVICIOS PUBLICOS'!J31</f>
        <v>8485.9703274161693</v>
      </c>
      <c r="D19" s="131">
        <f>+'SERVICIOS PUBLICOS'!K31</f>
        <v>40.021230769230769</v>
      </c>
      <c r="E19" s="131">
        <f>+'SERVICIOS PUBLICOS'!L31</f>
        <v>1</v>
      </c>
      <c r="F19" s="131">
        <f t="shared" si="0"/>
        <v>96701.029207100568</v>
      </c>
    </row>
    <row r="20" spans="1:6">
      <c r="A20" s="130" t="s">
        <v>513</v>
      </c>
      <c r="B20" s="131">
        <f>+'s.p. rastro'!H8</f>
        <v>13884.122287968439</v>
      </c>
      <c r="C20" s="131">
        <f>+'s.p. rastro'!I8</f>
        <v>1903.8023668639053</v>
      </c>
      <c r="D20" s="131">
        <f>+'s.p. rastro'!J8</f>
        <v>0</v>
      </c>
      <c r="E20" s="131">
        <f>+'s.p. rastro'!K8</f>
        <v>0</v>
      </c>
      <c r="F20" s="131">
        <f t="shared" si="0"/>
        <v>11980.319921104534</v>
      </c>
    </row>
    <row r="21" spans="1:6">
      <c r="A21" s="130" t="s">
        <v>514</v>
      </c>
      <c r="B21" s="131">
        <f>+'AGUA POTABLE'!I18</f>
        <v>61942.110453648929</v>
      </c>
      <c r="C21" s="131">
        <f>+'AGUA POTABLE'!J18</f>
        <v>6825.7630769230773</v>
      </c>
      <c r="D21" s="131">
        <f>+'AGUA POTABLE'!K18</f>
        <v>0</v>
      </c>
      <c r="E21" s="131">
        <f>+'AGUA POTABLE'!L18</f>
        <v>1</v>
      </c>
      <c r="F21" s="131">
        <f t="shared" si="0"/>
        <v>55115.347376725855</v>
      </c>
    </row>
    <row r="22" spans="1:6">
      <c r="A22" s="130" t="s">
        <v>515</v>
      </c>
      <c r="B22" s="131">
        <f>+'PROTECCION CIVIL'!I10</f>
        <v>20297.189349112425</v>
      </c>
      <c r="C22" s="131">
        <f>+'PROTECCION CIVIL'!J10</f>
        <v>2247.1761341222882</v>
      </c>
      <c r="D22" s="131">
        <f>+'PROTECCION CIVIL'!K10</f>
        <v>0</v>
      </c>
      <c r="E22" s="131">
        <f>+'PROTECCION CIVIL'!L10</f>
        <v>0</v>
      </c>
      <c r="F22" s="131">
        <f t="shared" si="0"/>
        <v>18050.013214990136</v>
      </c>
    </row>
    <row r="23" spans="1:6">
      <c r="A23" s="130" t="s">
        <v>516</v>
      </c>
      <c r="B23" s="131">
        <f>+'DEPARTAMENTO AGROPECUARIO'!I13</f>
        <v>33616.715976331361</v>
      </c>
      <c r="C23" s="131">
        <f>+'DEPARTAMENTO AGROPECUARIO'!J13</f>
        <v>3422.437001972386</v>
      </c>
      <c r="D23" s="131">
        <f>+'DEPARTAMENTO AGROPECUARIO'!K13</f>
        <v>0</v>
      </c>
      <c r="E23" s="131">
        <f>+'DEPARTAMENTO AGROPECUARIO'!L13</f>
        <v>0</v>
      </c>
      <c r="F23" s="131">
        <f t="shared" si="0"/>
        <v>30194.278974358975</v>
      </c>
    </row>
    <row r="24" spans="1:6">
      <c r="A24" s="130" t="s">
        <v>517</v>
      </c>
      <c r="B24" s="131">
        <f>+CULTURA!I11</f>
        <v>32360.207100591717</v>
      </c>
      <c r="C24" s="131">
        <f>+CULTURA!J11</f>
        <v>4223.0003471400396</v>
      </c>
      <c r="D24" s="131">
        <f>+CULTURA!K11</f>
        <v>0</v>
      </c>
      <c r="E24" s="131">
        <f>+CULTURA!L11</f>
        <v>0</v>
      </c>
      <c r="F24" s="131">
        <f t="shared" si="0"/>
        <v>28137.206753451675</v>
      </c>
    </row>
    <row r="25" spans="1:6">
      <c r="A25" s="130" t="s">
        <v>518</v>
      </c>
      <c r="B25" s="131">
        <f>+DEPORTE!I11</f>
        <v>22033.185404339245</v>
      </c>
      <c r="C25" s="131">
        <f>+DEPORTE!J11</f>
        <v>2095.0403786982251</v>
      </c>
      <c r="D25" s="131">
        <f>+DEPORTE!K11</f>
        <v>0</v>
      </c>
      <c r="E25" s="131">
        <f>+DEPORTE!L11</f>
        <v>0</v>
      </c>
      <c r="F25" s="131">
        <f t="shared" si="0"/>
        <v>19938.145025641021</v>
      </c>
    </row>
    <row r="26" spans="1:6">
      <c r="A26" s="132" t="s">
        <v>525</v>
      </c>
      <c r="B26" s="133">
        <f>SUM(B9:B25)</f>
        <v>855711.68639053253</v>
      </c>
      <c r="C26" s="133">
        <f>SUM(C9:C25)</f>
        <v>111004.97468244574</v>
      </c>
      <c r="D26" s="133">
        <f>SUM(D9:D25)</f>
        <v>609.4989349112426</v>
      </c>
      <c r="E26" s="133">
        <f>SUM(E9:E25)</f>
        <v>26</v>
      </c>
      <c r="F26" s="133">
        <f>SUM(F9:F25)</f>
        <v>745290.21064299811</v>
      </c>
    </row>
    <row r="27" spans="1:6">
      <c r="A27" s="130" t="s">
        <v>526</v>
      </c>
      <c r="B27" s="131">
        <f>+jubilados!F16</f>
        <v>15833.79</v>
      </c>
      <c r="C27" s="131"/>
      <c r="D27" s="131"/>
      <c r="E27" s="131"/>
      <c r="F27" s="131">
        <f t="shared" si="0"/>
        <v>15833.79</v>
      </c>
    </row>
    <row r="28" spans="1:6">
      <c r="A28" s="132" t="s">
        <v>521</v>
      </c>
      <c r="B28" s="133">
        <f>+B26+B27</f>
        <v>871545.47639053257</v>
      </c>
      <c r="C28" s="133">
        <f>+C26+C27</f>
        <v>111004.97468244574</v>
      </c>
      <c r="D28" s="133">
        <f>+D26+D27</f>
        <v>609.4989349112426</v>
      </c>
      <c r="E28" s="133">
        <f>+E26+E27</f>
        <v>26</v>
      </c>
      <c r="F28" s="133">
        <f>+F26+F27</f>
        <v>761124.00064299814</v>
      </c>
    </row>
    <row r="29" spans="1:6">
      <c r="A29" s="130" t="s">
        <v>519</v>
      </c>
      <c r="B29" s="131">
        <f>+SEG.P.!H28</f>
        <v>144437.22879684414</v>
      </c>
      <c r="C29" s="131">
        <f>+SEG.P.!I28</f>
        <v>19515.236086784997</v>
      </c>
      <c r="D29" s="131">
        <f>+SEG.P.!J28</f>
        <v>0</v>
      </c>
      <c r="E29" s="131">
        <f>+SEG.P.!K28</f>
        <v>20</v>
      </c>
      <c r="F29" s="131">
        <f t="shared" si="0"/>
        <v>124901.99271005914</v>
      </c>
    </row>
    <row r="30" spans="1:6">
      <c r="A30" s="130" t="s">
        <v>520</v>
      </c>
      <c r="B30" s="131">
        <f>+SEG.P.2!H29</f>
        <v>124773.27416173567</v>
      </c>
      <c r="C30" s="131">
        <f>+SEG.P.2!I29</f>
        <v>15166.789593688354</v>
      </c>
      <c r="D30" s="131">
        <f>+SEG.P.2!J29</f>
        <v>0</v>
      </c>
      <c r="E30" s="131">
        <f>+SEG.P.2!K29</f>
        <v>16</v>
      </c>
      <c r="F30" s="131">
        <f t="shared" si="0"/>
        <v>109590.48456804731</v>
      </c>
    </row>
    <row r="31" spans="1:6">
      <c r="A31" s="132" t="s">
        <v>522</v>
      </c>
      <c r="B31" s="133">
        <f>SUM(B29:B30)</f>
        <v>269210.5029585798</v>
      </c>
      <c r="C31" s="133">
        <f>SUM(C29:C30)</f>
        <v>34682.025680473351</v>
      </c>
      <c r="D31" s="133">
        <f>SUM(D29:D30)</f>
        <v>0</v>
      </c>
      <c r="E31" s="133">
        <f>SUM(E29:E30)</f>
        <v>36</v>
      </c>
      <c r="F31" s="133">
        <f>SUM(F29:F30)</f>
        <v>234492.47727810644</v>
      </c>
    </row>
    <row r="32" spans="1:6">
      <c r="A32" s="134"/>
      <c r="B32" s="131"/>
      <c r="C32" s="131"/>
      <c r="D32" s="131"/>
      <c r="E32" s="131"/>
      <c r="F32" s="131"/>
    </row>
    <row r="33" spans="1:6">
      <c r="A33" s="132" t="s">
        <v>524</v>
      </c>
      <c r="B33" s="133">
        <f>+B28+B31</f>
        <v>1140755.9793491124</v>
      </c>
      <c r="C33" s="133">
        <f>+C28+C31</f>
        <v>145687.00036291909</v>
      </c>
      <c r="D33" s="133">
        <f>+D28+D31</f>
        <v>609.4989349112426</v>
      </c>
      <c r="E33" s="133">
        <f>+E28+E31</f>
        <v>62</v>
      </c>
      <c r="F33" s="133">
        <f>+F28+F31</f>
        <v>995616.47792110452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>
      <c r="A1" t="s">
        <v>210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>
      <c r="F2" s="4" t="s">
        <v>316</v>
      </c>
      <c r="G2" s="2"/>
      <c r="H2" s="2"/>
      <c r="I2" s="2"/>
      <c r="J2" s="4"/>
      <c r="K2" s="2"/>
      <c r="L2" s="2"/>
      <c r="M2" s="23" t="str">
        <f>PRESIDENCIA!M2</f>
        <v>15 DE ENERO DE 2016</v>
      </c>
    </row>
    <row r="3" spans="1:15">
      <c r="F3" s="5" t="str">
        <f>PRESIDENCIA!F3</f>
        <v>PRIMER QUINCENA DE ENERO DE 2016</v>
      </c>
      <c r="G3" s="2"/>
      <c r="H3" s="2"/>
      <c r="I3" s="2"/>
      <c r="J3" s="5"/>
      <c r="K3" s="2"/>
      <c r="L3" s="2"/>
    </row>
    <row r="4" spans="1:15">
      <c r="F4" s="5"/>
      <c r="G4" s="2"/>
      <c r="H4" s="2"/>
      <c r="I4" s="2"/>
      <c r="J4" s="5"/>
      <c r="K4" s="2"/>
      <c r="L4" s="2"/>
    </row>
    <row r="5" spans="1:15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1:15">
      <c r="B6" s="11"/>
      <c r="C6" s="10"/>
      <c r="F6" s="102"/>
      <c r="G6" s="102"/>
      <c r="H6" s="13"/>
      <c r="I6" s="13"/>
      <c r="J6" s="13"/>
      <c r="L6" s="13"/>
    </row>
    <row r="7" spans="1:15" ht="24.95" customHeight="1">
      <c r="B7" s="11" t="s">
        <v>399</v>
      </c>
      <c r="C7" s="10" t="s">
        <v>398</v>
      </c>
      <c r="D7" s="18"/>
      <c r="E7" s="122" t="s">
        <v>123</v>
      </c>
      <c r="F7" s="102">
        <v>38201</v>
      </c>
      <c r="G7" s="102">
        <v>7781</v>
      </c>
      <c r="H7" s="13">
        <f>F7/30.42*15</f>
        <v>18836.785009861931</v>
      </c>
      <c r="I7" s="13">
        <f>+G7/30.42*15</f>
        <v>3836.7850098619324</v>
      </c>
      <c r="J7" s="13"/>
      <c r="K7" s="13"/>
      <c r="L7" s="13">
        <f>H7-I7+J7-K7</f>
        <v>14999.999999999998</v>
      </c>
      <c r="M7" s="14"/>
      <c r="O7" s="83"/>
    </row>
    <row r="8" spans="1:15" ht="24.95" customHeight="1">
      <c r="B8" s="11" t="s">
        <v>97</v>
      </c>
      <c r="C8" s="10" t="s">
        <v>7</v>
      </c>
      <c r="D8" s="18"/>
      <c r="E8" s="80" t="s">
        <v>120</v>
      </c>
      <c r="F8" s="102">
        <v>8964</v>
      </c>
      <c r="G8" s="102">
        <v>852</v>
      </c>
      <c r="H8" s="13">
        <f>F8/30.42*15</f>
        <v>4420.1183431952659</v>
      </c>
      <c r="I8" s="13">
        <f>+G8/30.42*15</f>
        <v>420.11834319526628</v>
      </c>
      <c r="J8" s="13"/>
      <c r="K8" s="13"/>
      <c r="L8" s="13">
        <f>H8-I8+J8-K8</f>
        <v>3999.9999999999995</v>
      </c>
      <c r="M8" s="14"/>
      <c r="O8" s="83"/>
    </row>
    <row r="9" spans="1:15" ht="21.95" customHeight="1">
      <c r="E9" s="21" t="s">
        <v>91</v>
      </c>
      <c r="F9" s="103">
        <f t="shared" ref="F9:L9" si="0">SUM(F7:F8)</f>
        <v>47165</v>
      </c>
      <c r="G9" s="103">
        <f t="shared" si="0"/>
        <v>8633</v>
      </c>
      <c r="H9" s="22">
        <f t="shared" si="0"/>
        <v>23256.903353057198</v>
      </c>
      <c r="I9" s="22">
        <f t="shared" si="0"/>
        <v>4256.9033530571987</v>
      </c>
      <c r="J9" s="22">
        <f t="shared" si="0"/>
        <v>0</v>
      </c>
      <c r="K9" s="22">
        <f t="shared" si="0"/>
        <v>0</v>
      </c>
      <c r="L9" s="22">
        <f t="shared" si="0"/>
        <v>18999.999999999996</v>
      </c>
    </row>
    <row r="10" spans="1:15" ht="21.95" customHeight="1">
      <c r="B10" s="11"/>
      <c r="C10" s="12"/>
      <c r="D10" s="12"/>
      <c r="E10" s="11"/>
      <c r="F10" s="13"/>
      <c r="J10" s="13"/>
    </row>
    <row r="11" spans="1:15">
      <c r="B11" s="11"/>
      <c r="C11" s="12"/>
      <c r="D11" s="12"/>
      <c r="E11" s="11"/>
      <c r="F11" s="13"/>
      <c r="J11" s="13"/>
    </row>
    <row r="12" spans="1:15">
      <c r="B12" s="11"/>
      <c r="C12" s="12"/>
      <c r="D12" s="12"/>
      <c r="E12" s="11"/>
      <c r="F12" s="13"/>
      <c r="J12" s="13"/>
    </row>
    <row r="13" spans="1:15">
      <c r="A13" s="11"/>
      <c r="B13" s="10"/>
      <c r="C13" s="12"/>
      <c r="D13" s="18"/>
      <c r="E13" s="13"/>
      <c r="F13" s="13"/>
      <c r="G13" s="13"/>
      <c r="H13" s="13"/>
      <c r="I13" s="13"/>
      <c r="J13" s="13"/>
      <c r="K13" s="13"/>
    </row>
    <row r="14" spans="1:15">
      <c r="A14" s="11"/>
      <c r="B14" s="10"/>
      <c r="C14" s="12"/>
      <c r="D14" s="18"/>
      <c r="E14" s="13"/>
      <c r="F14" s="13"/>
      <c r="G14" s="13"/>
      <c r="H14" s="13"/>
      <c r="I14" s="13"/>
      <c r="J14" s="13"/>
      <c r="K14" s="13"/>
    </row>
    <row r="15" spans="1:15">
      <c r="B15" s="11"/>
      <c r="C15" s="12"/>
      <c r="D15" s="12"/>
      <c r="E15" s="11"/>
      <c r="F15" s="13"/>
      <c r="J15" s="13"/>
    </row>
    <row r="16" spans="1:15">
      <c r="B16" s="11"/>
      <c r="C16" s="12"/>
      <c r="D16" s="12"/>
      <c r="E16" s="11"/>
      <c r="F16" s="13"/>
      <c r="J16" s="13"/>
    </row>
    <row r="17" spans="2:10">
      <c r="B17" s="11"/>
      <c r="C17" s="12"/>
      <c r="D17" s="12"/>
      <c r="E17" s="11"/>
      <c r="F17" s="13"/>
      <c r="J17" s="13"/>
    </row>
    <row r="18" spans="2:10">
      <c r="B18" s="11"/>
      <c r="C18" s="12"/>
      <c r="D18" s="12"/>
      <c r="E18" s="11"/>
      <c r="F18" s="13"/>
      <c r="J18" s="13"/>
    </row>
    <row r="19" spans="2:10">
      <c r="B19" s="11"/>
      <c r="C19" s="12"/>
      <c r="D19" s="12"/>
      <c r="E19" s="11"/>
      <c r="F19" s="13"/>
      <c r="J19" s="13"/>
    </row>
    <row r="20" spans="2:10">
      <c r="B20" s="11"/>
      <c r="C20" s="12"/>
      <c r="D20" s="12"/>
      <c r="E20" s="11"/>
      <c r="F20" s="13"/>
      <c r="J20" s="13"/>
    </row>
    <row r="21" spans="2:10">
      <c r="B21" s="11"/>
      <c r="C21" s="12"/>
      <c r="D21" s="12"/>
      <c r="E21" s="11"/>
      <c r="F21" s="13"/>
      <c r="J21" s="13"/>
    </row>
    <row r="23" spans="2:10" ht="18">
      <c r="C23" s="1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O23"/>
  <sheetViews>
    <sheetView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5.85546875" bestFit="1" customWidth="1"/>
    <col min="3" max="3" width="33.5703125" customWidth="1"/>
    <col min="4" max="4" width="4.14062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>
      <c r="A1" t="s">
        <v>210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>
      <c r="F2" s="4" t="s">
        <v>317</v>
      </c>
      <c r="G2" s="2"/>
      <c r="H2" s="2"/>
      <c r="I2" s="2"/>
      <c r="J2" s="4"/>
      <c r="K2" s="2"/>
      <c r="L2" s="2"/>
      <c r="M2" s="23" t="str">
        <f>PRESIDENCIA!M2</f>
        <v>15 DE ENERO DE 2016</v>
      </c>
    </row>
    <row r="3" spans="1:15">
      <c r="F3" s="5" t="str">
        <f>PRESIDENCIA!F3</f>
        <v>PRIMER QUINCENA DE ENERO DE 2016</v>
      </c>
      <c r="G3" s="2"/>
      <c r="H3" s="2"/>
      <c r="I3" s="2"/>
      <c r="J3" s="5"/>
      <c r="K3" s="2"/>
      <c r="L3" s="2"/>
    </row>
    <row r="4" spans="1:15">
      <c r="F4" s="5"/>
      <c r="G4" s="2"/>
      <c r="H4" s="2"/>
      <c r="I4" s="2"/>
      <c r="J4" s="5"/>
      <c r="K4" s="2"/>
      <c r="L4" s="2"/>
    </row>
    <row r="5" spans="1:15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1:15">
      <c r="B6" s="11"/>
      <c r="C6" s="10"/>
      <c r="F6" s="102"/>
      <c r="G6" s="102"/>
      <c r="H6" s="13"/>
      <c r="I6" s="13"/>
      <c r="J6" s="13"/>
      <c r="L6" s="13"/>
    </row>
    <row r="7" spans="1:15" ht="24.95" customHeight="1">
      <c r="B7" s="11" t="s">
        <v>496</v>
      </c>
      <c r="C7" s="10" t="s">
        <v>414</v>
      </c>
      <c r="D7" s="18"/>
      <c r="E7" s="11" t="s">
        <v>125</v>
      </c>
      <c r="F7" s="102">
        <v>24643</v>
      </c>
      <c r="G7" s="102">
        <v>4238.28</v>
      </c>
      <c r="H7" s="13">
        <f>F7/30.42*15</f>
        <v>12151.380670611439</v>
      </c>
      <c r="I7" s="13">
        <f>+G7/30.42*15</f>
        <v>2089.8816568047332</v>
      </c>
      <c r="J7" s="13"/>
      <c r="K7" s="13"/>
      <c r="L7" s="13">
        <f>H7-I7+J7-K7</f>
        <v>10061.499013806706</v>
      </c>
      <c r="M7" s="14"/>
      <c r="O7" s="83"/>
    </row>
    <row r="8" spans="1:15" ht="24.95" customHeight="1">
      <c r="B8" s="11" t="s">
        <v>495</v>
      </c>
      <c r="C8" s="10" t="s">
        <v>415</v>
      </c>
      <c r="D8" s="18"/>
      <c r="E8" s="11" t="s">
        <v>120</v>
      </c>
      <c r="F8" s="102">
        <v>8964</v>
      </c>
      <c r="G8" s="102">
        <v>852</v>
      </c>
      <c r="H8" s="13">
        <f>F8/30.42*15</f>
        <v>4420.1183431952659</v>
      </c>
      <c r="I8" s="13">
        <f>+G8/30.42*15</f>
        <v>420.11834319526628</v>
      </c>
      <c r="J8" s="13"/>
      <c r="K8" s="13"/>
      <c r="L8" s="13">
        <f>H8-I8+J8-K8</f>
        <v>3999.9999999999995</v>
      </c>
      <c r="M8" s="14"/>
      <c r="O8" s="83"/>
    </row>
    <row r="9" spans="1:15" ht="21.95" customHeight="1">
      <c r="E9" s="21" t="s">
        <v>91</v>
      </c>
      <c r="F9" s="103">
        <f t="shared" ref="F9:L9" si="0">SUM(F7:F8)</f>
        <v>33607</v>
      </c>
      <c r="G9" s="103">
        <f t="shared" si="0"/>
        <v>5090.28</v>
      </c>
      <c r="H9" s="22">
        <f t="shared" si="0"/>
        <v>16571.499013806704</v>
      </c>
      <c r="I9" s="22">
        <f t="shared" si="0"/>
        <v>2509.9999999999995</v>
      </c>
      <c r="J9" s="22">
        <f t="shared" si="0"/>
        <v>0</v>
      </c>
      <c r="K9" s="22">
        <f t="shared" si="0"/>
        <v>0</v>
      </c>
      <c r="L9" s="22">
        <f t="shared" si="0"/>
        <v>14061.499013806706</v>
      </c>
    </row>
    <row r="10" spans="1:15" ht="21.95" customHeight="1">
      <c r="B10" s="11"/>
      <c r="C10" s="12"/>
      <c r="D10" s="12"/>
      <c r="E10" s="11"/>
      <c r="F10" s="13"/>
      <c r="J10" s="13"/>
    </row>
    <row r="11" spans="1:15">
      <c r="B11" s="11"/>
      <c r="C11" s="12"/>
      <c r="D11" s="12"/>
      <c r="E11" s="11"/>
      <c r="F11" s="13"/>
      <c r="J11" s="13"/>
    </row>
    <row r="12" spans="1:15">
      <c r="B12" s="11"/>
      <c r="C12" s="12"/>
      <c r="D12" s="12"/>
      <c r="E12" s="11"/>
      <c r="F12" s="13"/>
      <c r="J12" s="13"/>
    </row>
    <row r="13" spans="1:15">
      <c r="A13" s="11"/>
      <c r="B13" s="10"/>
      <c r="C13" s="12"/>
      <c r="D13" s="18"/>
      <c r="E13" s="13"/>
      <c r="F13" s="13"/>
      <c r="G13" s="13"/>
      <c r="H13" s="13"/>
      <c r="I13" s="13"/>
      <c r="J13" s="13"/>
      <c r="K13" s="13"/>
    </row>
    <row r="14" spans="1:15">
      <c r="A14" s="11"/>
      <c r="B14" s="10"/>
      <c r="C14" s="12"/>
      <c r="D14" s="18"/>
      <c r="E14" s="13"/>
      <c r="F14" s="13"/>
      <c r="G14" s="13"/>
      <c r="H14" s="13"/>
      <c r="I14" s="13"/>
      <c r="J14" s="13"/>
      <c r="K14" s="13"/>
    </row>
    <row r="15" spans="1:15">
      <c r="B15" s="11"/>
      <c r="C15" s="12"/>
      <c r="D15" s="12"/>
      <c r="E15" s="11"/>
      <c r="F15" s="13"/>
      <c r="J15" s="13"/>
    </row>
    <row r="16" spans="1:15">
      <c r="B16" s="11"/>
      <c r="C16" s="12"/>
      <c r="D16" s="12"/>
      <c r="E16" s="11"/>
      <c r="F16" s="13"/>
      <c r="J16" s="13"/>
    </row>
    <row r="17" spans="2:10">
      <c r="B17" s="11"/>
      <c r="C17" s="12"/>
      <c r="D17" s="12"/>
      <c r="E17" s="11"/>
      <c r="F17" s="13"/>
      <c r="J17" s="13"/>
    </row>
    <row r="18" spans="2:10">
      <c r="B18" s="11"/>
      <c r="C18" s="12"/>
      <c r="D18" s="12"/>
      <c r="E18" s="11"/>
      <c r="F18" s="13"/>
      <c r="J18" s="13"/>
    </row>
    <row r="19" spans="2:10">
      <c r="B19" s="11"/>
      <c r="C19" s="12"/>
      <c r="D19" s="12"/>
      <c r="E19" s="11"/>
      <c r="F19" s="13"/>
      <c r="J19" s="13"/>
    </row>
    <row r="20" spans="2:10">
      <c r="B20" s="11"/>
      <c r="C20" s="12"/>
      <c r="D20" s="12"/>
      <c r="E20" s="11"/>
      <c r="F20" s="13"/>
      <c r="J20" s="13"/>
    </row>
    <row r="21" spans="2:10">
      <c r="B21" s="11"/>
      <c r="C21" s="12"/>
      <c r="D21" s="12"/>
      <c r="E21" s="11"/>
      <c r="F21" s="13"/>
      <c r="J21" s="13"/>
    </row>
    <row r="23" spans="2:10" ht="18">
      <c r="C23" s="17"/>
    </row>
  </sheetData>
  <pageMargins left="0.11811023622047245" right="0.23622047244094491" top="0.9055118110236221" bottom="0.98425196850393704" header="0" footer="0"/>
  <pageSetup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N15"/>
  <sheetViews>
    <sheetView topLeftCell="C1" zoomScale="80" zoomScaleNormal="80" workbookViewId="0">
      <selection activeCell="I7" sqref="I7:J11"/>
    </sheetView>
  </sheetViews>
  <sheetFormatPr baseColWidth="10" defaultRowHeight="12.75"/>
  <cols>
    <col min="1" max="1" width="1.7109375" customWidth="1"/>
    <col min="2" max="2" width="15.28515625" bestFit="1" customWidth="1"/>
    <col min="3" max="3" width="34.28515625" customWidth="1"/>
    <col min="4" max="4" width="4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1" customWidth="1"/>
    <col min="10" max="12" width="9.85546875" customWidth="1"/>
    <col min="13" max="13" width="11.85546875" customWidth="1"/>
    <col min="14" max="14" width="23.85546875" customWidth="1"/>
  </cols>
  <sheetData>
    <row r="1" spans="2:14" ht="18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>
      <c r="F2" s="4" t="s">
        <v>318</v>
      </c>
      <c r="G2" s="2"/>
      <c r="H2" s="2"/>
      <c r="I2" s="2"/>
      <c r="J2" s="2"/>
      <c r="K2" s="2"/>
      <c r="L2" s="2"/>
      <c r="M2" s="2"/>
      <c r="N2" s="23" t="str">
        <f>PRESIDENCIA!M2</f>
        <v>15 DE ENERO DE 2016</v>
      </c>
    </row>
    <row r="3" spans="2:14">
      <c r="F3" s="23" t="str">
        <f>PRESIDENCIA!F3</f>
        <v>PRIMER QUINCENA DE ENERO DE 2016</v>
      </c>
      <c r="G3" s="2"/>
      <c r="H3" s="2"/>
      <c r="I3" s="2"/>
      <c r="J3" s="2"/>
      <c r="K3" s="2"/>
      <c r="L3" s="2"/>
      <c r="M3" s="2"/>
    </row>
    <row r="4" spans="2:14">
      <c r="F4" s="5"/>
      <c r="G4" s="2"/>
      <c r="H4" s="2"/>
      <c r="I4" s="2"/>
      <c r="J4" s="2"/>
      <c r="K4" s="2"/>
      <c r="L4" s="2"/>
      <c r="M4" s="2"/>
    </row>
    <row r="5" spans="2:14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101" t="s">
        <v>266</v>
      </c>
      <c r="I5" s="7" t="s">
        <v>4</v>
      </c>
      <c r="J5" s="7" t="s">
        <v>212</v>
      </c>
      <c r="K5" s="73" t="s">
        <v>266</v>
      </c>
      <c r="L5" s="49" t="s">
        <v>199</v>
      </c>
      <c r="M5" s="7" t="s">
        <v>5</v>
      </c>
      <c r="N5" s="6" t="s">
        <v>6</v>
      </c>
    </row>
    <row r="6" spans="2:14" ht="2.25" customHeight="1">
      <c r="F6" s="104"/>
      <c r="G6" s="104"/>
      <c r="H6" s="104"/>
    </row>
    <row r="7" spans="2:14" ht="24.95" customHeight="1">
      <c r="B7" s="11" t="s">
        <v>497</v>
      </c>
      <c r="C7" s="10" t="s">
        <v>485</v>
      </c>
      <c r="D7" s="18"/>
      <c r="E7" s="122" t="s">
        <v>126</v>
      </c>
      <c r="F7" s="102">
        <v>13792.8</v>
      </c>
      <c r="G7" s="102">
        <v>1837.0223839999996</v>
      </c>
      <c r="H7" s="102"/>
      <c r="I7" s="13">
        <f t="shared" ref="I7:J11" si="0">+F7/30.42*15</f>
        <v>6801.1834319526624</v>
      </c>
      <c r="J7" s="13">
        <f t="shared" si="0"/>
        <v>905.82957790927003</v>
      </c>
      <c r="K7" s="13">
        <f>+H7/30.42*16</f>
        <v>0</v>
      </c>
      <c r="L7" s="13"/>
      <c r="M7" s="13">
        <f>I7-J7+K7-L7</f>
        <v>5895.3538540433929</v>
      </c>
      <c r="N7" s="14"/>
    </row>
    <row r="8" spans="2:14" ht="24.95" customHeight="1">
      <c r="B8" s="11" t="s">
        <v>215</v>
      </c>
      <c r="C8" s="10" t="s">
        <v>214</v>
      </c>
      <c r="D8" s="18"/>
      <c r="E8" s="122" t="s">
        <v>120</v>
      </c>
      <c r="F8" s="102">
        <v>8964</v>
      </c>
      <c r="G8" s="102">
        <v>852</v>
      </c>
      <c r="H8" s="102"/>
      <c r="I8" s="13">
        <f t="shared" si="0"/>
        <v>4420.1183431952659</v>
      </c>
      <c r="J8" s="13">
        <f t="shared" si="0"/>
        <v>420.11834319526628</v>
      </c>
      <c r="K8" s="13">
        <f>+H8/30.42*16</f>
        <v>0</v>
      </c>
      <c r="L8" s="13"/>
      <c r="M8" s="13">
        <f>I8-J8+K8-L8</f>
        <v>3999.9999999999995</v>
      </c>
      <c r="N8" s="14"/>
    </row>
    <row r="9" spans="2:14" ht="24.95" customHeight="1">
      <c r="B9" s="31" t="s">
        <v>183</v>
      </c>
      <c r="C9" s="36" t="s">
        <v>175</v>
      </c>
      <c r="D9" s="18"/>
      <c r="E9" s="122" t="s">
        <v>319</v>
      </c>
      <c r="F9" s="102">
        <v>6306</v>
      </c>
      <c r="G9" s="102">
        <v>222</v>
      </c>
      <c r="H9" s="102"/>
      <c r="I9" s="13">
        <f t="shared" si="0"/>
        <v>3109.4674556213013</v>
      </c>
      <c r="J9" s="13">
        <f t="shared" si="0"/>
        <v>109.46745562130178</v>
      </c>
      <c r="K9" s="13">
        <f>+H9/30.42*16</f>
        <v>0</v>
      </c>
      <c r="L9" s="13"/>
      <c r="M9" s="13">
        <f>I9-J9+K9-L9</f>
        <v>2999.9999999999995</v>
      </c>
      <c r="N9" s="14"/>
    </row>
    <row r="10" spans="2:14" ht="24.95" customHeight="1">
      <c r="B10" s="11" t="s">
        <v>365</v>
      </c>
      <c r="C10" s="10" t="s">
        <v>363</v>
      </c>
      <c r="D10" s="18"/>
      <c r="E10" s="122" t="s">
        <v>320</v>
      </c>
      <c r="F10" s="102">
        <v>6306</v>
      </c>
      <c r="G10" s="102">
        <v>222</v>
      </c>
      <c r="H10" s="102"/>
      <c r="I10" s="13">
        <f t="shared" si="0"/>
        <v>3109.4674556213013</v>
      </c>
      <c r="J10" s="13">
        <f t="shared" si="0"/>
        <v>109.46745562130178</v>
      </c>
      <c r="K10" s="13">
        <f>+H10/30.42*16</f>
        <v>0</v>
      </c>
      <c r="L10" s="13"/>
      <c r="M10" s="13">
        <f>I10-J10+K10-L10</f>
        <v>2999.9999999999995</v>
      </c>
      <c r="N10" s="14"/>
    </row>
    <row r="11" spans="2:14" ht="24.95" customHeight="1">
      <c r="B11" s="11" t="s">
        <v>366</v>
      </c>
      <c r="C11" s="10" t="s">
        <v>364</v>
      </c>
      <c r="D11" s="18"/>
      <c r="E11" s="122" t="s">
        <v>321</v>
      </c>
      <c r="F11" s="102">
        <v>6306</v>
      </c>
      <c r="G11" s="102">
        <v>222</v>
      </c>
      <c r="H11" s="102"/>
      <c r="I11" s="13">
        <f t="shared" si="0"/>
        <v>3109.4674556213013</v>
      </c>
      <c r="J11" s="13">
        <f t="shared" si="0"/>
        <v>109.46745562130178</v>
      </c>
      <c r="K11" s="13">
        <f>+H11/30.42*16</f>
        <v>0</v>
      </c>
      <c r="L11" s="13"/>
      <c r="M11" s="13">
        <f>I11-J11+K11-L11</f>
        <v>2999.9999999999995</v>
      </c>
      <c r="N11" s="14"/>
    </row>
    <row r="12" spans="2:14" ht="24.95" customHeight="1">
      <c r="B12" s="11"/>
      <c r="C12" s="10"/>
      <c r="D12" s="18"/>
      <c r="E12" s="11"/>
      <c r="F12" s="102"/>
      <c r="G12" s="102"/>
      <c r="H12" s="102"/>
      <c r="I12" s="13"/>
      <c r="J12" s="13"/>
      <c r="K12" s="13"/>
      <c r="L12" s="13"/>
      <c r="M12" s="13"/>
    </row>
    <row r="13" spans="2:14" ht="21.95" customHeight="1">
      <c r="E13" s="21" t="s">
        <v>91</v>
      </c>
      <c r="F13" s="103">
        <f t="shared" ref="F13:M13" si="1">SUM(F6:F12)</f>
        <v>41674.800000000003</v>
      </c>
      <c r="G13" s="103">
        <f t="shared" si="1"/>
        <v>3355.0223839999999</v>
      </c>
      <c r="H13" s="103">
        <f t="shared" si="1"/>
        <v>0</v>
      </c>
      <c r="I13" s="22">
        <f>SUM(I6:I12)</f>
        <v>20549.704142011833</v>
      </c>
      <c r="J13" s="22">
        <f t="shared" si="1"/>
        <v>1654.3502879684415</v>
      </c>
      <c r="K13" s="22">
        <f t="shared" si="1"/>
        <v>0</v>
      </c>
      <c r="L13" s="22">
        <f t="shared" si="1"/>
        <v>0</v>
      </c>
      <c r="M13" s="22">
        <f t="shared" si="1"/>
        <v>18895.353854043391</v>
      </c>
    </row>
    <row r="14" spans="2:14" ht="21.95" customHeight="1">
      <c r="E14" s="21"/>
      <c r="F14" s="22"/>
      <c r="G14" s="22"/>
      <c r="H14" s="22"/>
      <c r="I14" s="22"/>
      <c r="J14" s="22"/>
      <c r="K14" s="22"/>
      <c r="L14" s="22"/>
      <c r="M14" s="22"/>
    </row>
    <row r="15" spans="2:14" ht="21.95" customHeight="1"/>
  </sheetData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3">
    <tabColor theme="6" tint="-0.249977111117893"/>
    <pageSetUpPr fitToPage="1"/>
  </sheetPr>
  <dimension ref="B1:N22"/>
  <sheetViews>
    <sheetView zoomScale="70" zoomScaleNormal="70" workbookViewId="0">
      <selection activeCell="I7" sqref="I7:K18"/>
    </sheetView>
  </sheetViews>
  <sheetFormatPr baseColWidth="10" defaultRowHeight="12.75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>
      <c r="F2" s="4" t="s">
        <v>92</v>
      </c>
      <c r="G2" s="2"/>
      <c r="H2" s="2"/>
      <c r="I2" s="2"/>
      <c r="J2" s="2"/>
      <c r="K2" s="2"/>
      <c r="L2" s="2"/>
      <c r="M2" s="2"/>
      <c r="N2" s="23" t="str">
        <f>PRESIDENCIA!M2</f>
        <v>15 DE ENERO DE 2016</v>
      </c>
    </row>
    <row r="3" spans="2:14">
      <c r="F3" s="23" t="str">
        <f>PRESIDENCIA!F3</f>
        <v>PRIMER QUINCENA DE ENERO DE 2016</v>
      </c>
      <c r="G3" s="2"/>
      <c r="H3" s="2"/>
      <c r="I3" s="2"/>
      <c r="J3" s="2"/>
      <c r="K3" s="2"/>
      <c r="L3" s="2"/>
      <c r="M3" s="2"/>
    </row>
    <row r="4" spans="2:14">
      <c r="F4" s="5"/>
      <c r="G4" s="2"/>
      <c r="H4" s="2"/>
      <c r="I4" s="2"/>
      <c r="J4" s="2"/>
      <c r="K4" s="2"/>
      <c r="L4" s="2"/>
      <c r="M4" s="2"/>
    </row>
    <row r="5" spans="2:14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101" t="s">
        <v>266</v>
      </c>
      <c r="I5" s="7" t="s">
        <v>4</v>
      </c>
      <c r="J5" s="7" t="s">
        <v>212</v>
      </c>
      <c r="K5" s="73" t="s">
        <v>266</v>
      </c>
      <c r="L5" s="49" t="s">
        <v>199</v>
      </c>
      <c r="M5" s="7" t="s">
        <v>5</v>
      </c>
      <c r="N5" s="6" t="s">
        <v>6</v>
      </c>
    </row>
    <row r="6" spans="2:14" ht="2.25" customHeight="1">
      <c r="F6" s="104"/>
      <c r="G6" s="104"/>
      <c r="H6" s="104"/>
    </row>
    <row r="7" spans="2:14" ht="24.95" customHeight="1">
      <c r="B7" s="11" t="s">
        <v>411</v>
      </c>
      <c r="C7" s="10" t="s">
        <v>408</v>
      </c>
      <c r="D7" s="18"/>
      <c r="E7" s="122" t="s">
        <v>257</v>
      </c>
      <c r="F7" s="102">
        <v>4725</v>
      </c>
      <c r="G7" s="102"/>
      <c r="H7" s="102">
        <v>21.643695999999998</v>
      </c>
      <c r="I7" s="13">
        <f>+F7/30.42*15</f>
        <v>2329.8816568047337</v>
      </c>
      <c r="J7" s="13">
        <f>+G7/30.42*15</f>
        <v>0</v>
      </c>
      <c r="K7" s="13">
        <f>+H7/30.42*15</f>
        <v>10.672433925049308</v>
      </c>
      <c r="L7" s="13"/>
      <c r="M7" s="13">
        <f>I7-J7+K7-L7</f>
        <v>2340.5540907297832</v>
      </c>
      <c r="N7" s="14"/>
    </row>
    <row r="8" spans="2:14" ht="24.95" customHeight="1">
      <c r="B8" s="11" t="s">
        <v>412</v>
      </c>
      <c r="C8" s="12" t="s">
        <v>409</v>
      </c>
      <c r="D8" s="18"/>
      <c r="E8" s="122" t="s">
        <v>258</v>
      </c>
      <c r="F8" s="102">
        <v>4725</v>
      </c>
      <c r="G8" s="102"/>
      <c r="H8" s="102">
        <v>21.643695999999998</v>
      </c>
      <c r="I8" s="13">
        <f t="shared" ref="I8:I18" si="0">+F8/30.42*15</f>
        <v>2329.8816568047337</v>
      </c>
      <c r="J8" s="13">
        <f t="shared" ref="J8:J18" si="1">+G8/30.42*15</f>
        <v>0</v>
      </c>
      <c r="K8" s="13">
        <f t="shared" ref="K8:K18" si="2">+H8/30.42*15</f>
        <v>10.672433925049308</v>
      </c>
      <c r="L8" s="13"/>
      <c r="M8" s="13">
        <f t="shared" ref="M8:M18" si="3">I8-J8+K8-L8</f>
        <v>2340.5540907297832</v>
      </c>
      <c r="N8" s="14"/>
    </row>
    <row r="9" spans="2:14" ht="24.95" customHeight="1">
      <c r="B9" s="11" t="s">
        <v>413</v>
      </c>
      <c r="C9" s="10" t="s">
        <v>410</v>
      </c>
      <c r="D9" s="18"/>
      <c r="E9" s="122" t="s">
        <v>259</v>
      </c>
      <c r="F9" s="102">
        <v>4725</v>
      </c>
      <c r="G9" s="102"/>
      <c r="H9" s="102">
        <v>21.643695999999998</v>
      </c>
      <c r="I9" s="13">
        <f t="shared" si="0"/>
        <v>2329.8816568047337</v>
      </c>
      <c r="J9" s="13">
        <f t="shared" si="1"/>
        <v>0</v>
      </c>
      <c r="K9" s="13">
        <f t="shared" si="2"/>
        <v>10.672433925049308</v>
      </c>
      <c r="L9" s="13"/>
      <c r="M9" s="13">
        <f t="shared" si="3"/>
        <v>2340.5540907297832</v>
      </c>
      <c r="N9" s="14"/>
    </row>
    <row r="10" spans="2:14" ht="24.95" customHeight="1">
      <c r="B10" s="11" t="s">
        <v>11</v>
      </c>
      <c r="C10" s="10" t="s">
        <v>12</v>
      </c>
      <c r="D10" s="18"/>
      <c r="E10" s="122" t="s">
        <v>128</v>
      </c>
      <c r="F10" s="102">
        <v>4863.6000000000004</v>
      </c>
      <c r="G10" s="102"/>
      <c r="H10" s="102">
        <v>6.5640159999999801</v>
      </c>
      <c r="I10" s="13">
        <f t="shared" si="0"/>
        <v>2398.2248520710059</v>
      </c>
      <c r="J10" s="13">
        <f t="shared" si="1"/>
        <v>0</v>
      </c>
      <c r="K10" s="13">
        <f t="shared" si="2"/>
        <v>3.2366942800788854</v>
      </c>
      <c r="L10" s="13"/>
      <c r="M10" s="13">
        <f t="shared" si="3"/>
        <v>2401.461546351085</v>
      </c>
      <c r="N10" s="14"/>
    </row>
    <row r="11" spans="2:14" ht="24.95" customHeight="1">
      <c r="B11" s="11" t="s">
        <v>13</v>
      </c>
      <c r="C11" s="10" t="s">
        <v>14</v>
      </c>
      <c r="D11" s="18"/>
      <c r="E11" s="122" t="s">
        <v>128</v>
      </c>
      <c r="F11" s="102">
        <v>2415</v>
      </c>
      <c r="G11" s="102"/>
      <c r="H11" s="102">
        <v>274.49912</v>
      </c>
      <c r="I11" s="13">
        <f t="shared" si="0"/>
        <v>1190.8284023668639</v>
      </c>
      <c r="J11" s="13">
        <f t="shared" si="1"/>
        <v>0</v>
      </c>
      <c r="K11" s="13">
        <f t="shared" si="2"/>
        <v>135.35459566074951</v>
      </c>
      <c r="L11" s="13"/>
      <c r="M11" s="13">
        <f t="shared" si="3"/>
        <v>1326.1829980276134</v>
      </c>
      <c r="N11" s="14"/>
    </row>
    <row r="12" spans="2:14" ht="24.95" customHeight="1">
      <c r="B12" s="11" t="s">
        <v>15</v>
      </c>
      <c r="C12" s="10" t="s">
        <v>16</v>
      </c>
      <c r="D12" s="18"/>
      <c r="E12" s="122" t="s">
        <v>128</v>
      </c>
      <c r="F12" s="102">
        <v>2415</v>
      </c>
      <c r="G12" s="102"/>
      <c r="H12" s="102">
        <v>274.49912</v>
      </c>
      <c r="I12" s="13">
        <f t="shared" si="0"/>
        <v>1190.8284023668639</v>
      </c>
      <c r="J12" s="13">
        <f t="shared" si="1"/>
        <v>0</v>
      </c>
      <c r="K12" s="13">
        <f t="shared" si="2"/>
        <v>135.35459566074951</v>
      </c>
      <c r="L12" s="13"/>
      <c r="M12" s="13">
        <f t="shared" si="3"/>
        <v>1326.1829980276134</v>
      </c>
      <c r="N12" s="14"/>
    </row>
    <row r="13" spans="2:14" ht="24.95" customHeight="1">
      <c r="B13" s="35" t="s">
        <v>17</v>
      </c>
      <c r="C13" s="12" t="s">
        <v>18</v>
      </c>
      <c r="D13" s="18"/>
      <c r="E13" s="122" t="s">
        <v>129</v>
      </c>
      <c r="F13" s="102">
        <v>7066.5</v>
      </c>
      <c r="G13" s="102">
        <v>304.44150400000001</v>
      </c>
      <c r="H13" s="102"/>
      <c r="I13" s="13">
        <f t="shared" si="0"/>
        <v>3484.4674556213013</v>
      </c>
      <c r="J13" s="13">
        <f t="shared" si="1"/>
        <v>150.11908481262327</v>
      </c>
      <c r="K13" s="13">
        <f t="shared" si="2"/>
        <v>0</v>
      </c>
      <c r="L13" s="13"/>
      <c r="M13" s="13">
        <f t="shared" si="3"/>
        <v>3334.3483708086778</v>
      </c>
      <c r="N13" s="14"/>
    </row>
    <row r="14" spans="2:14" ht="24.95" customHeight="1">
      <c r="B14" s="11" t="s">
        <v>19</v>
      </c>
      <c r="C14" s="10" t="s">
        <v>20</v>
      </c>
      <c r="D14" s="18"/>
      <c r="E14" s="122" t="s">
        <v>130</v>
      </c>
      <c r="F14" s="102">
        <v>5884.2</v>
      </c>
      <c r="G14" s="102">
        <v>134.717264</v>
      </c>
      <c r="H14" s="102"/>
      <c r="I14" s="13">
        <f t="shared" si="0"/>
        <v>2901.479289940828</v>
      </c>
      <c r="J14" s="13">
        <f t="shared" si="1"/>
        <v>66.428631163708076</v>
      </c>
      <c r="K14" s="13">
        <f t="shared" si="2"/>
        <v>0</v>
      </c>
      <c r="L14" s="13"/>
      <c r="M14" s="13">
        <f t="shared" si="3"/>
        <v>2835.0506587771201</v>
      </c>
      <c r="N14" s="14"/>
    </row>
    <row r="15" spans="2:14" ht="24.95" customHeight="1">
      <c r="B15" s="11" t="s">
        <v>21</v>
      </c>
      <c r="C15" s="10" t="s">
        <v>22</v>
      </c>
      <c r="D15" s="18"/>
      <c r="E15" s="122" t="s">
        <v>129</v>
      </c>
      <c r="F15" s="102">
        <v>7066.5</v>
      </c>
      <c r="G15" s="102">
        <v>304.44150400000001</v>
      </c>
      <c r="H15" s="102"/>
      <c r="I15" s="13">
        <f t="shared" si="0"/>
        <v>3484.4674556213013</v>
      </c>
      <c r="J15" s="13">
        <f t="shared" si="1"/>
        <v>150.11908481262327</v>
      </c>
      <c r="K15" s="13">
        <f t="shared" si="2"/>
        <v>0</v>
      </c>
      <c r="L15" s="13"/>
      <c r="M15" s="13">
        <f t="shared" si="3"/>
        <v>3334.3483708086778</v>
      </c>
      <c r="N15" s="14"/>
    </row>
    <row r="16" spans="2:14" ht="24.95" customHeight="1">
      <c r="B16" s="11" t="s">
        <v>23</v>
      </c>
      <c r="C16" s="10" t="s">
        <v>24</v>
      </c>
      <c r="D16" s="18"/>
      <c r="E16" s="122" t="s">
        <v>130</v>
      </c>
      <c r="F16" s="102">
        <v>5884.2</v>
      </c>
      <c r="G16" s="102">
        <v>134.717264</v>
      </c>
      <c r="H16" s="102"/>
      <c r="I16" s="13">
        <f t="shared" si="0"/>
        <v>2901.479289940828</v>
      </c>
      <c r="J16" s="13">
        <f t="shared" si="1"/>
        <v>66.428631163708076</v>
      </c>
      <c r="K16" s="13">
        <f t="shared" si="2"/>
        <v>0</v>
      </c>
      <c r="L16" s="13"/>
      <c r="M16" s="13">
        <f t="shared" si="3"/>
        <v>2835.0506587771201</v>
      </c>
      <c r="N16" s="14"/>
    </row>
    <row r="17" spans="2:14" ht="24.95" customHeight="1">
      <c r="B17" s="11"/>
      <c r="C17" s="10" t="s">
        <v>483</v>
      </c>
      <c r="D17" s="18"/>
      <c r="E17" s="122" t="s">
        <v>260</v>
      </c>
      <c r="F17" s="102">
        <v>2929.5</v>
      </c>
      <c r="G17" s="102"/>
      <c r="H17" s="102">
        <v>241.36112</v>
      </c>
      <c r="I17" s="13">
        <f t="shared" si="0"/>
        <v>1444.5266272189349</v>
      </c>
      <c r="J17" s="13">
        <f t="shared" si="1"/>
        <v>0</v>
      </c>
      <c r="K17" s="13">
        <f t="shared" si="2"/>
        <v>119.01435897435897</v>
      </c>
      <c r="L17" s="13"/>
      <c r="M17" s="13">
        <f t="shared" si="3"/>
        <v>1563.540986193294</v>
      </c>
      <c r="N17" s="14"/>
    </row>
    <row r="18" spans="2:14" ht="24.95" customHeight="1">
      <c r="B18" s="11" t="s">
        <v>27</v>
      </c>
      <c r="C18" s="10" t="s">
        <v>28</v>
      </c>
      <c r="D18" s="18"/>
      <c r="E18" s="122" t="s">
        <v>132</v>
      </c>
      <c r="F18" s="102">
        <v>2125.1999999999998</v>
      </c>
      <c r="G18" s="102"/>
      <c r="H18" s="102">
        <v>293.04631999999998</v>
      </c>
      <c r="I18" s="13">
        <f t="shared" si="0"/>
        <v>1047.9289940828401</v>
      </c>
      <c r="J18" s="13">
        <f t="shared" si="1"/>
        <v>0</v>
      </c>
      <c r="K18" s="13">
        <f t="shared" si="2"/>
        <v>144.50015779092701</v>
      </c>
      <c r="L18" s="13"/>
      <c r="M18" s="13">
        <f t="shared" si="3"/>
        <v>1192.4291518737671</v>
      </c>
      <c r="N18" s="14"/>
    </row>
    <row r="19" spans="2:14" ht="24.95" customHeight="1">
      <c r="B19" s="11"/>
      <c r="C19" s="10"/>
      <c r="D19" s="18"/>
      <c r="E19" s="11"/>
      <c r="F19" s="102"/>
      <c r="G19" s="102"/>
      <c r="H19" s="102"/>
      <c r="I19" s="13"/>
      <c r="J19" s="13"/>
      <c r="K19" s="13"/>
      <c r="L19" s="13"/>
      <c r="M19" s="13"/>
    </row>
    <row r="20" spans="2:14" ht="21.95" customHeight="1">
      <c r="E20" s="21" t="s">
        <v>91</v>
      </c>
      <c r="F20" s="103">
        <f t="shared" ref="F20:L20" si="4">SUM(F6:F19)</f>
        <v>54824.69999999999</v>
      </c>
      <c r="G20" s="103">
        <f t="shared" si="4"/>
        <v>878.31753600000002</v>
      </c>
      <c r="H20" s="103">
        <f t="shared" si="4"/>
        <v>1154.9007839999999</v>
      </c>
      <c r="I20" s="22">
        <f t="shared" si="4"/>
        <v>27033.875739644969</v>
      </c>
      <c r="J20" s="22">
        <f t="shared" si="4"/>
        <v>433.09543195266269</v>
      </c>
      <c r="K20" s="22">
        <f t="shared" si="4"/>
        <v>569.47770414201182</v>
      </c>
      <c r="L20" s="22">
        <f t="shared" si="4"/>
        <v>0</v>
      </c>
      <c r="M20" s="22">
        <f>SUM(M6:M19)</f>
        <v>27170.258011834318</v>
      </c>
    </row>
    <row r="21" spans="2:14" ht="21.95" customHeight="1">
      <c r="E21" s="21"/>
      <c r="F21" s="22"/>
      <c r="G21" s="22"/>
      <c r="H21" s="22"/>
      <c r="I21" s="22"/>
      <c r="J21" s="22"/>
      <c r="K21" s="22"/>
      <c r="L21" s="22"/>
      <c r="M21" s="22"/>
    </row>
    <row r="22" spans="2:14" ht="21.95" customHeight="1"/>
  </sheetData>
  <phoneticPr fontId="0" type="noConversion"/>
  <pageMargins left="0.15748031496062992" right="0.11811023622047245" top="0.74803149606299213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4">
    <tabColor theme="6" tint="-0.249977111117893"/>
    <pageSetUpPr fitToPage="1"/>
  </sheetPr>
  <dimension ref="A1:P21"/>
  <sheetViews>
    <sheetView tabSelected="1" zoomScale="80" zoomScaleNormal="80" workbookViewId="0">
      <selection activeCell="F9" sqref="F9"/>
    </sheetView>
  </sheetViews>
  <sheetFormatPr baseColWidth="10" defaultRowHeight="12.75"/>
  <cols>
    <col min="1" max="1" width="1.7109375" customWidth="1"/>
    <col min="2" max="2" width="12.140625" bestFit="1" customWidth="1"/>
    <col min="3" max="3" width="39.5703125" bestFit="1" customWidth="1"/>
    <col min="4" max="4" width="3.140625" customWidth="1"/>
    <col min="5" max="5" width="16.42578125" customWidth="1"/>
    <col min="6" max="6" width="2.140625" customWidth="1"/>
    <col min="7" max="7" width="1.7109375" customWidth="1"/>
    <col min="8" max="8" width="15.140625" customWidth="1"/>
    <col min="9" max="10" width="10.85546875" customWidth="1"/>
    <col min="11" max="11" width="7.5703125" customWidth="1"/>
    <col min="13" max="13" width="26" customWidth="1"/>
  </cols>
  <sheetData>
    <row r="1" spans="2:16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6" ht="15">
      <c r="F2" s="4" t="s">
        <v>93</v>
      </c>
      <c r="G2" s="2"/>
      <c r="H2" s="2"/>
      <c r="I2" s="2"/>
      <c r="J2" s="2"/>
      <c r="K2" s="2"/>
      <c r="L2" s="2"/>
      <c r="M2" s="23" t="str">
        <f>PRESIDENCIA!M2</f>
        <v>15 DE ENERO DE 2016</v>
      </c>
    </row>
    <row r="3" spans="2:16">
      <c r="F3" s="23" t="str">
        <f>PRESIDENCIA!F3</f>
        <v>PRIMER QUINCENA DE ENERO DE 2016</v>
      </c>
      <c r="G3" s="2"/>
      <c r="H3" s="2"/>
      <c r="I3" s="2"/>
      <c r="J3" s="2"/>
      <c r="K3" s="2"/>
      <c r="L3" s="2"/>
    </row>
    <row r="4" spans="2:16">
      <c r="F4" s="5"/>
      <c r="G4" s="2"/>
      <c r="H4" s="2"/>
      <c r="I4" s="2"/>
      <c r="J4" s="2"/>
      <c r="K4" s="2"/>
      <c r="L4" s="2"/>
    </row>
    <row r="5" spans="2:16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6">
      <c r="F6" s="104"/>
      <c r="G6" s="104"/>
    </row>
    <row r="7" spans="2:16" ht="24.95" customHeight="1">
      <c r="B7" s="11" t="s">
        <v>402</v>
      </c>
      <c r="C7" s="10" t="s">
        <v>400</v>
      </c>
      <c r="D7" s="18"/>
      <c r="E7" s="71" t="s">
        <v>133</v>
      </c>
      <c r="F7" s="102">
        <v>38202</v>
      </c>
      <c r="G7" s="102">
        <v>7782</v>
      </c>
      <c r="H7" s="13">
        <f>+F7/30.42*15</f>
        <v>18837.278106508875</v>
      </c>
      <c r="I7" s="13">
        <f>+G7/30.42*15</f>
        <v>3837.2781065088752</v>
      </c>
      <c r="J7" s="13"/>
      <c r="K7" s="13">
        <v>0</v>
      </c>
      <c r="L7" s="13">
        <f>H7-I7+J7-K7</f>
        <v>15000</v>
      </c>
      <c r="M7" s="14"/>
      <c r="N7" s="83"/>
      <c r="O7" s="83"/>
    </row>
    <row r="8" spans="2:16" ht="24.95" customHeight="1">
      <c r="B8" s="11" t="s">
        <v>403</v>
      </c>
      <c r="C8" s="10" t="s">
        <v>470</v>
      </c>
      <c r="D8" s="18"/>
      <c r="E8" s="71" t="s">
        <v>298</v>
      </c>
      <c r="F8" s="13">
        <v>11514.3</v>
      </c>
      <c r="G8" s="13">
        <v>1350.3347839999997</v>
      </c>
      <c r="H8" s="13">
        <f t="shared" ref="H8:H17" si="0">+F8/30.42*15</f>
        <v>5677.6627218934909</v>
      </c>
      <c r="I8" s="13">
        <f t="shared" ref="I8:I17" si="1">+G8/30.42*15</f>
        <v>665.84555424063092</v>
      </c>
      <c r="J8" s="13"/>
      <c r="K8" s="13"/>
      <c r="L8" s="13">
        <f t="shared" ref="L8:L17" si="2">H8-I8+J8-K8</f>
        <v>5011.81716765286</v>
      </c>
      <c r="M8" s="14"/>
      <c r="N8" s="83"/>
      <c r="O8" s="83"/>
    </row>
    <row r="9" spans="2:16" ht="24.95" customHeight="1">
      <c r="B9" s="11" t="s">
        <v>29</v>
      </c>
      <c r="C9" s="10" t="s">
        <v>30</v>
      </c>
      <c r="D9" s="18"/>
      <c r="E9" s="71" t="s">
        <v>120</v>
      </c>
      <c r="F9" s="102">
        <v>8964</v>
      </c>
      <c r="G9" s="102">
        <v>852</v>
      </c>
      <c r="H9" s="13">
        <f t="shared" si="0"/>
        <v>4420.1183431952659</v>
      </c>
      <c r="I9" s="13">
        <f t="shared" si="1"/>
        <v>420.11834319526628</v>
      </c>
      <c r="J9" s="13"/>
      <c r="K9" s="13"/>
      <c r="L9" s="13">
        <f t="shared" si="2"/>
        <v>3999.9999999999995</v>
      </c>
      <c r="M9" s="14"/>
      <c r="N9" s="83"/>
      <c r="O9" s="83"/>
    </row>
    <row r="10" spans="2:16" ht="24.95" customHeight="1">
      <c r="B10" s="11" t="s">
        <v>37</v>
      </c>
      <c r="C10" s="10" t="s">
        <v>38</v>
      </c>
      <c r="D10" s="18"/>
      <c r="E10" s="71" t="s">
        <v>120</v>
      </c>
      <c r="F10" s="102">
        <v>8964</v>
      </c>
      <c r="G10" s="102">
        <v>852</v>
      </c>
      <c r="H10" s="13">
        <f t="shared" si="0"/>
        <v>4420.1183431952659</v>
      </c>
      <c r="I10" s="13">
        <f t="shared" si="1"/>
        <v>420.11834319526628</v>
      </c>
      <c r="J10" s="13"/>
      <c r="K10" s="13"/>
      <c r="L10" s="13">
        <f t="shared" si="2"/>
        <v>3999.9999999999995</v>
      </c>
      <c r="M10" s="14"/>
      <c r="N10" s="83"/>
      <c r="O10" s="83"/>
    </row>
    <row r="11" spans="2:16" ht="24.95" customHeight="1">
      <c r="B11" s="11" t="s">
        <v>404</v>
      </c>
      <c r="C11" s="10" t="s">
        <v>405</v>
      </c>
      <c r="D11" s="18"/>
      <c r="E11" s="71" t="s">
        <v>135</v>
      </c>
      <c r="F11" s="102">
        <v>8964</v>
      </c>
      <c r="G11" s="102">
        <v>852</v>
      </c>
      <c r="H11" s="13">
        <f t="shared" si="0"/>
        <v>4420.1183431952659</v>
      </c>
      <c r="I11" s="13">
        <f t="shared" si="1"/>
        <v>420.11834319526628</v>
      </c>
      <c r="J11" s="13"/>
      <c r="K11" s="13">
        <v>0</v>
      </c>
      <c r="L11" s="13">
        <f t="shared" si="2"/>
        <v>3999.9999999999995</v>
      </c>
      <c r="M11" s="14"/>
      <c r="N11" s="83"/>
      <c r="O11" s="83"/>
    </row>
    <row r="12" spans="2:16" ht="24.95" customHeight="1">
      <c r="B12" s="11" t="s">
        <v>31</v>
      </c>
      <c r="C12" s="10" t="s">
        <v>32</v>
      </c>
      <c r="D12" s="18"/>
      <c r="E12" s="71" t="s">
        <v>134</v>
      </c>
      <c r="F12" s="102">
        <v>23719.5</v>
      </c>
      <c r="G12" s="102">
        <v>4021.0718400000001</v>
      </c>
      <c r="H12" s="13">
        <f t="shared" si="0"/>
        <v>11696.005917159762</v>
      </c>
      <c r="I12" s="13">
        <f t="shared" si="1"/>
        <v>1982.7770414201184</v>
      </c>
      <c r="J12" s="13"/>
      <c r="K12" s="13">
        <v>4</v>
      </c>
      <c r="L12" s="13">
        <f t="shared" si="2"/>
        <v>9709.2288757396436</v>
      </c>
      <c r="M12" s="14"/>
      <c r="N12" s="83"/>
      <c r="O12" s="83"/>
      <c r="P12" s="83"/>
    </row>
    <row r="13" spans="2:16" ht="24.95" customHeight="1">
      <c r="B13" s="11" t="s">
        <v>33</v>
      </c>
      <c r="C13" s="10" t="s">
        <v>34</v>
      </c>
      <c r="D13" s="18"/>
      <c r="E13" s="71" t="s">
        <v>161</v>
      </c>
      <c r="F13" s="102">
        <v>15361.5</v>
      </c>
      <c r="G13" s="102">
        <v>2172.0967039999996</v>
      </c>
      <c r="H13" s="13">
        <f t="shared" si="0"/>
        <v>7574.7041420118339</v>
      </c>
      <c r="I13" s="13">
        <f t="shared" si="1"/>
        <v>1071.0536015779089</v>
      </c>
      <c r="J13" s="13"/>
      <c r="K13" s="13">
        <v>3</v>
      </c>
      <c r="L13" s="13">
        <f t="shared" si="2"/>
        <v>6500.650540433925</v>
      </c>
      <c r="M13" s="14"/>
      <c r="N13" s="83"/>
      <c r="O13" s="83"/>
    </row>
    <row r="14" spans="2:16" ht="24.95" customHeight="1">
      <c r="B14" s="11" t="s">
        <v>35</v>
      </c>
      <c r="C14" s="10" t="s">
        <v>36</v>
      </c>
      <c r="D14" s="18"/>
      <c r="E14" s="71" t="s">
        <v>136</v>
      </c>
      <c r="F14" s="102">
        <v>9777.6</v>
      </c>
      <c r="G14" s="102">
        <v>997.29532799999993</v>
      </c>
      <c r="H14" s="13">
        <f t="shared" si="0"/>
        <v>4821.3017751479292</v>
      </c>
      <c r="I14" s="13">
        <f t="shared" si="1"/>
        <v>491.76298224852064</v>
      </c>
      <c r="J14" s="13"/>
      <c r="K14" s="13">
        <v>0</v>
      </c>
      <c r="L14" s="13">
        <f t="shared" si="2"/>
        <v>4329.5387928994087</v>
      </c>
      <c r="M14" s="14"/>
      <c r="N14" s="83"/>
      <c r="O14" s="83"/>
    </row>
    <row r="15" spans="2:16" ht="19.5" customHeight="1">
      <c r="B15" s="11" t="s">
        <v>262</v>
      </c>
      <c r="C15" s="10" t="s">
        <v>265</v>
      </c>
      <c r="D15" s="18"/>
      <c r="E15" s="71" t="s">
        <v>120</v>
      </c>
      <c r="F15" s="102">
        <v>8964</v>
      </c>
      <c r="G15" s="102">
        <v>852</v>
      </c>
      <c r="H15" s="13">
        <f t="shared" si="0"/>
        <v>4420.1183431952659</v>
      </c>
      <c r="I15" s="13">
        <f t="shared" si="1"/>
        <v>420.11834319526628</v>
      </c>
      <c r="J15" s="13"/>
      <c r="K15" s="13"/>
      <c r="L15" s="13">
        <f t="shared" si="2"/>
        <v>3999.9999999999995</v>
      </c>
      <c r="M15" s="14"/>
      <c r="N15" s="83"/>
      <c r="O15" s="83"/>
    </row>
    <row r="16" spans="2:16" ht="19.5" customHeight="1">
      <c r="B16" s="11" t="s">
        <v>406</v>
      </c>
      <c r="C16" s="10" t="s">
        <v>401</v>
      </c>
      <c r="D16" s="18"/>
      <c r="E16" s="72" t="s">
        <v>120</v>
      </c>
      <c r="F16" s="102">
        <v>8964</v>
      </c>
      <c r="G16" s="102">
        <v>852</v>
      </c>
      <c r="H16" s="13">
        <f t="shared" si="0"/>
        <v>4420.1183431952659</v>
      </c>
      <c r="I16" s="13">
        <f t="shared" si="1"/>
        <v>420.11834319526628</v>
      </c>
      <c r="J16" s="13"/>
      <c r="K16" s="13"/>
      <c r="L16" s="13">
        <f>H16-I16+J16-K16</f>
        <v>3999.9999999999995</v>
      </c>
      <c r="M16" s="14"/>
      <c r="N16" s="83"/>
      <c r="O16" s="83"/>
    </row>
    <row r="17" spans="1:15" ht="24.75" customHeight="1">
      <c r="B17" s="11" t="s">
        <v>407</v>
      </c>
      <c r="C17" s="10" t="s">
        <v>476</v>
      </c>
      <c r="D17" s="18"/>
      <c r="E17" s="71" t="s">
        <v>240</v>
      </c>
      <c r="F17" s="102">
        <v>14062</v>
      </c>
      <c r="G17" s="102">
        <v>1894</v>
      </c>
      <c r="H17" s="13">
        <f t="shared" si="0"/>
        <v>6933.9250493096642</v>
      </c>
      <c r="I17" s="13">
        <f t="shared" si="1"/>
        <v>933.9250493096647</v>
      </c>
      <c r="J17" s="13"/>
      <c r="K17" s="13"/>
      <c r="L17" s="13">
        <f t="shared" si="2"/>
        <v>6000</v>
      </c>
      <c r="M17" s="14"/>
      <c r="N17" s="83"/>
      <c r="O17" s="83"/>
    </row>
    <row r="18" spans="1:15" ht="21.95" customHeight="1">
      <c r="F18" s="104"/>
      <c r="G18" s="104"/>
    </row>
    <row r="19" spans="1:15" ht="21.95" customHeight="1">
      <c r="E19" s="21" t="s">
        <v>91</v>
      </c>
      <c r="F19" s="103">
        <f t="shared" ref="F19:L19" si="3">SUM(F7:F17)</f>
        <v>157456.90000000002</v>
      </c>
      <c r="G19" s="103">
        <f t="shared" si="3"/>
        <v>22476.798655999999</v>
      </c>
      <c r="H19" s="22">
        <f t="shared" si="3"/>
        <v>77641.469428007884</v>
      </c>
      <c r="I19" s="22">
        <f t="shared" si="3"/>
        <v>11083.23405128205</v>
      </c>
      <c r="J19" s="22">
        <f t="shared" si="3"/>
        <v>0</v>
      </c>
      <c r="K19" s="22">
        <f t="shared" si="3"/>
        <v>7</v>
      </c>
      <c r="L19" s="22">
        <f t="shared" si="3"/>
        <v>66551.235376725846</v>
      </c>
    </row>
    <row r="20" spans="1:15" ht="21.95" customHeight="1"/>
    <row r="21" spans="1:15">
      <c r="A21" s="25"/>
    </row>
  </sheetData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5">
    <tabColor theme="6" tint="-0.249977111117893"/>
    <pageSetUpPr fitToPage="1"/>
  </sheetPr>
  <dimension ref="B1:O29"/>
  <sheetViews>
    <sheetView topLeftCell="A6" zoomScale="80" zoomScaleNormal="80" workbookViewId="0">
      <selection activeCell="I22" sqref="I22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7" width="1.28515625" customWidth="1"/>
    <col min="8" max="8" width="12.42578125" customWidth="1"/>
    <col min="9" max="9" width="11.28515625" bestFit="1" customWidth="1"/>
    <col min="10" max="10" width="11.28515625" customWidth="1"/>
    <col min="11" max="11" width="8.85546875" customWidth="1"/>
    <col min="12" max="12" width="12.28515625" bestFit="1" customWidth="1"/>
    <col min="13" max="13" width="24.140625" customWidth="1"/>
  </cols>
  <sheetData>
    <row r="1" spans="2:15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>
      <c r="F2" s="4" t="s">
        <v>94</v>
      </c>
      <c r="G2" s="2"/>
      <c r="H2" s="2"/>
      <c r="I2" s="2"/>
      <c r="J2" s="4"/>
      <c r="K2" s="2"/>
      <c r="L2" s="2"/>
      <c r="M2" s="23" t="str">
        <f>PRESIDENCIA!M2</f>
        <v>15 DE ENERO DE 2016</v>
      </c>
    </row>
    <row r="3" spans="2:15">
      <c r="F3" s="23" t="str">
        <f>PRESIDENCIA!F3</f>
        <v>PRIMER QUINCENA DE ENERO DE 2016</v>
      </c>
      <c r="G3" s="2"/>
      <c r="H3" s="2"/>
      <c r="I3" s="2"/>
      <c r="J3" s="23"/>
      <c r="K3" s="2"/>
      <c r="L3" s="2"/>
    </row>
    <row r="4" spans="2:15" ht="1.5" customHeight="1">
      <c r="F4" s="5"/>
      <c r="G4" s="2"/>
      <c r="H4" s="2"/>
      <c r="I4" s="2"/>
      <c r="J4" s="5"/>
      <c r="K4" s="2"/>
      <c r="L4" s="2"/>
    </row>
    <row r="5" spans="2:15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5" ht="1.5" customHeight="1">
      <c r="F6" s="104"/>
      <c r="G6" s="104"/>
    </row>
    <row r="7" spans="2:15" ht="19.5" customHeight="1">
      <c r="B7" t="s">
        <v>448</v>
      </c>
      <c r="C7" s="10" t="s">
        <v>471</v>
      </c>
      <c r="D7" s="19"/>
      <c r="E7" s="82" t="s">
        <v>153</v>
      </c>
      <c r="F7" s="102">
        <v>24480</v>
      </c>
      <c r="G7" s="102">
        <v>4199.99</v>
      </c>
      <c r="H7" s="13">
        <f>+F7/30.42*15</f>
        <v>12071.005917159762</v>
      </c>
      <c r="I7" s="13">
        <f>+G7/30.42*15</f>
        <v>2071.0009861932936</v>
      </c>
      <c r="J7" s="13"/>
      <c r="K7" s="13">
        <v>0</v>
      </c>
      <c r="L7" s="13">
        <f>H7-I7+J7-K7</f>
        <v>10000.004930966468</v>
      </c>
      <c r="M7" s="14"/>
      <c r="O7" s="83"/>
    </row>
    <row r="8" spans="2:15" ht="58.5" customHeight="1">
      <c r="B8" s="11" t="s">
        <v>449</v>
      </c>
      <c r="C8" s="10" t="s">
        <v>443</v>
      </c>
      <c r="D8" s="19"/>
      <c r="E8" s="82" t="s">
        <v>331</v>
      </c>
      <c r="F8" s="102">
        <v>18576</v>
      </c>
      <c r="G8" s="102">
        <v>2859</v>
      </c>
      <c r="H8" s="13">
        <f t="shared" ref="H8:H23" si="0">+F8/30.42*15</f>
        <v>9159.7633136094682</v>
      </c>
      <c r="I8" s="13">
        <f t="shared" ref="I8:I23" si="1">+G8/30.42*15</f>
        <v>1409.7633136094673</v>
      </c>
      <c r="J8" s="13"/>
      <c r="K8" s="13"/>
      <c r="L8" s="13">
        <f>H8-I8+J8-K8</f>
        <v>7750.0000000000009</v>
      </c>
      <c r="M8" s="14"/>
      <c r="O8" s="83"/>
    </row>
    <row r="9" spans="2:15" ht="24.75" customHeight="1">
      <c r="B9" s="11" t="s">
        <v>41</v>
      </c>
      <c r="C9" s="10" t="s">
        <v>42</v>
      </c>
      <c r="D9" s="19"/>
      <c r="E9" s="82" t="s">
        <v>138</v>
      </c>
      <c r="F9" s="102">
        <v>19626.599999999999</v>
      </c>
      <c r="G9" s="102">
        <v>3083.1220639999997</v>
      </c>
      <c r="H9" s="13">
        <f t="shared" si="0"/>
        <v>9677.8106508875717</v>
      </c>
      <c r="I9" s="13">
        <f t="shared" si="1"/>
        <v>1520.277151873767</v>
      </c>
      <c r="J9" s="13"/>
      <c r="K9" s="13"/>
      <c r="L9" s="13">
        <f>H9-I9+J9-K9</f>
        <v>8157.5334990138044</v>
      </c>
      <c r="M9" s="14"/>
      <c r="O9" s="83"/>
    </row>
    <row r="10" spans="2:15" ht="24.95" customHeight="1">
      <c r="B10" s="11" t="s">
        <v>39</v>
      </c>
      <c r="C10" s="10" t="s">
        <v>40</v>
      </c>
      <c r="D10" s="19"/>
      <c r="E10" s="82" t="s">
        <v>138</v>
      </c>
      <c r="F10" s="102">
        <v>19626.599999999999</v>
      </c>
      <c r="G10" s="102">
        <v>3083.1220639999997</v>
      </c>
      <c r="H10" s="13">
        <f t="shared" si="0"/>
        <v>9677.8106508875717</v>
      </c>
      <c r="I10" s="13">
        <f t="shared" si="1"/>
        <v>1520.277151873767</v>
      </c>
      <c r="J10" s="13"/>
      <c r="K10" s="13">
        <v>9</v>
      </c>
      <c r="L10" s="13">
        <f t="shared" ref="L10:L18" si="2">H10-I10+J10-K10</f>
        <v>8148.5334990138044</v>
      </c>
      <c r="M10" s="14"/>
      <c r="O10" s="83"/>
    </row>
    <row r="11" spans="2:15" ht="24.95" customHeight="1">
      <c r="B11" s="69" t="s">
        <v>450</v>
      </c>
      <c r="C11" s="10" t="s">
        <v>472</v>
      </c>
      <c r="D11" s="19"/>
      <c r="E11" s="82" t="s">
        <v>120</v>
      </c>
      <c r="F11" s="102">
        <v>8964</v>
      </c>
      <c r="G11" s="102">
        <v>852</v>
      </c>
      <c r="H11" s="13">
        <f t="shared" si="0"/>
        <v>4420.1183431952659</v>
      </c>
      <c r="I11" s="13">
        <f t="shared" si="1"/>
        <v>420.11834319526628</v>
      </c>
      <c r="J11" s="13"/>
      <c r="K11" s="13">
        <v>0</v>
      </c>
      <c r="L11" s="13">
        <f t="shared" si="2"/>
        <v>3999.9999999999995</v>
      </c>
      <c r="M11" s="14"/>
      <c r="O11" s="83"/>
    </row>
    <row r="12" spans="2:15" ht="24.95" customHeight="1">
      <c r="B12" s="11" t="s">
        <v>43</v>
      </c>
      <c r="C12" s="10" t="s">
        <v>44</v>
      </c>
      <c r="D12" s="19"/>
      <c r="E12" s="82" t="s">
        <v>139</v>
      </c>
      <c r="F12" s="102">
        <v>12826.8</v>
      </c>
      <c r="G12" s="102">
        <v>1630.6847839999996</v>
      </c>
      <c r="H12" s="13">
        <f t="shared" si="0"/>
        <v>6324.8520710059165</v>
      </c>
      <c r="I12" s="13">
        <f t="shared" si="1"/>
        <v>804.08519921104505</v>
      </c>
      <c r="J12" s="13"/>
      <c r="K12" s="13">
        <v>2</v>
      </c>
      <c r="L12" s="13">
        <f t="shared" si="2"/>
        <v>5518.7668717948718</v>
      </c>
      <c r="M12" s="14"/>
      <c r="O12" s="83"/>
    </row>
    <row r="13" spans="2:15" ht="24.95" customHeight="1">
      <c r="B13" s="11" t="s">
        <v>45</v>
      </c>
      <c r="C13" s="10" t="s">
        <v>113</v>
      </c>
      <c r="D13" s="19"/>
      <c r="E13" s="82" t="s">
        <v>139</v>
      </c>
      <c r="F13" s="102">
        <v>12826.8</v>
      </c>
      <c r="G13" s="102">
        <v>1630.6847839999996</v>
      </c>
      <c r="H13" s="13">
        <f t="shared" si="0"/>
        <v>6324.8520710059165</v>
      </c>
      <c r="I13" s="13">
        <f t="shared" si="1"/>
        <v>804.08519921104505</v>
      </c>
      <c r="J13" s="13"/>
      <c r="K13" s="13">
        <v>2</v>
      </c>
      <c r="L13" s="13">
        <f t="shared" si="2"/>
        <v>5518.7668717948718</v>
      </c>
      <c r="M13" s="14"/>
      <c r="O13" s="83"/>
    </row>
    <row r="14" spans="2:15" ht="24.95" customHeight="1">
      <c r="B14" s="10" t="s">
        <v>166</v>
      </c>
      <c r="C14" s="10" t="s">
        <v>165</v>
      </c>
      <c r="D14" s="19"/>
      <c r="E14" s="82" t="s">
        <v>139</v>
      </c>
      <c r="F14" s="102">
        <v>9819.6</v>
      </c>
      <c r="G14" s="105">
        <v>1004.821728</v>
      </c>
      <c r="H14" s="13">
        <f t="shared" si="0"/>
        <v>4842.0118343195263</v>
      </c>
      <c r="I14" s="13">
        <f t="shared" si="1"/>
        <v>495.47422485207102</v>
      </c>
      <c r="J14" s="13"/>
      <c r="K14" s="13">
        <v>0</v>
      </c>
      <c r="L14" s="13">
        <f t="shared" si="2"/>
        <v>4346.5376094674557</v>
      </c>
      <c r="M14" s="14"/>
      <c r="O14" s="83"/>
    </row>
    <row r="15" spans="2:15" ht="24.95" customHeight="1">
      <c r="B15" s="10" t="s">
        <v>168</v>
      </c>
      <c r="C15" s="10" t="s">
        <v>167</v>
      </c>
      <c r="D15" s="19"/>
      <c r="E15" s="82" t="s">
        <v>139</v>
      </c>
      <c r="F15" s="102">
        <v>9819.6</v>
      </c>
      <c r="G15" s="105">
        <v>1004.821728</v>
      </c>
      <c r="H15" s="13">
        <f t="shared" si="0"/>
        <v>4842.0118343195263</v>
      </c>
      <c r="I15" s="13">
        <f t="shared" si="1"/>
        <v>495.47422485207102</v>
      </c>
      <c r="J15" s="13"/>
      <c r="K15" s="13">
        <v>0</v>
      </c>
      <c r="L15" s="13">
        <f t="shared" si="2"/>
        <v>4346.5376094674557</v>
      </c>
      <c r="M15" s="14"/>
      <c r="O15" s="83"/>
    </row>
    <row r="16" spans="2:15" ht="24.95" customHeight="1">
      <c r="B16" s="11" t="s">
        <v>46</v>
      </c>
      <c r="C16" s="10" t="s">
        <v>47</v>
      </c>
      <c r="D16" s="19"/>
      <c r="E16" s="82" t="s">
        <v>121</v>
      </c>
      <c r="F16" s="102">
        <v>7816.2</v>
      </c>
      <c r="G16" s="105">
        <v>660.89319999999998</v>
      </c>
      <c r="H16" s="13">
        <f t="shared" si="0"/>
        <v>3854.1420118343194</v>
      </c>
      <c r="I16" s="13">
        <f t="shared" si="1"/>
        <v>325.88422090729779</v>
      </c>
      <c r="J16" s="13"/>
      <c r="K16" s="13">
        <v>0</v>
      </c>
      <c r="L16" s="13">
        <f t="shared" si="2"/>
        <v>3528.2577909270217</v>
      </c>
      <c r="M16" s="14"/>
      <c r="O16" s="83"/>
    </row>
    <row r="17" spans="2:15" ht="24.95" customHeight="1">
      <c r="B17" s="11" t="s">
        <v>50</v>
      </c>
      <c r="C17" s="10" t="s">
        <v>51</v>
      </c>
      <c r="D17" s="19"/>
      <c r="E17" s="82" t="s">
        <v>121</v>
      </c>
      <c r="F17" s="102">
        <v>7236.6</v>
      </c>
      <c r="G17" s="102">
        <v>358.87838399999998</v>
      </c>
      <c r="H17" s="13">
        <f t="shared" si="0"/>
        <v>3568.3431952662722</v>
      </c>
      <c r="I17" s="13">
        <f t="shared" si="1"/>
        <v>176.96172781065087</v>
      </c>
      <c r="J17" s="13"/>
      <c r="K17" s="13">
        <v>0</v>
      </c>
      <c r="L17" s="13">
        <f t="shared" si="2"/>
        <v>3391.3814674556215</v>
      </c>
      <c r="M17" s="14"/>
      <c r="O17" s="83"/>
    </row>
    <row r="18" spans="2:15" ht="21.95" customHeight="1">
      <c r="B18" s="11" t="s">
        <v>207</v>
      </c>
      <c r="C18" s="10" t="s">
        <v>208</v>
      </c>
      <c r="D18" s="19"/>
      <c r="E18" s="82" t="s">
        <v>140</v>
      </c>
      <c r="F18" s="102">
        <v>10714.2</v>
      </c>
      <c r="G18" s="102">
        <v>1179.4334239999998</v>
      </c>
      <c r="H18" s="13">
        <f t="shared" si="0"/>
        <v>5283.1360946745563</v>
      </c>
      <c r="I18" s="13">
        <f t="shared" si="1"/>
        <v>581.57466666666653</v>
      </c>
      <c r="J18" s="13"/>
      <c r="K18" s="13">
        <v>0</v>
      </c>
      <c r="L18" s="13">
        <f t="shared" si="2"/>
        <v>4701.5614280078898</v>
      </c>
      <c r="M18" s="28"/>
      <c r="O18" s="83"/>
    </row>
    <row r="19" spans="2:15" ht="21.95" customHeight="1">
      <c r="B19" s="11" t="s">
        <v>451</v>
      </c>
      <c r="C19" s="10" t="s">
        <v>452</v>
      </c>
      <c r="D19" s="19"/>
      <c r="E19" s="82" t="s">
        <v>120</v>
      </c>
      <c r="F19" s="102">
        <v>8964</v>
      </c>
      <c r="G19" s="102">
        <v>852</v>
      </c>
      <c r="H19" s="13">
        <f t="shared" si="0"/>
        <v>4420.1183431952659</v>
      </c>
      <c r="I19" s="13">
        <f t="shared" si="1"/>
        <v>420.11834319526628</v>
      </c>
      <c r="J19" s="13"/>
      <c r="K19" s="13"/>
      <c r="L19" s="13">
        <f>H19-I19+J19-K19</f>
        <v>3999.9999999999995</v>
      </c>
      <c r="M19" s="28"/>
      <c r="O19" s="83"/>
    </row>
    <row r="20" spans="2:15" ht="21.95" customHeight="1">
      <c r="B20" s="11" t="s">
        <v>527</v>
      </c>
      <c r="C20" s="10" t="s">
        <v>458</v>
      </c>
      <c r="D20" s="19"/>
      <c r="E20" s="82" t="s">
        <v>480</v>
      </c>
      <c r="F20" s="102">
        <v>14062</v>
      </c>
      <c r="G20" s="102">
        <v>1894</v>
      </c>
      <c r="H20" s="13">
        <f t="shared" si="0"/>
        <v>6933.9250493096642</v>
      </c>
      <c r="I20" s="13">
        <f t="shared" si="1"/>
        <v>933.9250493096647</v>
      </c>
      <c r="J20" s="13"/>
      <c r="K20" s="13"/>
      <c r="L20" s="13">
        <f>H20-I20+J20-K20</f>
        <v>6000</v>
      </c>
      <c r="M20" s="28"/>
      <c r="O20" s="83"/>
    </row>
    <row r="21" spans="2:15" ht="21.95" customHeight="1">
      <c r="B21" s="11" t="s">
        <v>453</v>
      </c>
      <c r="C21" s="10" t="s">
        <v>454</v>
      </c>
      <c r="D21" s="19"/>
      <c r="E21" s="82" t="s">
        <v>445</v>
      </c>
      <c r="F21" s="102">
        <v>14062</v>
      </c>
      <c r="G21" s="102">
        <v>1894</v>
      </c>
      <c r="H21" s="13">
        <f t="shared" si="0"/>
        <v>6933.9250493096642</v>
      </c>
      <c r="I21" s="13">
        <f t="shared" si="1"/>
        <v>933.9250493096647</v>
      </c>
      <c r="J21" s="13"/>
      <c r="K21" s="13"/>
      <c r="L21" s="13">
        <f>H21-I21+J21-K21</f>
        <v>6000</v>
      </c>
      <c r="M21" s="28"/>
      <c r="O21" s="83"/>
    </row>
    <row r="22" spans="2:15" ht="21.95" customHeight="1">
      <c r="B22" s="11" t="s">
        <v>455</v>
      </c>
      <c r="C22" s="10" t="s">
        <v>456</v>
      </c>
      <c r="D22" s="19"/>
      <c r="E22" s="82" t="s">
        <v>446</v>
      </c>
      <c r="F22" s="102">
        <v>12773</v>
      </c>
      <c r="G22" s="102">
        <v>1619</v>
      </c>
      <c r="H22" s="13">
        <f t="shared" si="0"/>
        <v>6298.3234714003938</v>
      </c>
      <c r="I22" s="13">
        <f t="shared" si="1"/>
        <v>798.32347140039451</v>
      </c>
      <c r="J22" s="13"/>
      <c r="K22" s="13"/>
      <c r="L22" s="13">
        <f>H22-I22+J22-K22</f>
        <v>5499.9999999999991</v>
      </c>
      <c r="M22" s="28"/>
      <c r="O22" s="83"/>
    </row>
    <row r="23" spans="2:15" ht="21.95" customHeight="1">
      <c r="B23" s="11" t="s">
        <v>457</v>
      </c>
      <c r="C23" s="10" t="s">
        <v>444</v>
      </c>
      <c r="D23" s="19"/>
      <c r="E23" s="82" t="s">
        <v>447</v>
      </c>
      <c r="F23" s="102">
        <v>14062</v>
      </c>
      <c r="G23" s="102">
        <v>1894</v>
      </c>
      <c r="H23" s="13">
        <f t="shared" si="0"/>
        <v>6933.9250493096642</v>
      </c>
      <c r="I23" s="13">
        <f t="shared" si="1"/>
        <v>933.9250493096647</v>
      </c>
      <c r="J23" s="13"/>
      <c r="K23" s="13"/>
      <c r="L23" s="13">
        <f>H23-I23+J23-K23</f>
        <v>6000</v>
      </c>
      <c r="M23" s="28"/>
      <c r="O23" s="83"/>
    </row>
    <row r="24" spans="2:15" ht="21.95" customHeight="1">
      <c r="B24" s="11"/>
      <c r="C24" s="10"/>
      <c r="D24" s="19"/>
      <c r="E24" s="30"/>
      <c r="F24" s="102"/>
      <c r="G24" s="102"/>
      <c r="H24" s="13"/>
      <c r="I24" s="13"/>
      <c r="J24" s="13"/>
      <c r="K24" s="13"/>
      <c r="L24" s="13"/>
      <c r="M24" s="40"/>
      <c r="O24" s="83"/>
    </row>
    <row r="25" spans="2:15" ht="21.95" customHeight="1">
      <c r="E25" s="21" t="s">
        <v>91</v>
      </c>
      <c r="F25" s="103">
        <f>SUM(F7:F18)</f>
        <v>162333.00000000003</v>
      </c>
      <c r="G25" s="103">
        <f>SUM(G7:G18)</f>
        <v>21547.452159999993</v>
      </c>
      <c r="H25" s="22">
        <f>SUM(H7:H23)</f>
        <v>111566.07495069034</v>
      </c>
      <c r="I25" s="22">
        <f>SUM(I7:I23)</f>
        <v>14645.193372781061</v>
      </c>
      <c r="J25" s="22">
        <f>SUM(J7:J23)</f>
        <v>0</v>
      </c>
      <c r="K25" s="22">
        <f>SUM(K7:K23)</f>
        <v>13</v>
      </c>
      <c r="L25" s="22">
        <f>SUM(L7:L23)</f>
        <v>96907.881577909255</v>
      </c>
    </row>
    <row r="26" spans="2:15">
      <c r="B26" s="11"/>
      <c r="C26" s="10"/>
      <c r="D26" s="10"/>
      <c r="E26" s="18"/>
      <c r="F26" s="13"/>
      <c r="G26" s="13"/>
      <c r="H26" s="13"/>
      <c r="I26" s="13"/>
      <c r="J26" s="13"/>
      <c r="K26" s="13"/>
      <c r="L26" s="13"/>
    </row>
    <row r="27" spans="2:15">
      <c r="B27" s="11"/>
      <c r="C27" s="10"/>
      <c r="D27" s="10"/>
      <c r="E27" s="18"/>
      <c r="F27" s="13"/>
      <c r="G27" s="13"/>
      <c r="H27" s="13"/>
      <c r="I27" s="13"/>
      <c r="J27" s="13"/>
      <c r="K27" s="13"/>
      <c r="L27" s="13"/>
    </row>
    <row r="28" spans="2:15">
      <c r="B28" s="11"/>
      <c r="C28" s="10"/>
      <c r="D28" s="10"/>
      <c r="E28" s="18"/>
      <c r="F28" s="13"/>
      <c r="G28" s="13"/>
      <c r="H28" s="13"/>
      <c r="I28" s="13"/>
      <c r="J28" s="13"/>
      <c r="K28" s="13"/>
      <c r="L28" s="13"/>
    </row>
    <row r="29" spans="2:15">
      <c r="B29" s="11"/>
      <c r="C29" s="10"/>
      <c r="D29" s="10"/>
      <c r="E29" s="18"/>
      <c r="F29" s="13"/>
      <c r="G29" s="13"/>
      <c r="H29" s="13"/>
      <c r="I29" s="13"/>
      <c r="J29" s="13"/>
      <c r="K29" s="13"/>
      <c r="L29" s="13"/>
    </row>
  </sheetData>
  <phoneticPr fontId="0" type="noConversion"/>
  <pageMargins left="0.15748031496062992" right="0.27559055118110237" top="0.19685039370078741" bottom="0.51181102362204722" header="0.11811023622047245" footer="0"/>
  <pageSetup scale="9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6">
    <tabColor theme="6" tint="-0.249977111117893"/>
    <pageSetUpPr fitToPage="1"/>
  </sheetPr>
  <dimension ref="B1:M22"/>
  <sheetViews>
    <sheetView topLeftCell="A6" workbookViewId="0">
      <selection activeCell="H7" sqref="H7:I20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>
      <c r="F2" s="4" t="s">
        <v>94</v>
      </c>
      <c r="G2" s="2"/>
      <c r="H2" s="2"/>
      <c r="I2" s="2"/>
      <c r="J2" s="4"/>
      <c r="K2" s="2"/>
      <c r="L2" s="2"/>
      <c r="M2" s="23" t="str">
        <f>+O.PUB!M2</f>
        <v>15 DE ENERO DE 2016</v>
      </c>
    </row>
    <row r="3" spans="2:13">
      <c r="F3" s="23" t="str">
        <f>+O.PUB!F3</f>
        <v>PRIMER QUINCENA DE ENERO DE 2016</v>
      </c>
      <c r="G3" s="2"/>
      <c r="H3" s="2"/>
      <c r="I3" s="2"/>
      <c r="J3" s="23"/>
      <c r="K3" s="2"/>
      <c r="L3" s="2"/>
    </row>
    <row r="4" spans="2:13">
      <c r="F4" s="5"/>
      <c r="G4" s="2"/>
      <c r="H4" s="2"/>
      <c r="I4" s="2"/>
      <c r="J4" s="5"/>
      <c r="K4" s="2"/>
      <c r="L4" s="2"/>
    </row>
    <row r="5" spans="2:13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3">
      <c r="F6" s="104"/>
      <c r="G6" s="104"/>
    </row>
    <row r="7" spans="2:13" ht="24.95" customHeight="1">
      <c r="B7" s="11" t="s">
        <v>263</v>
      </c>
      <c r="C7" s="10" t="s">
        <v>261</v>
      </c>
      <c r="D7" s="18"/>
      <c r="E7" s="122" t="s">
        <v>140</v>
      </c>
      <c r="F7" s="102">
        <v>8828</v>
      </c>
      <c r="G7" s="102">
        <v>828</v>
      </c>
      <c r="H7" s="13">
        <f>+F7/30.42*15</f>
        <v>4353.0571992110454</v>
      </c>
      <c r="I7" s="13">
        <f>+G7/30.42*15</f>
        <v>408.28402366863901</v>
      </c>
      <c r="J7" s="13"/>
      <c r="K7" s="13"/>
      <c r="L7" s="13">
        <f>H7-I7+J7-K7</f>
        <v>3944.7731755424065</v>
      </c>
      <c r="M7" s="14"/>
    </row>
    <row r="8" spans="2:13" ht="24.95" customHeight="1">
      <c r="B8" s="11" t="s">
        <v>203</v>
      </c>
      <c r="C8" s="10" t="s">
        <v>204</v>
      </c>
      <c r="D8" s="18"/>
      <c r="E8" s="122" t="s">
        <v>141</v>
      </c>
      <c r="F8" s="102">
        <v>12087.6</v>
      </c>
      <c r="G8" s="102">
        <v>1472.7916639999999</v>
      </c>
      <c r="H8" s="13">
        <f t="shared" ref="H8:H20" si="0">+F8/30.42*15</f>
        <v>5960.3550295857985</v>
      </c>
      <c r="I8" s="13">
        <f t="shared" ref="I8:I20" si="1">+G8/30.42*15</f>
        <v>726.22863116370797</v>
      </c>
      <c r="J8" s="13"/>
      <c r="K8" s="13">
        <v>1</v>
      </c>
      <c r="L8" s="13">
        <f t="shared" ref="L8:L18" si="2">H8-I8+J8-K8</f>
        <v>5233.1263984220905</v>
      </c>
      <c r="M8" s="14"/>
    </row>
    <row r="9" spans="2:13" ht="24.95" customHeight="1">
      <c r="B9" s="10" t="s">
        <v>56</v>
      </c>
      <c r="C9" s="10" t="s">
        <v>57</v>
      </c>
      <c r="D9" s="18"/>
      <c r="E9" s="122" t="s">
        <v>141</v>
      </c>
      <c r="F9" s="102">
        <v>12087.6</v>
      </c>
      <c r="G9" s="102">
        <v>1472.7916639999999</v>
      </c>
      <c r="H9" s="13">
        <f t="shared" si="0"/>
        <v>5960.3550295857985</v>
      </c>
      <c r="I9" s="13">
        <f t="shared" si="1"/>
        <v>726.22863116370797</v>
      </c>
      <c r="J9" s="13"/>
      <c r="K9" s="13">
        <v>0</v>
      </c>
      <c r="L9" s="13">
        <f t="shared" si="2"/>
        <v>5234.1263984220905</v>
      </c>
      <c r="M9" s="14"/>
    </row>
    <row r="10" spans="2:13" ht="24.95" customHeight="1">
      <c r="B10" s="11" t="s">
        <v>112</v>
      </c>
      <c r="C10" s="10" t="s">
        <v>111</v>
      </c>
      <c r="D10" s="18"/>
      <c r="E10" s="122" t="s">
        <v>141</v>
      </c>
      <c r="F10" s="102">
        <v>8748.6</v>
      </c>
      <c r="G10" s="102">
        <v>812.89852799999994</v>
      </c>
      <c r="H10" s="13">
        <f t="shared" si="0"/>
        <v>4313.9053254437868</v>
      </c>
      <c r="I10" s="13">
        <f t="shared" si="1"/>
        <v>400.83753846153843</v>
      </c>
      <c r="J10" s="13"/>
      <c r="K10" s="13"/>
      <c r="L10" s="13">
        <f t="shared" si="2"/>
        <v>3913.0677869822484</v>
      </c>
      <c r="M10" s="14"/>
    </row>
    <row r="11" spans="2:13" ht="24.95" customHeight="1">
      <c r="B11" s="11" t="s">
        <v>58</v>
      </c>
      <c r="C11" s="10" t="s">
        <v>59</v>
      </c>
      <c r="D11" s="18"/>
      <c r="E11" s="122" t="s">
        <v>141</v>
      </c>
      <c r="F11" s="102">
        <v>12087.6</v>
      </c>
      <c r="G11" s="102">
        <v>1472.7916639999999</v>
      </c>
      <c r="H11" s="13">
        <f t="shared" si="0"/>
        <v>5960.3550295857985</v>
      </c>
      <c r="I11" s="13">
        <f t="shared" si="1"/>
        <v>726.22863116370797</v>
      </c>
      <c r="J11" s="13"/>
      <c r="K11" s="13">
        <v>1</v>
      </c>
      <c r="L11" s="13">
        <f t="shared" si="2"/>
        <v>5233.1263984220905</v>
      </c>
      <c r="M11" s="14"/>
    </row>
    <row r="12" spans="2:13" ht="24.95" customHeight="1">
      <c r="B12" s="51" t="s">
        <v>205</v>
      </c>
      <c r="C12" s="10" t="s">
        <v>206</v>
      </c>
      <c r="D12" s="18"/>
      <c r="E12" s="122" t="s">
        <v>141</v>
      </c>
      <c r="F12" s="102">
        <v>12087.6</v>
      </c>
      <c r="G12" s="102">
        <v>1472.7916639999999</v>
      </c>
      <c r="H12" s="13">
        <f t="shared" si="0"/>
        <v>5960.3550295857985</v>
      </c>
      <c r="I12" s="13">
        <f t="shared" si="1"/>
        <v>726.22863116370797</v>
      </c>
      <c r="J12" s="13"/>
      <c r="K12" s="13">
        <v>2</v>
      </c>
      <c r="L12" s="13">
        <f t="shared" si="2"/>
        <v>5232.1263984220905</v>
      </c>
      <c r="M12" s="14"/>
    </row>
    <row r="13" spans="2:13" ht="24.95" customHeight="1">
      <c r="B13" s="51" t="s">
        <v>216</v>
      </c>
      <c r="C13" s="10" t="s">
        <v>190</v>
      </c>
      <c r="D13" s="18"/>
      <c r="E13" s="122" t="s">
        <v>141</v>
      </c>
      <c r="F13" s="102">
        <v>6757.8</v>
      </c>
      <c r="G13" s="102">
        <v>270.85494400000005</v>
      </c>
      <c r="H13" s="13">
        <f t="shared" si="0"/>
        <v>3332.248520710059</v>
      </c>
      <c r="I13" s="13">
        <f t="shared" si="1"/>
        <v>133.55766469428011</v>
      </c>
      <c r="J13" s="13"/>
      <c r="K13" s="13"/>
      <c r="L13" s="13">
        <f t="shared" si="2"/>
        <v>3198.690856015779</v>
      </c>
      <c r="M13" s="14"/>
    </row>
    <row r="14" spans="2:13" ht="24.95" customHeight="1">
      <c r="B14" s="51" t="s">
        <v>272</v>
      </c>
      <c r="C14" s="10" t="s">
        <v>271</v>
      </c>
      <c r="D14" s="18"/>
      <c r="E14" s="122" t="s">
        <v>141</v>
      </c>
      <c r="F14" s="102">
        <v>8635.2000000000007</v>
      </c>
      <c r="G14" s="102">
        <v>792.57724800000005</v>
      </c>
      <c r="H14" s="13">
        <f t="shared" si="0"/>
        <v>4257.9881656804737</v>
      </c>
      <c r="I14" s="13">
        <f t="shared" si="1"/>
        <v>390.81718343195269</v>
      </c>
      <c r="J14" s="13"/>
      <c r="K14" s="13"/>
      <c r="L14" s="13">
        <f t="shared" si="2"/>
        <v>3867.1709822485209</v>
      </c>
      <c r="M14" s="14"/>
    </row>
    <row r="15" spans="2:13" ht="24.95" customHeight="1">
      <c r="B15" s="51" t="s">
        <v>274</v>
      </c>
      <c r="C15" s="10" t="s">
        <v>273</v>
      </c>
      <c r="D15" s="18"/>
      <c r="E15" s="122" t="s">
        <v>141</v>
      </c>
      <c r="F15" s="102">
        <v>8635.2000000000007</v>
      </c>
      <c r="G15" s="102">
        <v>792.57724800000005</v>
      </c>
      <c r="H15" s="13">
        <f t="shared" si="0"/>
        <v>4257.9881656804737</v>
      </c>
      <c r="I15" s="13">
        <f t="shared" si="1"/>
        <v>390.81718343195269</v>
      </c>
      <c r="J15" s="13"/>
      <c r="K15" s="13"/>
      <c r="L15" s="13">
        <f t="shared" si="2"/>
        <v>3867.1709822485209</v>
      </c>
      <c r="M15" s="14"/>
    </row>
    <row r="16" spans="2:13" ht="24.95" customHeight="1">
      <c r="B16" s="51" t="s">
        <v>275</v>
      </c>
      <c r="C16" s="10" t="s">
        <v>276</v>
      </c>
      <c r="D16" s="18"/>
      <c r="E16" s="122" t="s">
        <v>141</v>
      </c>
      <c r="F16" s="102">
        <v>9853</v>
      </c>
      <c r="G16" s="102">
        <v>1010.81</v>
      </c>
      <c r="H16" s="13">
        <f t="shared" si="0"/>
        <v>4858.4812623274156</v>
      </c>
      <c r="I16" s="13">
        <f t="shared" si="1"/>
        <v>498.42702169625238</v>
      </c>
      <c r="J16" s="13"/>
      <c r="K16" s="13"/>
      <c r="L16" s="13">
        <f t="shared" si="2"/>
        <v>4360.0542406311633</v>
      </c>
      <c r="M16" s="14"/>
    </row>
    <row r="17" spans="2:13" ht="24.95" customHeight="1">
      <c r="B17" s="51" t="s">
        <v>196</v>
      </c>
      <c r="C17" s="10" t="s">
        <v>197</v>
      </c>
      <c r="D17" s="18"/>
      <c r="E17" s="122" t="s">
        <v>217</v>
      </c>
      <c r="F17" s="102">
        <v>10117.799999999999</v>
      </c>
      <c r="G17" s="102">
        <v>1058.2591679999998</v>
      </c>
      <c r="H17" s="13">
        <f t="shared" si="0"/>
        <v>4989.0532544378693</v>
      </c>
      <c r="I17" s="13">
        <f t="shared" si="1"/>
        <v>521.82404733727799</v>
      </c>
      <c r="J17" s="13"/>
      <c r="K17" s="13"/>
      <c r="L17" s="13">
        <f t="shared" si="2"/>
        <v>4467.2292071005913</v>
      </c>
      <c r="M17" s="14"/>
    </row>
    <row r="18" spans="2:13" ht="24.95" customHeight="1">
      <c r="B18" s="11" t="s">
        <v>235</v>
      </c>
      <c r="C18" s="10" t="s">
        <v>236</v>
      </c>
      <c r="D18" s="18"/>
      <c r="E18" s="122" t="s">
        <v>139</v>
      </c>
      <c r="F18" s="102">
        <v>9819.6</v>
      </c>
      <c r="G18" s="102">
        <v>1004.821728</v>
      </c>
      <c r="H18" s="13">
        <f t="shared" si="0"/>
        <v>4842.0118343195263</v>
      </c>
      <c r="I18" s="13">
        <f t="shared" si="1"/>
        <v>495.47422485207102</v>
      </c>
      <c r="J18" s="13"/>
      <c r="K18" s="13"/>
      <c r="L18" s="13">
        <f t="shared" si="2"/>
        <v>4346.5376094674557</v>
      </c>
      <c r="M18" s="14"/>
    </row>
    <row r="19" spans="2:13" ht="21.95" customHeight="1">
      <c r="B19" s="11" t="s">
        <v>173</v>
      </c>
      <c r="C19" s="10" t="s">
        <v>174</v>
      </c>
      <c r="D19" s="18"/>
      <c r="E19" s="122" t="s">
        <v>124</v>
      </c>
      <c r="F19" s="102">
        <v>8964</v>
      </c>
      <c r="G19" s="102">
        <v>852</v>
      </c>
      <c r="H19" s="13">
        <f t="shared" si="0"/>
        <v>4420.1183431952659</v>
      </c>
      <c r="I19" s="13">
        <f t="shared" si="1"/>
        <v>420.11834319526628</v>
      </c>
      <c r="J19" s="13"/>
      <c r="K19" s="13"/>
      <c r="L19" s="13">
        <f>H19-I19+J19-K19</f>
        <v>3999.9999999999995</v>
      </c>
      <c r="M19" s="14"/>
    </row>
    <row r="20" spans="2:13" ht="21.95" customHeight="1">
      <c r="B20" s="11" t="s">
        <v>528</v>
      </c>
      <c r="C20" s="10" t="s">
        <v>243</v>
      </c>
      <c r="D20" s="18"/>
      <c r="E20" s="122" t="s">
        <v>124</v>
      </c>
      <c r="F20" s="102">
        <v>8098</v>
      </c>
      <c r="G20" s="102">
        <v>594.41</v>
      </c>
      <c r="H20" s="13">
        <f t="shared" si="0"/>
        <v>3993.0966469428004</v>
      </c>
      <c r="I20" s="13">
        <f t="shared" si="1"/>
        <v>293.10157790927019</v>
      </c>
      <c r="J20" s="13"/>
      <c r="K20" s="13"/>
      <c r="L20" s="13">
        <f>H20-I20+J20-K20</f>
        <v>3699.9950690335299</v>
      </c>
      <c r="M20" s="14"/>
    </row>
    <row r="21" spans="2:13" ht="21.95" customHeight="1">
      <c r="E21" s="21" t="s">
        <v>91</v>
      </c>
      <c r="F21" s="103">
        <f>SUM(F7:F19)</f>
        <v>128709.6</v>
      </c>
      <c r="G21" s="103">
        <f>SUM(G7:G19)</f>
        <v>13313.96552</v>
      </c>
      <c r="H21" s="22">
        <f>SUM(H7:H20)</f>
        <v>67459.368836291906</v>
      </c>
      <c r="I21" s="22">
        <f>SUM(I7:I20)</f>
        <v>6858.1733333333323</v>
      </c>
      <c r="J21" s="22">
        <f>SUM(J7:J20)</f>
        <v>0</v>
      </c>
      <c r="K21" s="22">
        <f>SUM(K7:K20)</f>
        <v>4</v>
      </c>
      <c r="L21" s="22">
        <f>SUM(L7:L20)</f>
        <v>60597.195502958588</v>
      </c>
    </row>
    <row r="22" spans="2:13" ht="21.95" customHeight="1"/>
  </sheetData>
  <phoneticPr fontId="0" type="noConversion"/>
  <pageMargins left="0.11811023622047245" right="7.874015748031496E-2" top="0.59055118110236227" bottom="0.98425196850393704" header="0" footer="0"/>
  <pageSetup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rastro</vt:lpstr>
      <vt:lpstr>AGUA POTABLE</vt:lpstr>
      <vt:lpstr>PROTECCION CIVIL</vt:lpstr>
      <vt:lpstr>DEPARTAMENTO AGROPECUARIO</vt:lpstr>
      <vt:lpstr>CULTURA</vt:lpstr>
      <vt:lpstr>DEPORTE</vt:lpstr>
      <vt:lpstr>jubilados</vt:lpstr>
      <vt:lpstr>SEG.P.</vt:lpstr>
      <vt:lpstr>SEG.P.2</vt:lpstr>
      <vt:lpstr>Hoja1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2016-01-14T15:06:18Z</cp:lastPrinted>
  <dcterms:created xsi:type="dcterms:W3CDTF">2004-03-09T14:35:28Z</dcterms:created>
  <dcterms:modified xsi:type="dcterms:W3CDTF">2016-01-26T20:58:58Z</dcterms:modified>
</cp:coreProperties>
</file>