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2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N22" i="10" l="1"/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H8" i="24"/>
  <c r="I8" i="24"/>
  <c r="I7" i="24"/>
  <c r="H7" i="24"/>
  <c r="H8" i="22"/>
  <c r="I8" i="22"/>
  <c r="I7" i="22"/>
  <c r="H7" i="22"/>
  <c r="H8" i="1"/>
  <c r="I8" i="1"/>
  <c r="H9" i="1"/>
  <c r="I9" i="1"/>
  <c r="H10" i="1"/>
  <c r="I10" i="1"/>
  <c r="H11" i="1"/>
  <c r="I11" i="1"/>
  <c r="H12" i="1"/>
  <c r="I12" i="1"/>
  <c r="H13" i="1"/>
  <c r="I13" i="1"/>
  <c r="I7" i="1"/>
  <c r="H7" i="1"/>
  <c r="H8" i="21"/>
  <c r="I8" i="21"/>
  <c r="H9" i="21"/>
  <c r="I9" i="21"/>
  <c r="H10" i="21"/>
  <c r="I10" i="21"/>
  <c r="H11" i="21"/>
  <c r="I11" i="21"/>
  <c r="H12" i="21"/>
  <c r="I12" i="21"/>
  <c r="H13" i="21"/>
  <c r="I13" i="21"/>
  <c r="H14" i="21"/>
  <c r="I14" i="21"/>
  <c r="H15" i="21"/>
  <c r="I15" i="21"/>
  <c r="H16" i="21"/>
  <c r="I16" i="21"/>
  <c r="I7" i="21"/>
  <c r="H7" i="21"/>
  <c r="I31" i="15" l="1"/>
  <c r="J31" i="15"/>
  <c r="K31" i="15"/>
  <c r="H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5" i="30"/>
  <c r="K11" i="30" s="1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<sst xmlns="http://schemas.openxmlformats.org/spreadsheetml/2006/main" count="966" uniqueCount="540">
  <si>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</si>
  <si>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</si>
  <si>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</si>
  <si>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</si>
  <si>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</si>
  <si>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</si>
  <si>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</si>
  <si>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</si>
  <si>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</si>
  <si>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</si>
  <si>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</si>
  <si>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</si>
  <si>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</si>
  <si>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</si>
  <si>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</si>
  <si>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</si>
  <si>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</si>
  <si>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</si>
  <si>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</si>
  <si>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</si>
  <si>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</si>
  <si>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</si>
  <si>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</si>
  <si>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</si>
  <si>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</si>
  <si>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</si>
  <si>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</si>
  <si>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</si>
  <si>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</si>
  <si>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</si>
  <si>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</si>
  <si>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</si>
  <si>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</si>
  <si>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</si>
  <si>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</si>
  <si>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</si>
  <si>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</si>
  <si>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</si>
  <si>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</si>
  <si>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</si>
  <si>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</si>
  <si>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</si>
  <si>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</si>
  <si>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</si>
  <si>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</si>
  <si>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</si>
  <si>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</si>
  <si>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</si>
  <si>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</si>
  <si>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</si>
  <si>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</si>
  <si>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</si>
  <si>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</si>
  <si>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</si>
  <si>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</si>
  <si>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</si>
  <si>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</si>
  <si>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</si>
  <si>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</si>
  <si>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</si>
  <si>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</si>
  <si>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</si>
  <si>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</si>
  <si>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</si>
  <si>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</si>
  <si>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</si>
  <si>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</si>
  <si>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</si>
  <si>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</si>
  <si>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</si>
  <si>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</si>
  <si>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</si>
  <si>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</si>
  <si>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</si>
  <si>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</si>
  <si>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</si>
  <si>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</si>
  <si>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</si>
  <si>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</si>
  <si>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</si>
  <si>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</si>
  <si>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</si>
  <si>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</si>
  <si>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</si>
  <si>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</si>
  <si>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</si>
  <si>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</si>
  <si>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</si>
  <si>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</si>
  <si>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</si>
  <si>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</si>
  <si>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</si>
  <si>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</si>
  <si>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</si>
  <si>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</si>
  <si>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</si>
  <si>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</si>
  <si>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</si>
  <si>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</si>
  <si>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</si>
  <si>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</si>
  <si>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</si>
  <si>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</si>
  <si>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</si>
  <si>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</si>
  <si>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</si>
  <si>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</si>
  <si>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</si>
  <si>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</si>
  <si>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</si>
  <si>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</si>
  <si>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</si>
  <si>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</si>
  <si>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</si>
  <si>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</si>
  <si>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</si>
  <si>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</si>
  <si>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</si>
  <si>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</si>
  <si>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</si>
  <si>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</si>
  <si>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</si>
  <si>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</si>
  <si>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</si>
  <si>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</si>
  <si>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</si>
  <si>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</si>
  <si>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</si>
  <si>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</si>
  <si>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</si>
  <si>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</si>
  <si>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</si>
  <si>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</si>
  <si>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</si>
  <si>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</si>
  <si>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</si>
  <si>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</si>
  <si>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</si>
  <si>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</si>
  <si>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</si>
  <si>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</si>
  <si>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</si>
  <si>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</si>
  <si>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</si>
  <si>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</si>
  <si>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</si>
  <si>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</si>
  <si>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</si>
  <si>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</si>
  <si>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</si>
  <si>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</si>
  <si>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</si>
  <si>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</si>
  <si>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</si>
  <si>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</si>
  <si>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</si>
  <si>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</si>
  <si>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</si>
  <si>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</si>
  <si>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</si>
  <si>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</si>
  <si>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</si>
  <si>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</si>
  <si>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</si>
  <si>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</si>
  <si>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</si>
  <si>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</si>
  <si>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</si>
  <si>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</si>
  <si>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</si>
  <si>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</si>
  <si>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</si>
  <si>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</si>
  <si>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</si>
  <si>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</si>
  <si>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</si>
  <si>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</si>
  <si>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</si>
  <si>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</si>
  <si>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</si>
  <si>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</si>
  <si>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</si>
  <si>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</si>
  <si>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</si>
  <si>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</si>
  <si>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</si>
  <si>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</si>
  <si>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</si>
  <si>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</si>
  <si>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</si>
  <si>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</si>
  <si>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</si>
  <si>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</si>
  <si>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</si>
  <si>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</si>
  <si>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</si>
  <si>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</si>
  <si>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</si>
  <si>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</si>
  <si>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</si>
  <si>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</si>
  <si>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</si>
  <si>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</si>
  <si>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</si>
  <si>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</si>
  <si>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</si>
  <si>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</si>
  <si>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</si>
  <si>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</si>
  <si>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</si>
  <si>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</si>
  <si>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</si>
  <si>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</si>
  <si>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</si>
  <si>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</si>
  <si>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</si>
  <si>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</si>
  <si>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</si>
  <si>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</si>
  <si>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</si>
  <si>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</si>
  <si>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</si>
  <si>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</si>
  <si>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</si>
  <si>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</si>
  <si>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</si>
  <si>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</si>
  <si>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</si>
  <si>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</si>
  <si>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</si>
  <si>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</si>
  <si>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</si>
  <si>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</si>
  <si>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</si>
  <si>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</si>
  <si>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</si>
  <si>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</si>
  <si>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</si>
  <si>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</si>
  <si>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</si>
  <si>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</si>
  <si>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</si>
  <si>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</si>
  <si>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</si>
  <si>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</si>
  <si>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</si>
  <si>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</si>
  <si>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</si>
  <si>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</si>
  <si>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</si>
  <si>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</si>
  <si>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</si>
  <si>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</si>
  <si>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</si>
  <si>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</si>
  <si>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</si>
  <si>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</si>
  <si>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</si>
  <si>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</si>
  <si>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</si>
  <si>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</si>
  <si>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</si>
  <si>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</si>
  <si>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</si>
  <si>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</si>
  <si>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</si>
  <si>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</si>
  <si>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</si>
  <si>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</si>
  <si>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</si>
  <si>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</si>
  <si>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</si>
  <si>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</si>
  <si>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</si>
  <si>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</si>
  <si>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</si>
  <si>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</si>
  <si>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</si>
  <si>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</si>
  <si>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</si>
  <si>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</si>
  <si>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</si>
  <si>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</si>
  <si>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</si>
  <si>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</si>
  <si>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</si>
  <si>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</si>
  <si>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</si>
  <si>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CESAR DANIEL AMERICANO LOZA</t>
  </si>
  <si>
    <t>LUIS ALBERTO GONZALEZ GOMEZ</t>
  </si>
  <si>
    <t>SASM761217</t>
  </si>
  <si>
    <t>VAAC831223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</si>
  <si>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</si>
  <si>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</si>
  <si>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</si>
  <si>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</si>
  <si>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</si>
  <si>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</si>
  <si>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</si>
  <si>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</si>
  <si>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</si>
  <si>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</si>
  <si>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</si>
  <si>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</si>
  <si>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</si>
  <si>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</si>
  <si>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</si>
  <si>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</si>
  <si>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</si>
  <si>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</si>
  <si>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</si>
  <si>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</si>
  <si>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</si>
  <si>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</si>
  <si>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</si>
  <si>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</si>
  <si>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</si>
  <si>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</si>
  <si>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</si>
  <si>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</si>
  <si>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</si>
  <si>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</si>
  <si>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</si>
  <si>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</si>
  <si>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</si>
  <si>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</si>
  <si>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</si>
  <si>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</si>
  <si>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</si>
  <si>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</si>
  <si>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</si>
  <si>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</si>
  <si>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</si>
  <si>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</si>
  <si>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</si>
  <si>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</si>
  <si>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</si>
  <si>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</si>
  <si>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</si>
  <si>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</si>
  <si>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</si>
  <si>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</si>
  <si>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</si>
  <si>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</si>
  <si>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</si>
  <si>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</si>
  <si>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</si>
  <si>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</si>
  <si>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</si>
  <si>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</si>
  <si>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</si>
  <si>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</si>
  <si>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</si>
  <si>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</si>
  <si>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</si>
  <si>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</si>
  <si>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</si>
  <si>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</si>
  <si>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</si>
  <si>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</si>
  <si>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</si>
  <si>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</si>
  <si>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</si>
  <si>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</si>
  <si>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</si>
  <si>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</si>
  <si>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</si>
  <si>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</si>
  <si>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</si>
  <si>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</si>
  <si>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</si>
  <si>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</si>
  <si>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</si>
  <si>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</si>
  <si>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</si>
  <si>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</si>
  <si>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</si>
  <si>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</si>
  <si>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</si>
  <si>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</si>
  <si>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</si>
  <si>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</si>
  <si>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</si>
  <si>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</si>
  <si>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</si>
  <si>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</si>
  <si>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</si>
  <si>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</si>
  <si>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</si>
  <si>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</si>
  <si>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</si>
  <si>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</si>
  <si>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</si>
  <si>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</si>
  <si>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</si>
  <si>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</si>
  <si>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</si>
  <si>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</si>
  <si>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</si>
  <si>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</si>
  <si>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</si>
  <si>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</si>
  <si>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</si>
  <si>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</si>
  <si>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</si>
  <si>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</si>
  <si>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</si>
  <si>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</si>
  <si>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</si>
  <si>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</si>
  <si>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</si>
  <si>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</si>
  <si>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</si>
  <si>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</si>
  <si>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</si>
  <si>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</si>
  <si>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</si>
  <si>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</si>
  <si>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</si>
  <si>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</si>
  <si>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</si>
  <si>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</si>
  <si>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</si>
  <si>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</si>
  <si>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</si>
  <si>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</si>
  <si>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</si>
  <si>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</si>
  <si>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</si>
  <si>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</si>
  <si>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</si>
  <si>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</si>
  <si>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</si>
  <si>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</si>
  <si>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</si>
  <si>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</si>
  <si>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</si>
  <si>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</si>
  <si>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</si>
  <si>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</si>
  <si>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</si>
  <si>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</si>
  <si>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</si>
  <si>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</si>
  <si>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</si>
  <si>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</si>
  <si>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</si>
  <si>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</si>
  <si>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</si>
  <si>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</si>
  <si>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</si>
  <si>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</si>
  <si>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</si>
  <si>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</si>
  <si>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</si>
  <si>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</si>
  <si>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</si>
  <si>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</si>
  <si>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</si>
  <si>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</si>
  <si>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</si>
  <si>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</si>
  <si>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</si>
  <si>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</si>
  <si>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</si>
  <si>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</si>
  <si>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</si>
  <si>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</si>
  <si>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</si>
  <si>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</si>
  <si>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</si>
  <si>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</si>
  <si>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</si>
  <si>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</si>
  <si>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</si>
  <si>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</si>
  <si>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</si>
  <si>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</si>
  <si>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</si>
  <si>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</si>
  <si>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</si>
  <si>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</si>
  <si>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</si>
  <si>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</si>
  <si>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</si>
  <si>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</si>
  <si>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</si>
  <si>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</si>
  <si>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</si>
  <si>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</si>
  <si>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</si>
  <si>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</si>
  <si>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</si>
  <si>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</si>
  <si>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</si>
  <si>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</si>
  <si>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</si>
  <si>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</si>
  <si>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</si>
  <si>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</si>
  <si>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</si>
  <si>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</si>
  <si>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</si>
  <si>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</si>
  <si>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</si>
  <si>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</si>
  <si>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</si>
  <si>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</si>
  <si>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</si>
  <si>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</si>
  <si>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</si>
  <si>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</si>
  <si>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</si>
  <si>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</si>
  <si>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</si>
  <si>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</si>
  <si>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</si>
  <si>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</si>
  <si>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</si>
  <si>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</si>
  <si>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PRIMERA DE DIC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</si>
  <si>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</si>
  <si>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</si>
  <si>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</si>
  <si>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</si>
  <si>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</si>
  <si>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</si>
  <si>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</si>
  <si>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</si>
  <si>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</si>
  <si>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</si>
  <si>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MIGUEL ANGEL MUÑOZ TOSCANO</t>
  </si>
  <si>
    <t>MUTM760929</t>
  </si>
  <si>
    <t>EAGC770112</t>
  </si>
  <si>
    <t>GOAI811012FV5</t>
  </si>
  <si>
    <t>IVAN GOMEZ ALVAREZ</t>
  </si>
  <si>
    <t>RIME631228</t>
  </si>
  <si>
    <t>EFREN RIOS MOJICA</t>
  </si>
  <si>
    <t>15 DE ABRIL 2017</t>
  </si>
  <si>
    <t>PRIMER QUINCENA DE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</si>
</sst>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297</v>
      </c>
      <c r="J2" s="47"/>
      <c r="M2" s="48" t="str">
        <f>+PRESIDENCIA!M2</f>
        <v>15 DE ABRIL 2017</v>
      </c>
    </row>
    <row r="3" spans="2:14" x14ac:dyDescent="0.2">
      <c r="F3" s="98" t="str">
        <f>+PRESIDENCIA!F3</f>
        <v>PRIMER QUINCENA DE ABRIL DE 2017</v>
      </c>
      <c r="J3" s="99"/>
    </row>
    <row r="4" spans="2:14" x14ac:dyDescent="0.2">
      <c r="F4" s="99" t="s">
        <v>198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500</v>
      </c>
      <c r="C7" s="41" t="s">
        <v>329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337</v>
      </c>
      <c r="C8" s="41" t="s">
        <v>330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338</v>
      </c>
      <c r="C9" s="41" t="s">
        <v>318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339</v>
      </c>
      <c r="C10" s="41" t="s">
        <v>331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340</v>
      </c>
      <c r="C11" s="41" t="s">
        <v>332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465</v>
      </c>
      <c r="C12" s="41" t="s">
        <v>333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521</v>
      </c>
      <c r="C13" s="41" t="s">
        <v>522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341</v>
      </c>
      <c r="C14" s="41" t="s">
        <v>335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342</v>
      </c>
      <c r="C15" s="41" t="s">
        <v>336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347</v>
      </c>
      <c r="C16" s="41" t="s">
        <v>334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298</v>
      </c>
      <c r="J2" s="47"/>
      <c r="M2" s="48" t="s">
        <v>538</v>
      </c>
    </row>
    <row r="3" spans="2:18" x14ac:dyDescent="0.2">
      <c r="F3" s="98" t="s">
        <v>539</v>
      </c>
      <c r="J3" s="99"/>
    </row>
    <row r="4" spans="2:18" x14ac:dyDescent="0.2">
      <c r="F4" s="99" t="s">
        <v>198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349</v>
      </c>
      <c r="C7" s="41" t="s">
        <v>348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356</v>
      </c>
      <c r="C8" s="41" t="s">
        <v>352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357</v>
      </c>
      <c r="C10" s="35" t="s">
        <v>350</v>
      </c>
      <c r="D10" s="53"/>
      <c r="E10" s="70" t="s">
        <v>351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58"/>
      <c r="O10" s="45"/>
      <c r="Q10" s="45"/>
      <c r="R10" s="45"/>
    </row>
    <row r="11" spans="2:18" ht="24.95" customHeight="1" x14ac:dyDescent="0.2">
      <c r="B11" s="38" t="s">
        <v>533</v>
      </c>
      <c r="C11" s="41" t="s">
        <v>235</v>
      </c>
      <c r="D11" s="53"/>
      <c r="E11" s="70" t="s">
        <v>234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358</v>
      </c>
      <c r="C12" s="41" t="s">
        <v>353</v>
      </c>
      <c r="D12" s="53"/>
      <c r="E12" s="70" t="s">
        <v>354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359</v>
      </c>
      <c r="C13" s="41" t="s">
        <v>449</v>
      </c>
      <c r="D13" s="53"/>
      <c r="E13" s="70" t="s">
        <v>355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198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166137.30999999997</v>
      </c>
      <c r="G15" s="60">
        <f t="shared" si="3"/>
        <v>31233.31</v>
      </c>
      <c r="H15" s="60">
        <f>SUM(H7:H14)</f>
        <v>81921.750493096639</v>
      </c>
      <c r="I15" s="60">
        <f>SUM(I7:I14)</f>
        <v>15401.040433925051</v>
      </c>
      <c r="J15" s="60">
        <f t="shared" si="3"/>
        <v>0</v>
      </c>
      <c r="K15" s="60">
        <f t="shared" si="3"/>
        <v>0</v>
      </c>
      <c r="L15" s="60">
        <f>SUM(L7:L14)</f>
        <v>66520.710059171586</v>
      </c>
      <c r="M15" s="104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PRESIDENCIA!M2</f>
        <v>15 DE ABRIL 2017</v>
      </c>
    </row>
    <row r="3" spans="1:15" x14ac:dyDescent="0.2">
      <c r="F3" s="99" t="str">
        <f>PRESIDENCIA!F3</f>
        <v>PRIMER QUINCENA DE ABRIL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379</v>
      </c>
      <c r="C7" s="41" t="s">
        <v>378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6" t="s">
        <v>120</v>
      </c>
      <c r="F8" s="65">
        <v>8964</v>
      </c>
      <c r="G8" s="65">
        <v>852</v>
      </c>
      <c r="H8" s="18">
        <f>F8/30.42*15</f>
        <v>4420.1183431952659</v>
      </c>
      <c r="I8" s="18">
        <f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6">
        <f t="shared" ref="F9:L9" si="0">SUM(F7:F8)</f>
        <v>45736.71</v>
      </c>
      <c r="G9" s="96">
        <f t="shared" si="0"/>
        <v>8204.7099999999991</v>
      </c>
      <c r="H9" s="60">
        <f t="shared" si="0"/>
        <v>22552.618343195267</v>
      </c>
      <c r="I9" s="60">
        <f t="shared" si="0"/>
        <v>4045.7149901380667</v>
      </c>
      <c r="J9" s="60">
        <f t="shared" si="0"/>
        <v>0</v>
      </c>
      <c r="K9" s="60">
        <f t="shared" si="0"/>
        <v>0</v>
      </c>
      <c r="L9" s="60">
        <f t="shared" si="0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8" sqref="H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300</v>
      </c>
      <c r="G2" s="45"/>
      <c r="H2" s="45"/>
      <c r="I2" s="45"/>
      <c r="J2" s="47"/>
      <c r="K2" s="45"/>
      <c r="L2" s="45"/>
      <c r="M2" s="48" t="str">
        <f>PRESIDENCIA!M2</f>
        <v>15 DE ABRIL 2017</v>
      </c>
    </row>
    <row r="3" spans="1:16" x14ac:dyDescent="0.2">
      <c r="F3" s="99" t="str">
        <f>PRESIDENCIA!F3</f>
        <v>PRIMER QUINCENA DE ABRIL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467</v>
      </c>
      <c r="C7" s="41" t="s">
        <v>394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58">
        <v>20404.72</v>
      </c>
      <c r="O7" s="45"/>
    </row>
    <row r="8" spans="1:16" ht="24.95" customHeight="1" x14ac:dyDescent="0.2">
      <c r="B8" s="38" t="s">
        <v>466</v>
      </c>
      <c r="C8" s="41" t="s">
        <v>395</v>
      </c>
      <c r="D8" s="53"/>
      <c r="E8" s="38" t="s">
        <v>120</v>
      </c>
      <c r="F8" s="65">
        <v>7764.65</v>
      </c>
      <c r="G8" s="65">
        <v>652.65</v>
      </c>
      <c r="H8" s="18">
        <f>F8/30.42*15</f>
        <v>3828.7228796844179</v>
      </c>
      <c r="I8" s="18">
        <f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6">
        <f t="shared" ref="F9:L9" si="0">SUM(F7:F8)</f>
        <v>31100.120000000003</v>
      </c>
      <c r="G9" s="96">
        <f t="shared" si="0"/>
        <v>4583.3999999999996</v>
      </c>
      <c r="H9" s="60">
        <f t="shared" si="0"/>
        <v>15335.364891518737</v>
      </c>
      <c r="I9" s="60">
        <f t="shared" si="0"/>
        <v>2260.0591715976329</v>
      </c>
      <c r="J9" s="60">
        <f t="shared" si="0"/>
        <v>0</v>
      </c>
      <c r="K9" s="60">
        <f t="shared" si="0"/>
        <v>0</v>
      </c>
      <c r="L9" s="60">
        <f t="shared" si="0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ABRIL 2017</v>
      </c>
    </row>
    <row r="3" spans="2:17" x14ac:dyDescent="0.2">
      <c r="F3" s="48" t="str">
        <f>PRESIDENCIA!F3</f>
        <v>PRIMER QUINCENA DE ABRIL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100" t="s">
        <v>258</v>
      </c>
      <c r="I5" s="50" t="s">
        <v>4</v>
      </c>
      <c r="J5" s="50" t="s">
        <v>209</v>
      </c>
      <c r="K5" s="101" t="s">
        <v>258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468</v>
      </c>
      <c r="C7" s="41" t="s">
        <v>458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58"/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+F8/30.42*15</f>
        <v>4420.1183431952659</v>
      </c>
      <c r="J8" s="18">
        <f t="shared" ref="J8:J11" si="1">+G8/30.42*15</f>
        <v>420.11834319526628</v>
      </c>
      <c r="K8" s="18">
        <f>+H8/30.42*16</f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181</v>
      </c>
      <c r="C9" s="108" t="s">
        <v>175</v>
      </c>
      <c r="D9" s="53"/>
      <c r="E9" s="70" t="s">
        <v>302</v>
      </c>
      <c r="F9" s="65">
        <v>6306</v>
      </c>
      <c r="G9" s="65">
        <v>222</v>
      </c>
      <c r="H9" s="65"/>
      <c r="I9" s="18">
        <f t="shared" si="0"/>
        <v>3109.4674556213013</v>
      </c>
      <c r="J9" s="18">
        <f t="shared" si="1"/>
        <v>109.46745562130178</v>
      </c>
      <c r="K9" s="18">
        <f>+H9/30.42*16</f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345</v>
      </c>
      <c r="C10" s="41" t="s">
        <v>343</v>
      </c>
      <c r="D10" s="53"/>
      <c r="E10" s="70" t="s">
        <v>303</v>
      </c>
      <c r="F10" s="65">
        <v>6306</v>
      </c>
      <c r="G10" s="65">
        <v>222</v>
      </c>
      <c r="H10" s="65"/>
      <c r="I10" s="18">
        <f t="shared" si="0"/>
        <v>3109.4674556213013</v>
      </c>
      <c r="J10" s="18">
        <f t="shared" si="1"/>
        <v>109.46745562130178</v>
      </c>
      <c r="K10" s="18">
        <f>+H10/30.42*16</f>
        <v>0</v>
      </c>
      <c r="L10" s="18"/>
      <c r="M10" s="18">
        <f>I10-J10+K10-L10</f>
        <v>2999.9999999999995</v>
      </c>
      <c r="N10" s="36"/>
    </row>
    <row r="11" spans="2:17" ht="24.95" customHeight="1" x14ac:dyDescent="0.2">
      <c r="B11" s="38" t="s">
        <v>346</v>
      </c>
      <c r="C11" s="41" t="s">
        <v>344</v>
      </c>
      <c r="D11" s="53"/>
      <c r="E11" s="70" t="s">
        <v>304</v>
      </c>
      <c r="F11" s="65">
        <v>6306</v>
      </c>
      <c r="G11" s="65">
        <v>222</v>
      </c>
      <c r="H11" s="65"/>
      <c r="I11" s="18">
        <f t="shared" si="0"/>
        <v>3109.4674556213013</v>
      </c>
      <c r="J11" s="18">
        <f t="shared" si="1"/>
        <v>109.46745562130178</v>
      </c>
      <c r="K11" s="18">
        <f>+H11/30.42*16</f>
        <v>0</v>
      </c>
      <c r="L11" s="18"/>
      <c r="M11" s="18">
        <f>I11-J11+K11-L11</f>
        <v>2999.9999999999995</v>
      </c>
      <c r="N11" s="36"/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6">
        <f t="shared" ref="F13:M13" si="2">SUM(F6:F12)</f>
        <v>40403.199999999997</v>
      </c>
      <c r="G13" s="96">
        <f t="shared" si="2"/>
        <v>3083.41</v>
      </c>
      <c r="H13" s="96">
        <f t="shared" si="2"/>
        <v>0</v>
      </c>
      <c r="I13" s="60">
        <f>SUM(I6:I12)</f>
        <v>19922.682445759368</v>
      </c>
      <c r="J13" s="60">
        <f t="shared" si="2"/>
        <v>1520.4191321499013</v>
      </c>
      <c r="K13" s="60">
        <f t="shared" si="2"/>
        <v>0</v>
      </c>
      <c r="L13" s="60">
        <f t="shared" si="2"/>
        <v>0</v>
      </c>
      <c r="M13" s="60">
        <f t="shared" si="2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15 DE ABRIL 2017</v>
      </c>
    </row>
    <row r="3" spans="2:16" x14ac:dyDescent="0.2">
      <c r="F3" s="17" t="str">
        <f>PRESIDENCIA!F3</f>
        <v>PRIMER QUINCENA DE ABRIL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258</v>
      </c>
      <c r="I5" s="7" t="s">
        <v>4</v>
      </c>
      <c r="J5" s="7" t="s">
        <v>209</v>
      </c>
      <c r="K5" s="39" t="s">
        <v>258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391</v>
      </c>
      <c r="C7" s="8" t="s">
        <v>388</v>
      </c>
      <c r="D7" s="13"/>
      <c r="E7" s="71" t="s">
        <v>250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392</v>
      </c>
      <c r="C8" s="10" t="s">
        <v>389</v>
      </c>
      <c r="D8" s="13"/>
      <c r="E8" s="71" t="s">
        <v>251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393</v>
      </c>
      <c r="C9" s="8" t="s">
        <v>390</v>
      </c>
      <c r="D9" s="13"/>
      <c r="E9" s="71" t="s">
        <v>252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6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456</v>
      </c>
      <c r="D17" s="13"/>
      <c r="E17" s="71" t="s">
        <v>253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15 DE ABRIL 2017</v>
      </c>
    </row>
    <row r="3" spans="2:22" x14ac:dyDescent="0.2">
      <c r="F3" s="48" t="str">
        <f>PRESIDENCIA!F3</f>
        <v>PRIMER QUINCENA DE ABRIL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382</v>
      </c>
      <c r="C7" s="41" t="s">
        <v>380</v>
      </c>
      <c r="D7" s="53"/>
      <c r="E7" s="111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383</v>
      </c>
      <c r="C8" s="41" t="s">
        <v>444</v>
      </c>
      <c r="D8" s="53"/>
      <c r="E8" s="111" t="s">
        <v>285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1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1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384</v>
      </c>
      <c r="C11" s="41" t="s">
        <v>385</v>
      </c>
      <c r="D11" s="53"/>
      <c r="E11" s="111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1" t="s">
        <v>134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1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1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255</v>
      </c>
      <c r="C15" s="41" t="s">
        <v>257</v>
      </c>
      <c r="D15" s="53"/>
      <c r="E15" s="111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386</v>
      </c>
      <c r="C16" s="41" t="s">
        <v>381</v>
      </c>
      <c r="D16" s="53"/>
      <c r="E16" s="113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387</v>
      </c>
      <c r="C17" s="41" t="s">
        <v>450</v>
      </c>
      <c r="D17" s="53"/>
      <c r="E17" s="111" t="s">
        <v>236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55"/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91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zoomScale="80" zoomScaleNormal="80" workbookViewId="0">
      <selection activeCell="H1" sqref="H1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15 DE ABRIL 2017</v>
      </c>
    </row>
    <row r="3" spans="2:18" x14ac:dyDescent="0.2">
      <c r="F3" s="48" t="str">
        <f>PRESIDENCIA!F3</f>
        <v>PRIMER QUINCENA DE ABRIL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422</v>
      </c>
      <c r="C7" s="41" t="s">
        <v>445</v>
      </c>
      <c r="D7" s="115"/>
      <c r="E7" s="116" t="s">
        <v>153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58"/>
      <c r="O7" s="60"/>
      <c r="P7" s="60"/>
    </row>
    <row r="8" spans="2:18" ht="58.5" customHeight="1" x14ac:dyDescent="0.2">
      <c r="B8" s="38" t="s">
        <v>423</v>
      </c>
      <c r="C8" s="41" t="s">
        <v>417</v>
      </c>
      <c r="D8" s="115"/>
      <c r="E8" s="116" t="s">
        <v>314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5"/>
      <c r="E9" s="116" t="s">
        <v>138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5"/>
      <c r="E10" s="116" t="s">
        <v>138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424</v>
      </c>
      <c r="C11" s="41" t="s">
        <v>446</v>
      </c>
      <c r="D11" s="115"/>
      <c r="E11" s="116" t="s">
        <v>120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5"/>
      <c r="E12" s="116" t="s">
        <v>139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5"/>
      <c r="E13" s="116" t="s">
        <v>139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5"/>
      <c r="E14" s="116" t="s">
        <v>139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5"/>
      <c r="E15" s="116" t="s">
        <v>139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5"/>
      <c r="E16" s="116" t="s">
        <v>121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5"/>
      <c r="E17" s="116" t="s">
        <v>121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5"/>
      <c r="E18" s="116" t="s">
        <v>140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7"/>
      <c r="O18" s="55"/>
      <c r="Q18" s="45"/>
    </row>
    <row r="19" spans="2:18" ht="21.95" customHeight="1" x14ac:dyDescent="0.2">
      <c r="B19" s="38" t="s">
        <v>425</v>
      </c>
      <c r="C19" s="41" t="s">
        <v>426</v>
      </c>
      <c r="D19" s="115"/>
      <c r="E19" s="116" t="s">
        <v>120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7"/>
      <c r="O19" s="55"/>
      <c r="Q19" s="45"/>
    </row>
    <row r="20" spans="2:18" ht="21.95" customHeight="1" x14ac:dyDescent="0.2">
      <c r="B20" s="38" t="s">
        <v>496</v>
      </c>
      <c r="C20" s="41" t="s">
        <v>432</v>
      </c>
      <c r="D20" s="115"/>
      <c r="E20" s="116" t="s">
        <v>453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7"/>
      <c r="O20" s="55"/>
      <c r="Q20" s="45"/>
    </row>
    <row r="21" spans="2:18" ht="21.95" customHeight="1" x14ac:dyDescent="0.2">
      <c r="B21" s="38" t="s">
        <v>427</v>
      </c>
      <c r="C21" s="41" t="s">
        <v>428</v>
      </c>
      <c r="D21" s="115"/>
      <c r="E21" s="116" t="s">
        <v>419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7"/>
      <c r="O21" s="55"/>
      <c r="Q21" s="45"/>
    </row>
    <row r="22" spans="2:18" ht="21.95" customHeight="1" x14ac:dyDescent="0.2">
      <c r="B22" s="38" t="s">
        <v>429</v>
      </c>
      <c r="C22" s="41" t="s">
        <v>430</v>
      </c>
      <c r="D22" s="115"/>
      <c r="E22" s="116" t="s">
        <v>420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>H22-I22+J22-K22</f>
        <v>4800</v>
      </c>
      <c r="M22" s="117"/>
      <c r="N22" s="58"/>
      <c r="O22" s="55"/>
      <c r="Q22" s="60"/>
      <c r="R22" s="58"/>
    </row>
    <row r="23" spans="2:18" ht="21.95" customHeight="1" x14ac:dyDescent="0.2">
      <c r="B23" s="38" t="s">
        <v>431</v>
      </c>
      <c r="C23" s="41" t="s">
        <v>418</v>
      </c>
      <c r="D23" s="115"/>
      <c r="E23" s="116" t="s">
        <v>421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7"/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91</v>
      </c>
      <c r="F25" s="96">
        <f>SUM(F7:F18)</f>
        <v>158554.07000000004</v>
      </c>
      <c r="G25" s="96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15 DE ABRIL 2017</v>
      </c>
    </row>
    <row r="3" spans="2:13" x14ac:dyDescent="0.2">
      <c r="F3" s="17" t="str">
        <f>+O.PUB!F3</f>
        <v>PRIMER QUINCENA DE ABRIL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258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256</v>
      </c>
      <c r="C7" s="8" t="s">
        <v>254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262</v>
      </c>
      <c r="C14" s="8" t="s">
        <v>261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264</v>
      </c>
      <c r="C15" s="8" t="s">
        <v>263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265</v>
      </c>
      <c r="C16" s="8" t="s">
        <v>266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</row>
    <row r="20" spans="2:13" ht="21.95" customHeight="1" x14ac:dyDescent="0.2">
      <c r="B20" s="9" t="s">
        <v>497</v>
      </c>
      <c r="C20" s="8" t="s">
        <v>238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>H20-I20+J20-K20</f>
        <v>3699.9950690335299</v>
      </c>
      <c r="M20" s="12"/>
    </row>
    <row r="21" spans="2:13" ht="21.95" customHeight="1" x14ac:dyDescent="0.2">
      <c r="B21" s="9" t="s">
        <v>507</v>
      </c>
      <c r="C21" s="8" t="s">
        <v>463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78168.441814595659</v>
      </c>
      <c r="I22" s="16">
        <f>SUM(I7:I21)</f>
        <v>8608.824220907296</v>
      </c>
      <c r="J22" s="16">
        <f>SUM(J7:J21)</f>
        <v>0</v>
      </c>
      <c r="K22" s="16">
        <f>SUM(K7:K21)</f>
        <v>4</v>
      </c>
      <c r="L22" s="16">
        <f>SUM(L7:L21)</f>
        <v>69555.617593688366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305</v>
      </c>
      <c r="G2" s="45"/>
      <c r="H2" s="45"/>
      <c r="I2" s="45"/>
      <c r="J2" s="47"/>
      <c r="K2" s="45"/>
      <c r="L2" s="45"/>
      <c r="M2" s="48" t="str">
        <f>+O.PUB!M2</f>
        <v>15 DE ABRIL 2017</v>
      </c>
    </row>
    <row r="3" spans="2:16" x14ac:dyDescent="0.2">
      <c r="F3" s="48" t="str">
        <f>+O.PUB!F3</f>
        <v>PRIMER QUINCENA DE ABRIL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38" t="s">
        <v>361</v>
      </c>
      <c r="C7" s="110" t="s">
        <v>360</v>
      </c>
      <c r="D7" s="53"/>
      <c r="E7" s="119" t="s">
        <v>196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>H7-I7+J7-K7</f>
        <v>5644.1124260355018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zoomScale="80" zoomScaleNormal="80" workbookViewId="0">
      <selection activeCell="I19" sqref="I19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15 DE ABRIL 2017</v>
      </c>
    </row>
    <row r="3" spans="2:16" x14ac:dyDescent="0.2">
      <c r="F3" s="48" t="str">
        <f>PRESIDENCIA!F3</f>
        <v>PRIMER QUINCENA DE ABRIL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434</v>
      </c>
      <c r="C5" s="41" t="s">
        <v>435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P5" s="140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21" si="0">+F6/30.42*15</f>
        <v>6213.0177514792895</v>
      </c>
      <c r="J6" s="18">
        <f t="shared" ref="J6:J21" si="1">+G6/30.42*15</f>
        <v>780.19738856015772</v>
      </c>
      <c r="K6" s="18">
        <f t="shared" ref="K6:K21" si="2">+H6/30.42*15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270</v>
      </c>
      <c r="C9" s="35" t="s">
        <v>271</v>
      </c>
      <c r="D9" s="41"/>
      <c r="E9" s="121" t="s">
        <v>272</v>
      </c>
      <c r="F9" s="65">
        <v>10716</v>
      </c>
      <c r="G9" s="65">
        <v>1179.82</v>
      </c>
      <c r="H9" s="65"/>
      <c r="I9" s="18">
        <f t="shared" si="0"/>
        <v>5284.0236686390535</v>
      </c>
      <c r="J9" s="18">
        <f t="shared" si="1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6" ht="24.75" customHeight="1" x14ac:dyDescent="0.2">
      <c r="B10" s="38" t="s">
        <v>501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528</v>
      </c>
      <c r="C12" s="41" t="s">
        <v>526</v>
      </c>
      <c r="D12" s="53"/>
      <c r="E12" s="70" t="s">
        <v>527</v>
      </c>
      <c r="F12" s="65">
        <v>8236.2000000000007</v>
      </c>
      <c r="G12" s="65">
        <v>728.09320000000014</v>
      </c>
      <c r="H12" s="65"/>
      <c r="I12" s="18">
        <f t="shared" si="0"/>
        <v>4061.2426035502958</v>
      </c>
      <c r="J12" s="18">
        <f t="shared" si="1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1" t="s">
        <v>226</v>
      </c>
      <c r="F13" s="65">
        <v>6730.12</v>
      </c>
      <c r="G13" s="65">
        <v>267.95</v>
      </c>
      <c r="H13" s="65"/>
      <c r="I13" s="18">
        <f t="shared" si="0"/>
        <v>3318.5996055226824</v>
      </c>
      <c r="J13" s="18">
        <f t="shared" si="1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6" ht="24.75" customHeight="1" x14ac:dyDescent="0.2">
      <c r="B14" s="41" t="s">
        <v>437</v>
      </c>
      <c r="C14" s="35" t="s">
        <v>436</v>
      </c>
      <c r="D14" s="41"/>
      <c r="E14" s="121" t="s">
        <v>273</v>
      </c>
      <c r="F14" s="65">
        <v>8807.4</v>
      </c>
      <c r="G14" s="65">
        <v>823.43548799999985</v>
      </c>
      <c r="H14" s="65"/>
      <c r="I14" s="18">
        <f t="shared" si="0"/>
        <v>4342.8994082840236</v>
      </c>
      <c r="J14" s="18">
        <f t="shared" si="1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P14" s="140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0"/>
        <v>2193.1952662721897</v>
      </c>
      <c r="J15" s="18">
        <f t="shared" si="1"/>
        <v>0</v>
      </c>
      <c r="K15" s="18">
        <f t="shared" si="2"/>
        <v>40.021230769230769</v>
      </c>
      <c r="L15" s="18"/>
      <c r="M15" s="18">
        <f t="shared" si="3"/>
        <v>2233.2164970414206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0"/>
        <v>4726.0355029585799</v>
      </c>
      <c r="J16" s="18">
        <f t="shared" si="1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0"/>
        <v>3588.0177514792895</v>
      </c>
      <c r="J17" s="18">
        <f t="shared" si="1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2"/>
      <c r="E18" s="119" t="s">
        <v>151</v>
      </c>
      <c r="F18" s="65">
        <v>6291.6</v>
      </c>
      <c r="G18" s="65">
        <v>220.13238400000003</v>
      </c>
      <c r="H18" s="65"/>
      <c r="I18" s="18">
        <f t="shared" si="0"/>
        <v>3102.3668639053253</v>
      </c>
      <c r="J18" s="18">
        <f t="shared" si="1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5"/>
      <c r="E19" s="123" t="s">
        <v>121</v>
      </c>
      <c r="F19" s="65">
        <v>8595.2999999999993</v>
      </c>
      <c r="G19" s="65">
        <v>785.54919999999993</v>
      </c>
      <c r="H19" s="65"/>
      <c r="I19" s="18">
        <f t="shared" si="0"/>
        <v>4238.3136094674555</v>
      </c>
      <c r="J19" s="18">
        <f t="shared" si="1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438</v>
      </c>
      <c r="C20" s="35" t="s">
        <v>433</v>
      </c>
      <c r="D20" s="122"/>
      <c r="E20" s="119" t="s">
        <v>439</v>
      </c>
      <c r="F20" s="65">
        <v>11451.2</v>
      </c>
      <c r="G20" s="65">
        <v>1297.2</v>
      </c>
      <c r="H20" s="65"/>
      <c r="I20" s="18">
        <f t="shared" si="0"/>
        <v>5646.5483234714002</v>
      </c>
      <c r="J20" s="18">
        <f t="shared" si="1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58"/>
      <c r="P20" s="141"/>
    </row>
    <row r="21" spans="2:17" ht="24.75" customHeight="1" x14ac:dyDescent="0.2">
      <c r="B21" s="34" t="s">
        <v>440</v>
      </c>
      <c r="C21" s="35" t="s">
        <v>457</v>
      </c>
      <c r="D21" s="122"/>
      <c r="E21" s="119" t="s">
        <v>124</v>
      </c>
      <c r="F21" s="65">
        <v>7045.5</v>
      </c>
      <c r="G21" s="65">
        <v>302.15670399999999</v>
      </c>
      <c r="H21" s="65"/>
      <c r="I21" s="18">
        <f t="shared" si="0"/>
        <v>3474.1124260355027</v>
      </c>
      <c r="J21" s="18">
        <f t="shared" si="1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58"/>
      <c r="P21" s="142"/>
    </row>
    <row r="22" spans="2:17" ht="18.75" customHeight="1" x14ac:dyDescent="0.2">
      <c r="E22" s="59" t="s">
        <v>91</v>
      </c>
      <c r="F22" s="96">
        <f>SUM(F5:F17)</f>
        <v>122365.90999999999</v>
      </c>
      <c r="G22" s="96">
        <f>SUM(G5:G17)</f>
        <v>11956.464095999998</v>
      </c>
      <c r="H22" s="96">
        <f>SUM(H5:H17)</f>
        <v>81.163055999999997</v>
      </c>
      <c r="I22" s="60">
        <f>SUM(I5:I21)</f>
        <v>76799.561143984203</v>
      </c>
      <c r="J22" s="60">
        <f>SUM(J5:J21)</f>
        <v>7180.2279999999992</v>
      </c>
      <c r="K22" s="60">
        <f>SUM(K5:K21)</f>
        <v>40.021230769230769</v>
      </c>
      <c r="L22" s="60">
        <f>SUM(L5:L21)</f>
        <v>1</v>
      </c>
      <c r="M22" s="60">
        <f>SUM(M5:M21)</f>
        <v>69658.354374753457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523</v>
      </c>
      <c r="G2" s="45"/>
      <c r="H2" s="45"/>
      <c r="I2" s="45"/>
      <c r="J2" s="45"/>
      <c r="K2" s="45"/>
      <c r="L2" s="45"/>
      <c r="M2" s="45"/>
      <c r="N2" s="48" t="str">
        <f>+O.PUB2!M2</f>
        <v>15 DE ABRIL 2017</v>
      </c>
    </row>
    <row r="3" spans="2:16" x14ac:dyDescent="0.2">
      <c r="F3" s="48" t="str">
        <f>PRESIDENCIA!F3</f>
        <v>PRIMER QUINCENA DE ABRIL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1" t="s">
        <v>224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313</v>
      </c>
      <c r="C7" s="41" t="s">
        <v>311</v>
      </c>
      <c r="D7" s="53"/>
      <c r="E7" s="70" t="s">
        <v>312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281</v>
      </c>
      <c r="C8" s="41" t="s">
        <v>280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2"/>
      <c r="E9" s="119" t="s">
        <v>124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1" t="s">
        <v>217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447</v>
      </c>
      <c r="D11" s="41"/>
      <c r="E11" s="121" t="s">
        <v>219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1" t="s">
        <v>219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1" t="s">
        <v>219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91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524</v>
      </c>
      <c r="G2" s="45"/>
      <c r="H2" s="45"/>
      <c r="I2" s="45"/>
      <c r="J2" s="45"/>
      <c r="K2" s="45"/>
      <c r="L2" s="45"/>
      <c r="M2" s="48" t="str">
        <f>+O.PUB2!M2</f>
        <v>15 DE ABRIL 2017</v>
      </c>
    </row>
    <row r="3" spans="2:15" x14ac:dyDescent="0.2">
      <c r="F3" s="48" t="str">
        <f>PRESIDENCIA!F3</f>
        <v>PRIMER QUINCENA DE ABRIL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50" t="s">
        <v>4</v>
      </c>
      <c r="I4" s="50" t="s">
        <v>209</v>
      </c>
      <c r="J4" s="51" t="s">
        <v>258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498</v>
      </c>
      <c r="C6" s="41" t="s">
        <v>499</v>
      </c>
      <c r="D6" s="53"/>
      <c r="E6" s="70" t="s">
        <v>461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O6" s="143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306</v>
      </c>
      <c r="G2" s="45"/>
      <c r="H2" s="45"/>
      <c r="I2" s="45"/>
      <c r="J2" s="45"/>
      <c r="K2" s="45"/>
      <c r="L2" s="45"/>
      <c r="M2" s="45"/>
      <c r="N2" s="48" t="str">
        <f>PRESIDENCIA!M2</f>
        <v>15 DE ABRIL 2017</v>
      </c>
    </row>
    <row r="3" spans="1:18" x14ac:dyDescent="0.2">
      <c r="B3" s="38"/>
      <c r="C3" s="41"/>
      <c r="F3" s="48" t="str">
        <f>PRESIDENCIA!F3</f>
        <v>PRIMER QUINCENA DE ABRIL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377</v>
      </c>
      <c r="C5" s="35" t="s">
        <v>376</v>
      </c>
      <c r="D5" s="122"/>
      <c r="E5" s="119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140"/>
    </row>
    <row r="6" spans="1:18" ht="21.95" customHeight="1" x14ac:dyDescent="0.2">
      <c r="B6" s="34" t="s">
        <v>104</v>
      </c>
      <c r="C6" s="35" t="s">
        <v>169</v>
      </c>
      <c r="D6" s="122"/>
      <c r="E6" s="119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2"/>
      <c r="E7" s="119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267</v>
      </c>
      <c r="C8" s="35" t="s">
        <v>268</v>
      </c>
      <c r="D8" s="122"/>
      <c r="E8" s="119" t="s">
        <v>269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2"/>
      <c r="E9" s="119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2"/>
      <c r="E10" s="119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2"/>
      <c r="E11" s="119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2"/>
      <c r="E12" s="119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2"/>
      <c r="E13" s="119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1" t="s">
        <v>230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2"/>
      <c r="E15" s="119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2"/>
      <c r="E16" s="119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89"/>
      <c r="G17" s="89"/>
      <c r="H17" s="89"/>
      <c r="N17" s="90"/>
    </row>
    <row r="18" spans="2:14" x14ac:dyDescent="0.2">
      <c r="E18" s="59" t="s">
        <v>91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61315.251479289953</v>
      </c>
      <c r="J18" s="127">
        <f t="shared" si="4"/>
        <v>6692.000749506904</v>
      </c>
      <c r="K18" s="127">
        <f t="shared" si="4"/>
        <v>0</v>
      </c>
      <c r="L18" s="127">
        <f t="shared" si="4"/>
        <v>1</v>
      </c>
      <c r="M18" s="127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307</v>
      </c>
      <c r="G2" s="45"/>
      <c r="H2" s="45"/>
      <c r="I2" s="45"/>
      <c r="J2" s="45"/>
      <c r="K2" s="45"/>
      <c r="L2" s="45"/>
      <c r="M2" s="45"/>
      <c r="N2" s="48" t="str">
        <f>PRESIDENCIA!M2</f>
        <v>15 DE ABRIL 2017</v>
      </c>
    </row>
    <row r="3" spans="1:19" x14ac:dyDescent="0.2">
      <c r="B3" s="38"/>
      <c r="C3" s="41"/>
      <c r="F3" s="48" t="str">
        <f>PRESIDENCIA!F3</f>
        <v>PRIMER QUINCENA DE ABRIL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441</v>
      </c>
      <c r="C5" s="35" t="s">
        <v>442</v>
      </c>
      <c r="D5" s="122"/>
      <c r="E5" s="119" t="s">
        <v>206</v>
      </c>
      <c r="F5" s="65">
        <v>11451.2</v>
      </c>
      <c r="G5" s="65">
        <v>1297.2</v>
      </c>
      <c r="H5" s="65"/>
      <c r="I5" s="18">
        <f>+F5/30.42*15</f>
        <v>5646.5483234714002</v>
      </c>
      <c r="J5" s="18">
        <f>+G5/30.42*15</f>
        <v>639.64497041420111</v>
      </c>
      <c r="K5" s="18">
        <f t="shared" ref="K5:K6" si="0">+H5/30.42*15</f>
        <v>0</v>
      </c>
      <c r="L5" s="18"/>
      <c r="M5" s="18">
        <f>I5-J5+K5-L5</f>
        <v>5006.9033530571987</v>
      </c>
      <c r="N5" s="36"/>
      <c r="P5" s="140"/>
      <c r="S5" s="60"/>
    </row>
    <row r="6" spans="1:19" ht="21.95" customHeight="1" x14ac:dyDescent="0.2">
      <c r="B6" s="34" t="s">
        <v>443</v>
      </c>
      <c r="C6" s="35" t="s">
        <v>448</v>
      </c>
      <c r="D6" s="122"/>
      <c r="E6" s="119" t="s">
        <v>137</v>
      </c>
      <c r="F6" s="65">
        <v>11451.2</v>
      </c>
      <c r="G6" s="65">
        <v>1297.2</v>
      </c>
      <c r="H6" s="65"/>
      <c r="I6" s="18">
        <f t="shared" ref="I6:I8" si="1">+F6/30.42*15</f>
        <v>5646.5483234714002</v>
      </c>
      <c r="J6" s="18">
        <f t="shared" ref="J6:J8" si="2">+G6/30.42*15</f>
        <v>639.64497041420111</v>
      </c>
      <c r="K6" s="18">
        <f t="shared" si="0"/>
        <v>0</v>
      </c>
      <c r="L6" s="18"/>
      <c r="M6" s="18">
        <f>I6-J6+K6-L6</f>
        <v>5006.9033530571987</v>
      </c>
      <c r="N6" s="36"/>
      <c r="P6" s="140"/>
      <c r="S6" s="45"/>
    </row>
    <row r="7" spans="1:19" ht="21.95" customHeight="1" x14ac:dyDescent="0.2">
      <c r="B7" s="41" t="s">
        <v>283</v>
      </c>
      <c r="C7" s="35" t="s">
        <v>282</v>
      </c>
      <c r="D7" s="128"/>
      <c r="E7" s="129" t="s">
        <v>284</v>
      </c>
      <c r="F7" s="89">
        <v>7952.7</v>
      </c>
      <c r="G7" s="89">
        <v>682.73320000000001</v>
      </c>
      <c r="H7" s="65"/>
      <c r="I7" s="18">
        <f t="shared" si="1"/>
        <v>3921.4497041420109</v>
      </c>
      <c r="J7" s="18">
        <f t="shared" si="2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469</v>
      </c>
      <c r="C8" s="35" t="s">
        <v>455</v>
      </c>
      <c r="D8" s="128"/>
      <c r="E8" s="129" t="s">
        <v>284</v>
      </c>
      <c r="F8" s="89">
        <v>7664</v>
      </c>
      <c r="G8" s="89">
        <v>636.54</v>
      </c>
      <c r="H8" s="65"/>
      <c r="I8" s="18">
        <f t="shared" si="1"/>
        <v>3779.0927021696248</v>
      </c>
      <c r="J8" s="18">
        <f t="shared" si="2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91</v>
      </c>
      <c r="F10" s="126">
        <f t="shared" ref="F10:M10" si="3">SUM(F5:F9)</f>
        <v>38519.100000000006</v>
      </c>
      <c r="G10" s="126">
        <f t="shared" si="3"/>
        <v>3913.6732000000002</v>
      </c>
      <c r="H10" s="126">
        <f t="shared" si="3"/>
        <v>0</v>
      </c>
      <c r="I10" s="127">
        <f t="shared" si="3"/>
        <v>18993.639053254436</v>
      </c>
      <c r="J10" s="127">
        <f t="shared" si="3"/>
        <v>1929.8191321499012</v>
      </c>
      <c r="K10" s="127">
        <f t="shared" si="3"/>
        <v>0</v>
      </c>
      <c r="L10" s="127">
        <f t="shared" si="3"/>
        <v>0</v>
      </c>
      <c r="M10" s="127">
        <f t="shared" si="3"/>
        <v>17063.819921104532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I5" sqref="I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15 DE ABRIL 2017</v>
      </c>
    </row>
    <row r="3" spans="1:16" x14ac:dyDescent="0.2">
      <c r="B3" s="38"/>
      <c r="C3" s="41"/>
      <c r="F3" s="48" t="str">
        <f>PRESIDENCIA!F3</f>
        <v>PRIMER QUINCENA DE ABRIL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249</v>
      </c>
      <c r="C5" s="35" t="s">
        <v>240</v>
      </c>
      <c r="D5" s="122"/>
      <c r="E5" s="119" t="s">
        <v>237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P5" s="140"/>
    </row>
    <row r="6" spans="1:16" ht="21.95" customHeight="1" x14ac:dyDescent="0.2">
      <c r="B6" s="34" t="s">
        <v>366</v>
      </c>
      <c r="C6" s="35" t="s">
        <v>362</v>
      </c>
      <c r="D6" s="122"/>
      <c r="E6" s="119" t="s">
        <v>152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P6" s="140"/>
    </row>
    <row r="7" spans="1:16" ht="24" x14ac:dyDescent="0.2">
      <c r="B7" s="41" t="s">
        <v>193</v>
      </c>
      <c r="C7" s="35" t="s">
        <v>228</v>
      </c>
      <c r="D7" s="41"/>
      <c r="E7" s="121" t="s">
        <v>229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321</v>
      </c>
      <c r="C10" s="35" t="s">
        <v>320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2560.1577909270218</v>
      </c>
      <c r="J10" s="18">
        <f t="shared" si="2"/>
        <v>14.378698224852069</v>
      </c>
      <c r="K10" s="18"/>
      <c r="L10" s="18"/>
      <c r="M10" s="18">
        <f t="shared" si="0"/>
        <v>2545.7790927021697</v>
      </c>
      <c r="N10" s="36"/>
      <c r="P10" s="55"/>
    </row>
    <row r="11" spans="1:16" ht="24" x14ac:dyDescent="0.2">
      <c r="B11" s="38" t="s">
        <v>364</v>
      </c>
      <c r="C11" s="35" t="s">
        <v>363</v>
      </c>
      <c r="D11" s="53"/>
      <c r="E11" s="70" t="s">
        <v>365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91</v>
      </c>
      <c r="F13" s="126">
        <f t="shared" ref="F13:L13" si="3">SUM(F5:F12)</f>
        <v>66903.75</v>
      </c>
      <c r="G13" s="126">
        <f t="shared" si="3"/>
        <v>6669.7522399999989</v>
      </c>
      <c r="H13" s="126">
        <f t="shared" si="3"/>
        <v>0</v>
      </c>
      <c r="I13" s="127">
        <f>SUM(I5:I12)</f>
        <v>32990.014792899405</v>
      </c>
      <c r="J13" s="127">
        <f>SUM(J5:J12)</f>
        <v>3288.8324654832345</v>
      </c>
      <c r="K13" s="127">
        <f t="shared" si="3"/>
        <v>0</v>
      </c>
      <c r="L13" s="127">
        <f t="shared" si="3"/>
        <v>0</v>
      </c>
      <c r="M13" s="127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9" sqref="I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309</v>
      </c>
      <c r="G2" s="45"/>
      <c r="H2" s="45"/>
      <c r="I2" s="45"/>
      <c r="J2" s="45"/>
      <c r="K2" s="45"/>
      <c r="L2" s="45"/>
      <c r="M2" s="45"/>
      <c r="N2" s="48" t="str">
        <f>PRESIDENCIA!M2</f>
        <v>15 DE ABRIL 2017</v>
      </c>
    </row>
    <row r="3" spans="1:20" x14ac:dyDescent="0.2">
      <c r="B3" s="38"/>
      <c r="C3" s="41"/>
      <c r="F3" s="48" t="str">
        <f>PRESIDENCIA!F3</f>
        <v>PRIMER QUINCENA DE ABRIL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373</v>
      </c>
      <c r="C5" s="35" t="s">
        <v>367</v>
      </c>
      <c r="D5" s="122"/>
      <c r="E5" s="119" t="s">
        <v>370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 t="shared" ref="K5:K9" si="0">+H5/30.42*15</f>
        <v>0</v>
      </c>
      <c r="L5" s="18"/>
      <c r="M5" s="18">
        <f>I5-J5+K5-L5</f>
        <v>5644.1124260355018</v>
      </c>
      <c r="N5" s="36"/>
      <c r="P5" s="140"/>
      <c r="S5" s="60"/>
    </row>
    <row r="6" spans="1:20" ht="21.95" customHeight="1" x14ac:dyDescent="0.2">
      <c r="B6" s="34" t="s">
        <v>243</v>
      </c>
      <c r="C6" s="35" t="s">
        <v>242</v>
      </c>
      <c r="D6" s="122"/>
      <c r="E6" s="119" t="s">
        <v>120</v>
      </c>
      <c r="F6" s="65">
        <v>8964</v>
      </c>
      <c r="G6" s="65">
        <v>852</v>
      </c>
      <c r="H6" s="65"/>
      <c r="I6" s="18">
        <f t="shared" ref="I6:I9" si="1">+F6/30.42*15</f>
        <v>4420.1183431952659</v>
      </c>
      <c r="J6" s="18">
        <f t="shared" ref="J6:J9" si="2">+G6/30.42*15</f>
        <v>420.11834319526628</v>
      </c>
      <c r="K6" s="18">
        <f t="shared" si="0"/>
        <v>0</v>
      </c>
      <c r="L6" s="18"/>
      <c r="M6" s="18">
        <f>I6-J6+K6-L6</f>
        <v>3999.9999999999995</v>
      </c>
      <c r="N6" s="36"/>
      <c r="P6" s="140"/>
      <c r="S6" s="45"/>
    </row>
    <row r="7" spans="1:20" ht="21.95" customHeight="1" x14ac:dyDescent="0.2">
      <c r="B7" s="38" t="s">
        <v>171</v>
      </c>
      <c r="C7" s="35" t="s">
        <v>170</v>
      </c>
      <c r="D7" s="122"/>
      <c r="E7" s="119" t="s">
        <v>120</v>
      </c>
      <c r="F7" s="65">
        <v>8964</v>
      </c>
      <c r="G7" s="65">
        <v>852</v>
      </c>
      <c r="H7" s="65"/>
      <c r="I7" s="18">
        <f t="shared" si="1"/>
        <v>4420.1183431952659</v>
      </c>
      <c r="J7" s="18">
        <f t="shared" si="2"/>
        <v>420.11834319526628</v>
      </c>
      <c r="K7" s="18">
        <f t="shared" si="0"/>
        <v>0</v>
      </c>
      <c r="L7" s="18"/>
      <c r="M7" s="18">
        <f>I7-J7+K7-L7</f>
        <v>3999.9999999999995</v>
      </c>
      <c r="N7" s="36"/>
      <c r="P7" s="140"/>
      <c r="S7" s="45"/>
    </row>
    <row r="8" spans="1:20" ht="21.95" customHeight="1" x14ac:dyDescent="0.2">
      <c r="B8" s="34" t="s">
        <v>374</v>
      </c>
      <c r="C8" s="35" t="s">
        <v>368</v>
      </c>
      <c r="D8" s="122"/>
      <c r="E8" s="119" t="s">
        <v>371</v>
      </c>
      <c r="F8" s="65"/>
      <c r="G8" s="65"/>
      <c r="H8" s="65"/>
      <c r="I8" s="18">
        <f t="shared" si="1"/>
        <v>0</v>
      </c>
      <c r="J8" s="18">
        <f t="shared" si="2"/>
        <v>0</v>
      </c>
      <c r="K8" s="18">
        <f t="shared" si="0"/>
        <v>0</v>
      </c>
      <c r="L8" s="18"/>
      <c r="M8" s="18">
        <f>I8-J8+K8-L8</f>
        <v>0</v>
      </c>
      <c r="N8" s="36"/>
      <c r="P8" s="140"/>
      <c r="S8" s="45"/>
    </row>
    <row r="9" spans="1:20" ht="21.95" customHeight="1" x14ac:dyDescent="0.2">
      <c r="B9" s="34" t="s">
        <v>375</v>
      </c>
      <c r="C9" s="35" t="s">
        <v>369</v>
      </c>
      <c r="D9" s="122"/>
      <c r="E9" s="119" t="s">
        <v>372</v>
      </c>
      <c r="F9" s="65">
        <v>17948.73</v>
      </c>
      <c r="G9" s="65">
        <v>2724.73</v>
      </c>
      <c r="H9" s="65"/>
      <c r="I9" s="18">
        <f t="shared" si="1"/>
        <v>8850.4585798816552</v>
      </c>
      <c r="J9" s="18">
        <f t="shared" si="2"/>
        <v>1343.5552268244576</v>
      </c>
      <c r="K9" s="18">
        <f t="shared" si="0"/>
        <v>0</v>
      </c>
      <c r="L9" s="18"/>
      <c r="M9" s="18">
        <f>I9-J9+K9-L9</f>
        <v>7506.9033530571978</v>
      </c>
      <c r="N9" s="36"/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91</v>
      </c>
      <c r="F11" s="126">
        <f t="shared" ref="F11:L11" si="3">SUM(F5:F10)</f>
        <v>49021.619999999995</v>
      </c>
      <c r="G11" s="126">
        <f t="shared" si="3"/>
        <v>6127.3600000000006</v>
      </c>
      <c r="H11" s="126">
        <f t="shared" si="3"/>
        <v>0</v>
      </c>
      <c r="I11" s="127">
        <f t="shared" si="3"/>
        <v>24172.396449704138</v>
      </c>
      <c r="J11" s="127">
        <f t="shared" si="3"/>
        <v>3021.3806706114401</v>
      </c>
      <c r="K11" s="127">
        <f t="shared" si="3"/>
        <v>0</v>
      </c>
      <c r="L11" s="127">
        <f t="shared" si="3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310</v>
      </c>
      <c r="G2" s="2"/>
      <c r="H2" s="2"/>
      <c r="I2" s="2"/>
      <c r="J2" s="2"/>
      <c r="K2" s="2"/>
      <c r="L2" s="2"/>
      <c r="M2" s="2"/>
      <c r="N2" s="17" t="str">
        <f>PRESIDENCIA!M2</f>
        <v>15 DE ABRIL 2017</v>
      </c>
    </row>
    <row r="3" spans="1:18" x14ac:dyDescent="0.2">
      <c r="B3" s="9"/>
      <c r="C3" s="8"/>
      <c r="F3" s="17" t="str">
        <f>PRESIDENCIA!F3</f>
        <v>PRIMER QUINCENA DE ABRIL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258</v>
      </c>
      <c r="I4" s="7" t="s">
        <v>4</v>
      </c>
      <c r="J4" s="7" t="s">
        <v>209</v>
      </c>
      <c r="K4" s="40" t="s">
        <v>258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248</v>
      </c>
      <c r="C5" s="10" t="s">
        <v>239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 t="shared" ref="K5:K9" si="0">+H5/30.42*15</f>
        <v>0</v>
      </c>
      <c r="L5" s="11"/>
      <c r="M5" s="11">
        <f>I5-J5+K5-L5</f>
        <v>4468.0791479289937</v>
      </c>
      <c r="N5" s="12"/>
      <c r="P5" s="140"/>
    </row>
    <row r="6" spans="1:18" ht="21.95" customHeight="1" x14ac:dyDescent="0.2">
      <c r="B6" s="20" t="s">
        <v>247</v>
      </c>
      <c r="C6" s="10" t="s">
        <v>246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+F6/30.42*15</f>
        <v>4475.8382642998022</v>
      </c>
      <c r="J6" s="11">
        <f t="shared" ref="J6:J9" si="2">+G6/30.42*15</f>
        <v>429.98027613412228</v>
      </c>
      <c r="K6" s="11">
        <f t="shared" si="0"/>
        <v>0</v>
      </c>
      <c r="L6" s="11">
        <v>0</v>
      </c>
      <c r="M6" s="11">
        <f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4045.710059171598</v>
      </c>
      <c r="J7" s="11">
        <f t="shared" si="2"/>
        <v>356.53510848126234</v>
      </c>
      <c r="K7" s="11">
        <f t="shared" si="0"/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4045.710059171598</v>
      </c>
      <c r="J8" s="11">
        <f t="shared" si="2"/>
        <v>356.53510848126234</v>
      </c>
      <c r="K8" s="11">
        <f t="shared" si="0"/>
        <v>0</v>
      </c>
      <c r="L8" s="11"/>
      <c r="M8" s="11">
        <f>I8-J8+K8-L8</f>
        <v>3689.1749506903357</v>
      </c>
      <c r="N8" s="12"/>
      <c r="P8" s="43"/>
      <c r="Q8" s="8"/>
    </row>
    <row r="9" spans="1:18" ht="21.95" customHeight="1" x14ac:dyDescent="0.2">
      <c r="B9" s="41" t="s">
        <v>396</v>
      </c>
      <c r="C9" s="41" t="s">
        <v>397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4475.8382642998022</v>
      </c>
      <c r="J9" s="11">
        <f t="shared" si="2"/>
        <v>429.98027613412228</v>
      </c>
      <c r="K9" s="11">
        <f t="shared" si="0"/>
        <v>0</v>
      </c>
      <c r="L9" s="11">
        <v>0</v>
      </c>
      <c r="M9" s="11">
        <f>I9-J9+K9-L9</f>
        <v>4045.8579881656797</v>
      </c>
      <c r="N9" s="12"/>
      <c r="P9" s="140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22033.185404339245</v>
      </c>
      <c r="J11" s="22">
        <f t="shared" si="3"/>
        <v>2095.0403786982251</v>
      </c>
      <c r="K11" s="22">
        <f t="shared" si="3"/>
        <v>0</v>
      </c>
      <c r="L11" s="22">
        <f t="shared" si="3"/>
        <v>0</v>
      </c>
      <c r="M11" s="22">
        <f t="shared" si="3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512</v>
      </c>
      <c r="G2" s="45"/>
      <c r="H2" s="45"/>
      <c r="I2" s="45"/>
      <c r="J2" s="47"/>
      <c r="K2" s="45"/>
      <c r="L2" s="45"/>
      <c r="M2" s="48" t="str">
        <f>+O.PUB!M2</f>
        <v>15 DE ABRIL 2017</v>
      </c>
    </row>
    <row r="3" spans="2:16" x14ac:dyDescent="0.2">
      <c r="F3" s="48" t="str">
        <f>+O.PUB!F3</f>
        <v>PRIMER QUINCENA DE ABRIL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516</v>
      </c>
      <c r="C7" s="41" t="s">
        <v>514</v>
      </c>
      <c r="E7" s="38" t="s">
        <v>515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279</v>
      </c>
      <c r="G2" s="28"/>
      <c r="H2" s="28"/>
      <c r="I2" s="28"/>
      <c r="J2" s="28"/>
      <c r="K2" s="17" t="str">
        <f>PRESIDENCIA!M2</f>
        <v>15 DE ABRIL 2017</v>
      </c>
    </row>
    <row r="3" spans="1:11" x14ac:dyDescent="0.2">
      <c r="B3" s="9"/>
      <c r="C3" s="8"/>
      <c r="F3" s="17" t="str">
        <f>PRESIDENCIA!F3</f>
        <v>PRIMER QUINCENA DE ABRIL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258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abSelected="1" topLeftCell="A8" zoomScale="90" zoomScaleNormal="90" workbookViewId="0">
      <selection activeCell="N23" sqref="N23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96</v>
      </c>
      <c r="G2" s="131"/>
      <c r="H2" s="131"/>
      <c r="I2" s="131"/>
      <c r="J2" s="131"/>
      <c r="K2" s="131"/>
      <c r="L2" s="131"/>
      <c r="M2" s="133" t="str">
        <f>PRESIDENCIA!M2</f>
        <v>15 DE ABRIL 2017</v>
      </c>
    </row>
    <row r="3" spans="1:17" x14ac:dyDescent="0.2">
      <c r="B3" s="90"/>
      <c r="C3" s="90"/>
      <c r="D3" s="90"/>
      <c r="E3" s="90"/>
      <c r="F3" s="133" t="str">
        <f>PRESIDENCIA!F3</f>
        <v>PRIMER QUINCENA DE ABRIL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509</v>
      </c>
      <c r="C7" s="35" t="s">
        <v>510</v>
      </c>
      <c r="D7" s="34"/>
      <c r="E7" s="119" t="s">
        <v>511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401</v>
      </c>
      <c r="C8" s="41" t="s">
        <v>398</v>
      </c>
      <c r="D8" s="38"/>
      <c r="E8" s="70" t="s">
        <v>137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508</v>
      </c>
      <c r="C9" s="41" t="s">
        <v>506</v>
      </c>
      <c r="D9" s="38"/>
      <c r="E9" s="70" t="s">
        <v>462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245</v>
      </c>
      <c r="C10" s="25" t="s">
        <v>452</v>
      </c>
      <c r="D10" s="72"/>
      <c r="E10" s="135" t="s">
        <v>244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402</v>
      </c>
      <c r="C11" s="25" t="s">
        <v>403</v>
      </c>
      <c r="D11" s="72"/>
      <c r="E11" s="135" t="s">
        <v>244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5" t="s">
        <v>154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276</v>
      </c>
      <c r="C13" s="21" t="s">
        <v>274</v>
      </c>
      <c r="D13" s="72"/>
      <c r="E13" s="34" t="s">
        <v>407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404</v>
      </c>
      <c r="C14" s="25" t="s">
        <v>399</v>
      </c>
      <c r="D14" s="72"/>
      <c r="E14" s="135" t="s">
        <v>241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5" t="s">
        <v>154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5" t="s">
        <v>154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2"/>
        <v>5099.020954635108</v>
      </c>
      <c r="M16" s="36"/>
      <c r="N16" s="95"/>
      <c r="O16" s="45"/>
    </row>
    <row r="17" spans="2:16" ht="24.95" customHeight="1" x14ac:dyDescent="0.2">
      <c r="B17" s="21" t="s">
        <v>290</v>
      </c>
      <c r="C17" s="21" t="s">
        <v>286</v>
      </c>
      <c r="D17" s="72"/>
      <c r="E17" s="135" t="s">
        <v>154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291</v>
      </c>
      <c r="C18" s="21" t="s">
        <v>287</v>
      </c>
      <c r="D18" s="72"/>
      <c r="E18" s="135" t="s">
        <v>154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326</v>
      </c>
      <c r="C19" s="21" t="s">
        <v>115</v>
      </c>
      <c r="D19" s="72"/>
      <c r="E19" s="135" t="s">
        <v>154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154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 t="s">
        <v>292</v>
      </c>
      <c r="C21" s="21" t="s">
        <v>288</v>
      </c>
      <c r="D21" s="72"/>
      <c r="E21" s="72" t="s">
        <v>154</v>
      </c>
      <c r="F21" s="91">
        <v>11749.5</v>
      </c>
      <c r="G21" s="92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2"/>
        <v>5103.020954635108</v>
      </c>
      <c r="M21" s="36"/>
      <c r="N21" s="95"/>
      <c r="O21" s="45"/>
    </row>
    <row r="22" spans="2:16" ht="21.95" customHeight="1" x14ac:dyDescent="0.2">
      <c r="B22" s="21" t="s">
        <v>293</v>
      </c>
      <c r="C22" s="21" t="s">
        <v>289</v>
      </c>
      <c r="D22" s="72"/>
      <c r="E22" s="72" t="s">
        <v>154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5632.7046351084809</v>
      </c>
      <c r="O22" s="45"/>
    </row>
    <row r="23" spans="2:16" ht="21.95" customHeight="1" x14ac:dyDescent="0.2">
      <c r="B23" s="21" t="s">
        <v>294</v>
      </c>
      <c r="C23" s="21" t="s">
        <v>295</v>
      </c>
      <c r="D23" s="72"/>
      <c r="E23" s="72" t="s">
        <v>154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529</v>
      </c>
      <c r="C24" s="21" t="s">
        <v>530</v>
      </c>
      <c r="D24" s="72"/>
      <c r="E24" s="72" t="s">
        <v>154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517</v>
      </c>
      <c r="C25" s="21" t="s">
        <v>502</v>
      </c>
      <c r="D25" s="72"/>
      <c r="E25" s="72" t="s">
        <v>121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277</v>
      </c>
      <c r="C26" s="21" t="s">
        <v>275</v>
      </c>
      <c r="D26" s="72"/>
      <c r="E26" s="72" t="s">
        <v>154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405</v>
      </c>
      <c r="C27" s="21" t="s">
        <v>400</v>
      </c>
      <c r="D27" s="90"/>
      <c r="E27" s="72" t="s">
        <v>241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91</v>
      </c>
      <c r="F28" s="138">
        <f t="shared" ref="F28:L28" si="3">SUM(F7:F27)</f>
        <v>279898.36</v>
      </c>
      <c r="G28" s="138">
        <f t="shared" si="3"/>
        <v>37905.485280000001</v>
      </c>
      <c r="H28" s="139">
        <f>SUM(H7:H27)</f>
        <v>138016.94280078891</v>
      </c>
      <c r="I28" s="139">
        <f t="shared" si="3"/>
        <v>18691.067692307679</v>
      </c>
      <c r="J28" s="139">
        <f t="shared" si="3"/>
        <v>0</v>
      </c>
      <c r="K28" s="139">
        <f t="shared" si="3"/>
        <v>20</v>
      </c>
      <c r="L28" s="139">
        <f t="shared" si="3"/>
        <v>119305.87510848128</v>
      </c>
      <c r="M28" s="90"/>
    </row>
    <row r="29" spans="2:16" x14ac:dyDescent="0.2">
      <c r="E29" s="59"/>
      <c r="F29" s="96"/>
      <c r="G29" s="96"/>
      <c r="H29" s="60"/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opLeftCell="A16" workbookViewId="0">
      <selection activeCell="I27" sqref="I27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5" ht="15" x14ac:dyDescent="0.25">
      <c r="F2" s="47" t="s">
        <v>96</v>
      </c>
      <c r="G2" s="82"/>
      <c r="H2" s="82"/>
      <c r="I2" s="82"/>
      <c r="J2" s="82"/>
      <c r="K2" s="82"/>
      <c r="L2" s="82"/>
      <c r="M2" s="48" t="str">
        <f>PRESIDENCIA!M2</f>
        <v>15 DE ABRIL 2017</v>
      </c>
    </row>
    <row r="3" spans="1:15" x14ac:dyDescent="0.2">
      <c r="F3" s="48" t="str">
        <f>PRESIDENCIA!F3</f>
        <v>PRIMER QUINCENA DE ABRIL DE 2017</v>
      </c>
      <c r="G3" s="82"/>
      <c r="H3" s="82"/>
      <c r="I3" s="82"/>
      <c r="J3" s="82"/>
      <c r="K3" s="82"/>
      <c r="L3" s="82"/>
    </row>
    <row r="4" spans="1:15" x14ac:dyDescent="0.2">
      <c r="F4" s="83"/>
      <c r="G4" s="82"/>
      <c r="H4" s="82"/>
      <c r="I4" s="82"/>
      <c r="J4" s="82"/>
      <c r="K4" s="82"/>
      <c r="L4" s="82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4" t="s">
        <v>4</v>
      </c>
      <c r="G5" s="85" t="s">
        <v>209</v>
      </c>
      <c r="H5" s="86" t="s">
        <v>4</v>
      </c>
      <c r="I5" s="87" t="s">
        <v>209</v>
      </c>
      <c r="J5" s="88" t="s">
        <v>258</v>
      </c>
      <c r="K5" s="52" t="s">
        <v>197</v>
      </c>
      <c r="L5" s="88" t="s">
        <v>5</v>
      </c>
      <c r="M5" s="49" t="s">
        <v>6</v>
      </c>
    </row>
    <row r="6" spans="1:15" ht="3.75" customHeight="1" x14ac:dyDescent="0.2">
      <c r="F6" s="89"/>
      <c r="G6" s="89"/>
      <c r="J6" s="90"/>
      <c r="K6" s="90"/>
    </row>
    <row r="7" spans="1:15" ht="24.95" customHeight="1" x14ac:dyDescent="0.2">
      <c r="B7" s="35" t="s">
        <v>319</v>
      </c>
      <c r="C7" s="42" t="s">
        <v>296</v>
      </c>
      <c r="D7" s="34"/>
      <c r="E7" s="34" t="s">
        <v>154</v>
      </c>
      <c r="F7" s="91">
        <v>11749.5</v>
      </c>
      <c r="G7" s="92">
        <v>1400.5735039999997</v>
      </c>
      <c r="H7" s="93">
        <f>+F7/30.42*15</f>
        <v>5793.6390532544374</v>
      </c>
      <c r="I7" s="93">
        <f>+G7/30.42*15</f>
        <v>690.6180986193292</v>
      </c>
      <c r="J7" s="94">
        <v>0</v>
      </c>
      <c r="K7" s="94"/>
      <c r="L7" s="93">
        <f>H7-I7+J7-K7</f>
        <v>5103.020954635108</v>
      </c>
      <c r="M7" s="36"/>
      <c r="O7" s="143">
        <v>2</v>
      </c>
    </row>
    <row r="8" spans="1:15" ht="24.95" customHeight="1" x14ac:dyDescent="0.2">
      <c r="B8" s="34" t="s">
        <v>178</v>
      </c>
      <c r="C8" s="35" t="s">
        <v>179</v>
      </c>
      <c r="D8" s="34"/>
      <c r="E8" s="34" t="s">
        <v>278</v>
      </c>
      <c r="F8" s="91">
        <v>11749.5</v>
      </c>
      <c r="G8" s="92">
        <v>1400.5735039999997</v>
      </c>
      <c r="H8" s="93">
        <f t="shared" ref="H8:H29" si="0">+F8/30.42*15</f>
        <v>5793.6390532544374</v>
      </c>
      <c r="I8" s="93">
        <f t="shared" ref="I8:I29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  <c r="O8" s="143">
        <v>2</v>
      </c>
    </row>
    <row r="9" spans="1:15" ht="24.95" customHeight="1" x14ac:dyDescent="0.2">
      <c r="A9" s="37" t="s">
        <v>505</v>
      </c>
      <c r="B9" s="34"/>
      <c r="C9" s="35"/>
      <c r="D9" s="34"/>
      <c r="E9" s="34" t="s">
        <v>154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454</v>
      </c>
      <c r="D10" s="34"/>
      <c r="E10" s="34" t="s">
        <v>154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  <c r="O10" s="143">
        <v>2</v>
      </c>
    </row>
    <row r="11" spans="1:15" ht="24.95" customHeight="1" x14ac:dyDescent="0.2">
      <c r="B11" s="42" t="s">
        <v>316</v>
      </c>
      <c r="C11" s="42" t="s">
        <v>459</v>
      </c>
      <c r="D11" s="34"/>
      <c r="E11" s="34" t="s">
        <v>154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  <c r="O11" s="143">
        <v>2</v>
      </c>
    </row>
    <row r="12" spans="1:15" ht="24.95" customHeight="1" x14ac:dyDescent="0.2">
      <c r="B12" s="42" t="s">
        <v>317</v>
      </c>
      <c r="C12" s="42" t="s">
        <v>315</v>
      </c>
      <c r="D12" s="34"/>
      <c r="E12" s="34" t="s">
        <v>406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  <c r="O12" s="143">
        <v>2</v>
      </c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407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  <c r="O13" s="143">
        <v>2</v>
      </c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  <c r="O14" s="143">
        <v>2</v>
      </c>
    </row>
    <row r="15" spans="1:15" ht="24.95" customHeight="1" x14ac:dyDescent="0.2">
      <c r="B15" s="42" t="s">
        <v>327</v>
      </c>
      <c r="C15" s="35" t="s">
        <v>328</v>
      </c>
      <c r="D15" s="34"/>
      <c r="E15" s="34" t="s">
        <v>408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  <c r="O15" s="143">
        <v>2</v>
      </c>
    </row>
    <row r="16" spans="1:15" ht="24.95" customHeight="1" x14ac:dyDescent="0.2">
      <c r="B16" s="42" t="s">
        <v>322</v>
      </c>
      <c r="C16" s="35" t="s">
        <v>323</v>
      </c>
      <c r="D16" s="34"/>
      <c r="E16" s="34" t="s">
        <v>154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  <c r="O16" s="143">
        <v>2</v>
      </c>
    </row>
    <row r="17" spans="2:16" ht="21.95" customHeight="1" x14ac:dyDescent="0.2">
      <c r="B17" s="42"/>
      <c r="C17" s="35"/>
      <c r="D17" s="34"/>
      <c r="E17" s="34" t="s">
        <v>154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259</v>
      </c>
      <c r="C18" s="35" t="s">
        <v>260</v>
      </c>
      <c r="D18" s="34"/>
      <c r="E18" s="34" t="s">
        <v>406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>H18-I18+J18-K18</f>
        <v>5103.020954635108</v>
      </c>
      <c r="M18" s="36"/>
      <c r="O18" s="141">
        <v>2</v>
      </c>
    </row>
    <row r="19" spans="2:16" ht="21.95" customHeight="1" x14ac:dyDescent="0.2">
      <c r="B19" s="42" t="s">
        <v>325</v>
      </c>
      <c r="C19" s="35" t="s">
        <v>324</v>
      </c>
      <c r="D19" s="34"/>
      <c r="E19" s="34" t="s">
        <v>278</v>
      </c>
      <c r="F19" s="91">
        <v>11820</v>
      </c>
      <c r="G19" s="92">
        <v>1415.63</v>
      </c>
      <c r="H19" s="93">
        <f t="shared" si="0"/>
        <v>5828.4023668639047</v>
      </c>
      <c r="I19" s="93">
        <f t="shared" si="1"/>
        <v>698.04240631163714</v>
      </c>
      <c r="J19" s="94"/>
      <c r="K19" s="94"/>
      <c r="L19" s="93">
        <f>H19-I19+J19-K19</f>
        <v>5130.3599605522677</v>
      </c>
      <c r="M19" s="36"/>
      <c r="O19" s="141">
        <v>2</v>
      </c>
    </row>
    <row r="20" spans="2:16" ht="21.95" customHeight="1" x14ac:dyDescent="0.2">
      <c r="B20" s="42" t="s">
        <v>414</v>
      </c>
      <c r="C20" s="35" t="s">
        <v>409</v>
      </c>
      <c r="D20" s="34"/>
      <c r="E20" s="34" t="s">
        <v>460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ref="L20:L23" si="3">H20-I20+J20-K20</f>
        <v>6506.9033530571996</v>
      </c>
      <c r="M20" s="36"/>
      <c r="N20" s="95"/>
      <c r="O20" s="141">
        <v>6</v>
      </c>
    </row>
    <row r="21" spans="2:16" ht="21.95" customHeight="1" x14ac:dyDescent="0.2">
      <c r="B21" s="42" t="s">
        <v>415</v>
      </c>
      <c r="C21" s="35" t="s">
        <v>410</v>
      </c>
      <c r="D21" s="34"/>
      <c r="E21" s="34" t="s">
        <v>412</v>
      </c>
      <c r="F21" s="91">
        <v>11749.5</v>
      </c>
      <c r="G21" s="92">
        <v>1400.5735039999997</v>
      </c>
      <c r="H21" s="93">
        <f t="shared" si="0"/>
        <v>5793.6390532544374</v>
      </c>
      <c r="I21" s="93">
        <f t="shared" si="1"/>
        <v>690.6180986193292</v>
      </c>
      <c r="J21" s="94"/>
      <c r="K21" s="94"/>
      <c r="L21" s="93">
        <f t="shared" si="3"/>
        <v>5103.020954635108</v>
      </c>
      <c r="M21" s="36"/>
      <c r="O21" s="141">
        <v>2</v>
      </c>
    </row>
    <row r="22" spans="2:16" ht="21.95" customHeight="1" x14ac:dyDescent="0.2">
      <c r="B22" s="42" t="s">
        <v>416</v>
      </c>
      <c r="C22" s="35" t="s">
        <v>411</v>
      </c>
      <c r="D22" s="34"/>
      <c r="E22" s="34" t="s">
        <v>413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142">
        <v>2</v>
      </c>
    </row>
    <row r="23" spans="2:16" ht="21.95" customHeight="1" x14ac:dyDescent="0.2">
      <c r="B23" s="42"/>
      <c r="C23" s="35" t="s">
        <v>451</v>
      </c>
      <c r="D23" s="34"/>
      <c r="E23" s="34" t="s">
        <v>154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6" ht="21.95" customHeight="1" x14ac:dyDescent="0.2">
      <c r="B24" s="42" t="s">
        <v>470</v>
      </c>
      <c r="C24" s="35" t="s">
        <v>464</v>
      </c>
      <c r="D24" s="34"/>
      <c r="E24" s="34" t="s">
        <v>154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>H24-I24+J24-K24</f>
        <v>5103.020954635108</v>
      </c>
      <c r="M24" s="36"/>
      <c r="O24" s="145">
        <v>15</v>
      </c>
      <c r="P24" s="37" t="s">
        <v>520</v>
      </c>
    </row>
    <row r="25" spans="2:16" ht="21.95" customHeight="1" x14ac:dyDescent="0.2">
      <c r="B25" s="42" t="s">
        <v>503</v>
      </c>
      <c r="C25" s="35" t="s">
        <v>504</v>
      </c>
      <c r="D25" s="34"/>
      <c r="E25" s="34" t="s">
        <v>154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>H25-I25+J25-K25</f>
        <v>5103.020954635108</v>
      </c>
      <c r="M25" s="36"/>
    </row>
    <row r="26" spans="2:16" ht="21.95" customHeight="1" x14ac:dyDescent="0.2">
      <c r="B26" s="42" t="s">
        <v>518</v>
      </c>
      <c r="C26" s="35" t="s">
        <v>519</v>
      </c>
      <c r="D26" s="34"/>
      <c r="E26" s="34" t="s">
        <v>154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>H26-I26+J26-K26</f>
        <v>5103.020954635108</v>
      </c>
      <c r="M26" s="36"/>
      <c r="O26" s="143">
        <v>2</v>
      </c>
    </row>
    <row r="27" spans="2:16" ht="21.95" customHeight="1" x14ac:dyDescent="0.2">
      <c r="B27" s="42" t="s">
        <v>532</v>
      </c>
      <c r="C27" s="35" t="s">
        <v>531</v>
      </c>
      <c r="D27" s="34"/>
      <c r="E27" s="34" t="s">
        <v>154</v>
      </c>
      <c r="F27" s="91">
        <v>11749.5</v>
      </c>
      <c r="G27" s="92">
        <v>1400.5735039999997</v>
      </c>
      <c r="H27" s="93">
        <f t="shared" si="0"/>
        <v>5793.6390532544374</v>
      </c>
      <c r="I27" s="93">
        <f t="shared" si="1"/>
        <v>690.6180986193292</v>
      </c>
      <c r="J27" s="94"/>
      <c r="K27" s="94"/>
      <c r="L27" s="93">
        <f>H27-I27+J27-K27</f>
        <v>5103.020954635108</v>
      </c>
      <c r="M27" s="36"/>
      <c r="O27" s="143"/>
    </row>
    <row r="28" spans="2:16" ht="21.95" customHeight="1" x14ac:dyDescent="0.2">
      <c r="B28" s="42" t="s">
        <v>536</v>
      </c>
      <c r="C28" s="35" t="s">
        <v>537</v>
      </c>
      <c r="D28" s="34"/>
      <c r="E28" s="34" t="s">
        <v>154</v>
      </c>
      <c r="F28" s="91">
        <v>11749.5</v>
      </c>
      <c r="G28" s="92">
        <v>1400.5735039999997</v>
      </c>
      <c r="H28" s="93">
        <f t="shared" si="0"/>
        <v>5793.6390532544374</v>
      </c>
      <c r="I28" s="93">
        <f t="shared" si="1"/>
        <v>690.6180986193292</v>
      </c>
      <c r="J28" s="94"/>
      <c r="K28" s="94"/>
      <c r="L28" s="93">
        <f t="shared" ref="L28:L29" si="4">H28-I28+J28-K28</f>
        <v>5103.020954635108</v>
      </c>
      <c r="M28" s="36"/>
      <c r="O28" s="143"/>
    </row>
    <row r="29" spans="2:16" ht="21.95" customHeight="1" x14ac:dyDescent="0.2">
      <c r="B29" s="42" t="s">
        <v>534</v>
      </c>
      <c r="C29" s="35" t="s">
        <v>535</v>
      </c>
      <c r="D29" s="34"/>
      <c r="E29" s="34" t="s">
        <v>154</v>
      </c>
      <c r="F29" s="91">
        <v>11749.5</v>
      </c>
      <c r="G29" s="92">
        <v>1400.5735039999997</v>
      </c>
      <c r="H29" s="93">
        <f t="shared" si="0"/>
        <v>5793.6390532544374</v>
      </c>
      <c r="I29" s="93">
        <f t="shared" si="1"/>
        <v>690.6180986193292</v>
      </c>
      <c r="J29" s="94"/>
      <c r="K29" s="94"/>
      <c r="L29" s="93">
        <f t="shared" si="4"/>
        <v>5103.020954635108</v>
      </c>
      <c r="M29" s="36"/>
      <c r="O29" s="143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  <c r="O30" s="143"/>
    </row>
    <row r="31" spans="2:16" x14ac:dyDescent="0.2">
      <c r="E31" s="59" t="s">
        <v>91</v>
      </c>
      <c r="F31" s="96">
        <f>SUM(F7:F19)</f>
        <v>130652.7</v>
      </c>
      <c r="G31" s="96">
        <f>SUM(G7:G19)</f>
        <v>15707.097760000001</v>
      </c>
      <c r="H31" s="60">
        <f>SUM(H7:H30)</f>
        <v>124146.00098619325</v>
      </c>
      <c r="I31" s="60">
        <f t="shared" ref="I31:K31" si="5">SUM(I7:I30)</f>
        <v>15032.617996055218</v>
      </c>
      <c r="J31" s="60">
        <f t="shared" si="5"/>
        <v>0</v>
      </c>
      <c r="K31" s="60">
        <f t="shared" si="5"/>
        <v>8</v>
      </c>
      <c r="L31" s="60">
        <f>SUM(L7:L30)</f>
        <v>109105.38299013808</v>
      </c>
    </row>
    <row r="32" spans="2:16" x14ac:dyDescent="0.2">
      <c r="F32" s="89"/>
      <c r="G32" s="89"/>
      <c r="J32" s="90"/>
      <c r="K32" s="97" t="s">
        <v>198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7" t="str">
        <f>+PRESIDENCIA!F1</f>
        <v>MUNICIPIO IXTLAHUACAN DEL RIO, JALISCO.</v>
      </c>
      <c r="B2" s="147"/>
      <c r="C2" s="147"/>
      <c r="D2" s="147"/>
      <c r="E2" s="147"/>
      <c r="F2" s="147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7" t="str">
        <f>+PRESIDENCIA!F3</f>
        <v>PRIMER QUINCENA DE ABRIL DE 2017</v>
      </c>
      <c r="B4" s="147"/>
      <c r="C4" s="147"/>
      <c r="D4" s="147"/>
      <c r="E4" s="147"/>
      <c r="F4" s="147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492</v>
      </c>
      <c r="B8" s="75" t="s">
        <v>4</v>
      </c>
      <c r="C8" s="75" t="s">
        <v>209</v>
      </c>
      <c r="D8" s="75" t="s">
        <v>258</v>
      </c>
      <c r="E8" s="75" t="s">
        <v>197</v>
      </c>
      <c r="F8" s="75" t="s">
        <v>5</v>
      </c>
    </row>
    <row r="9" spans="1:6" x14ac:dyDescent="0.2">
      <c r="A9" s="76" t="s">
        <v>471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472</v>
      </c>
      <c r="B10" s="77">
        <f>+PRESIDENCIA!H15</f>
        <v>81921.750493096639</v>
      </c>
      <c r="C10" s="77">
        <f>+PRESIDENCIA!I15</f>
        <v>15401.040433925051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66520.710059171586</v>
      </c>
    </row>
    <row r="11" spans="1:6" x14ac:dyDescent="0.2">
      <c r="A11" s="76" t="s">
        <v>473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474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475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476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477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478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479</v>
      </c>
      <c r="B17" s="77">
        <f>+O.PUB2!H22</f>
        <v>78168.441814595659</v>
      </c>
      <c r="C17" s="77">
        <f>+O.PUB2!I22</f>
        <v>8608.824220907296</v>
      </c>
      <c r="D17" s="77">
        <f>+O.PUB2!J22</f>
        <v>0</v>
      </c>
      <c r="E17" s="77">
        <f>+O.PUB2!K22</f>
        <v>4</v>
      </c>
      <c r="F17" s="77">
        <f t="shared" si="0"/>
        <v>69555.617593688366</v>
      </c>
    </row>
    <row r="18" spans="1:6" x14ac:dyDescent="0.2">
      <c r="A18" s="76" t="s">
        <v>480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481</v>
      </c>
      <c r="B19" s="77">
        <f>+'SERVICIOS PUBLICOS'!I22</f>
        <v>76799.561143984203</v>
      </c>
      <c r="C19" s="77">
        <f>+'SERVICIOS PUBLICOS'!J22</f>
        <v>7180.2279999999992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69658.354374753428</v>
      </c>
    </row>
    <row r="20" spans="1:6" x14ac:dyDescent="0.2">
      <c r="A20" s="76" t="s">
        <v>525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482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483</v>
      </c>
      <c r="B22" s="77">
        <f>+'AGUA POTABLE'!I18</f>
        <v>61315.251479289953</v>
      </c>
      <c r="C22" s="77">
        <f>+'AGUA POTABLE'!J18</f>
        <v>6692.000749506904</v>
      </c>
      <c r="D22" s="77">
        <f>+'AGUA POTABLE'!K18</f>
        <v>0</v>
      </c>
      <c r="E22" s="77">
        <f>+'AGUA POTABLE'!L18</f>
        <v>1</v>
      </c>
      <c r="F22" s="77">
        <f t="shared" si="0"/>
        <v>54622.250729783045</v>
      </c>
    </row>
    <row r="23" spans="1:6" x14ac:dyDescent="0.2">
      <c r="A23" s="76" t="s">
        <v>484</v>
      </c>
      <c r="B23" s="77">
        <f>+'PROTECCION CIVIL'!I10</f>
        <v>18993.639053254436</v>
      </c>
      <c r="C23" s="77">
        <f>+'PROTECCION CIVIL'!J10</f>
        <v>1929.8191321499012</v>
      </c>
      <c r="D23" s="77">
        <f>+'PROTECCION CIVIL'!K10</f>
        <v>0</v>
      </c>
      <c r="E23" s="77">
        <f>+'PROTECCION CIVIL'!L10</f>
        <v>0</v>
      </c>
      <c r="F23" s="77">
        <f t="shared" si="0"/>
        <v>17063.819921104536</v>
      </c>
    </row>
    <row r="24" spans="1:6" x14ac:dyDescent="0.2">
      <c r="A24" s="76" t="s">
        <v>485</v>
      </c>
      <c r="B24" s="77">
        <f>+'DEPARTAMENTO AGROPECUARIO'!I13</f>
        <v>32990.014792899405</v>
      </c>
      <c r="C24" s="77">
        <f>+'DEPARTAMENTO AGROPECUARIO'!J13</f>
        <v>3288.8324654832345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29701.182327416169</v>
      </c>
    </row>
    <row r="25" spans="1:6" x14ac:dyDescent="0.2">
      <c r="A25" s="76" t="s">
        <v>486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487</v>
      </c>
      <c r="B26" s="77">
        <f>+DEPORTE!I11</f>
        <v>22033.185404339245</v>
      </c>
      <c r="C26" s="77">
        <f>+DEPORTE!J11</f>
        <v>2095.0403786982251</v>
      </c>
      <c r="D26" s="77">
        <f>+DEPORTE!K11</f>
        <v>0</v>
      </c>
      <c r="E26" s="77">
        <f>+DEPORTE!L11</f>
        <v>0</v>
      </c>
      <c r="F26" s="77">
        <f t="shared" si="0"/>
        <v>19938.145025641021</v>
      </c>
    </row>
    <row r="27" spans="1:6" x14ac:dyDescent="0.2">
      <c r="A27" s="76" t="s">
        <v>513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494</v>
      </c>
      <c r="B28" s="79">
        <f>SUM(B9:B27)</f>
        <v>845788.58481262322</v>
      </c>
      <c r="C28" s="79">
        <f>SUM(C9:C27)</f>
        <v>108561.54115976329</v>
      </c>
      <c r="D28" s="79">
        <f>SUM(D9:D27)</f>
        <v>609.4989349112426</v>
      </c>
      <c r="E28" s="79">
        <f>SUM(E9:E27)</f>
        <v>26</v>
      </c>
      <c r="F28" s="79">
        <f>SUM(F9:F27)</f>
        <v>737810.54258777131</v>
      </c>
    </row>
    <row r="29" spans="1:6" x14ac:dyDescent="0.2">
      <c r="A29" s="76" t="s">
        <v>495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490</v>
      </c>
      <c r="B30" s="79">
        <f>+B28+B29</f>
        <v>861622.37481262325</v>
      </c>
      <c r="C30" s="79">
        <f>+C28+C29</f>
        <v>108561.54115976329</v>
      </c>
      <c r="D30" s="79">
        <f>+D28+D29</f>
        <v>609.4989349112426</v>
      </c>
      <c r="E30" s="79">
        <f>+E28+E29</f>
        <v>26</v>
      </c>
      <c r="F30" s="79">
        <f>+F28+F29</f>
        <v>753644.33258777135</v>
      </c>
    </row>
    <row r="31" spans="1:6" x14ac:dyDescent="0.2">
      <c r="A31" s="76" t="s">
        <v>488</v>
      </c>
      <c r="B31" s="77">
        <f>+SEG.P.!H28</f>
        <v>138016.94280078891</v>
      </c>
      <c r="C31" s="77">
        <f>+SEG.P.!I28</f>
        <v>18691.067692307679</v>
      </c>
      <c r="D31" s="77">
        <f>+SEG.P.!J28</f>
        <v>0</v>
      </c>
      <c r="E31" s="77">
        <f>+SEG.P.!K28</f>
        <v>20</v>
      </c>
      <c r="F31" s="77">
        <f t="shared" si="0"/>
        <v>119305.87510848122</v>
      </c>
    </row>
    <row r="32" spans="1:6" x14ac:dyDescent="0.2">
      <c r="A32" s="76" t="s">
        <v>489</v>
      </c>
      <c r="B32" s="77">
        <f>+SEG.P.2!H31</f>
        <v>124146.00098619325</v>
      </c>
      <c r="C32" s="77">
        <f>+SEG.P.2!I31</f>
        <v>15032.617996055218</v>
      </c>
      <c r="D32" s="77">
        <f>+SEG.P.2!J31</f>
        <v>0</v>
      </c>
      <c r="E32" s="77">
        <f>+SEG.P.2!K31</f>
        <v>8</v>
      </c>
      <c r="F32" s="77">
        <f t="shared" si="0"/>
        <v>109105.38299013802</v>
      </c>
    </row>
    <row r="33" spans="1:6" x14ac:dyDescent="0.2">
      <c r="A33" s="78" t="s">
        <v>491</v>
      </c>
      <c r="B33" s="79">
        <f>SUM(B31:B32)</f>
        <v>262162.94378698216</v>
      </c>
      <c r="C33" s="79">
        <f>SUM(C31:C32)</f>
        <v>33723.685688362893</v>
      </c>
      <c r="D33" s="79">
        <f>SUM(D31:D32)</f>
        <v>0</v>
      </c>
      <c r="E33" s="79">
        <f>SUM(E31:E32)</f>
        <v>28</v>
      </c>
      <c r="F33" s="79">
        <f>SUM(F31:F32)</f>
        <v>228411.25809861923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493</v>
      </c>
      <c r="B35" s="79">
        <f>+B30+B33</f>
        <v>1123785.3185996055</v>
      </c>
      <c r="C35" s="79">
        <f>+C30+C33</f>
        <v>142285.22684812619</v>
      </c>
      <c r="D35" s="79">
        <f>+D30+D33</f>
        <v>609.4989349112426</v>
      </c>
      <c r="E35" s="79">
        <f>+E30+E33</f>
        <v>54</v>
      </c>
      <c r="F35" s="79">
        <f>+F30+F33</f>
        <v>982055.59068639064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2017-03-29T18:26:09Z</cp:lastPrinted>
  <dcterms:created xsi:type="dcterms:W3CDTF">2004-03-09T14:35:28Z</dcterms:created>
  <dcterms:modified xsi:type="dcterms:W3CDTF">2017-04-12T19:04:20Z</dcterms:modified>
</cp:coreProperties>
</file>