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5" activeTab="20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8">SEG.P.!$B$1:$M$28</definedName>
    <definedName name="_xlnm.Print_Area" localSheetId="19">SEG.P.2!$B$1:$M$30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I7" i="10" l="1"/>
  <c r="H7" i="10"/>
  <c r="I29" i="15" l="1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J22" i="6" l="1"/>
  <c r="K22" i="6"/>
  <c r="I22" i="6"/>
  <c r="H22" i="6"/>
  <c r="L21" i="6" l="1"/>
  <c r="T9" i="30" l="1"/>
  <c r="L26" i="15"/>
  <c r="O7" i="25" l="1"/>
  <c r="Q9" i="25" l="1"/>
  <c r="Q11" i="25" s="1"/>
  <c r="Q13" i="25" s="1"/>
  <c r="Q14" i="25" s="1"/>
  <c r="O7" i="24"/>
  <c r="O9" i="24" s="1"/>
  <c r="O11" i="24" s="1"/>
  <c r="O12" i="24" s="1"/>
  <c r="P7" i="24"/>
  <c r="P9" i="24" s="1"/>
  <c r="P11" i="24" s="1"/>
  <c r="P12" i="24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K30" i="15"/>
  <c r="E30" i="33" s="1"/>
  <c r="J30" i="15"/>
  <c r="D30" i="33" s="1"/>
  <c r="I30" i="15"/>
  <c r="C30" i="33" s="1"/>
  <c r="H30" i="15"/>
  <c r="B30" i="33" s="1"/>
  <c r="L29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7" i="15"/>
  <c r="L28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L22" i="6" l="1"/>
  <c r="F10" i="33"/>
  <c r="F15" i="33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2" i="6"/>
  <c r="D17" i="33"/>
  <c r="E17" i="33"/>
  <c r="E26" i="33" s="1"/>
  <c r="E28" i="33" s="1"/>
  <c r="E33" i="33" s="1"/>
  <c r="F22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<sst xmlns="http://schemas.openxmlformats.org/spreadsheetml/2006/main" count="925" uniqueCount="526">
  <si>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</si>
  <si>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</si>
  <si>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</si>
  <si>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</si>
  <si>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</si>
  <si>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</si>
  <si>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</si>
  <si>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</si>
  <si>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</si>
  <si>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</si>
  <si>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</si>
  <si>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</si>
  <si>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</si>
  <si>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</si>
  <si>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</si>
  <si>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</si>
  <si>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</si>
  <si>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</si>
  <si>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</si>
  <si>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</si>
  <si>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</si>
  <si>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</si>
  <si>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</si>
  <si>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</si>
  <si>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</si>
  <si>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</si>
  <si>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</si>
  <si>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</si>
  <si>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</si>
  <si>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</si>
  <si>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</si>
  <si>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</si>
  <si>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</si>
  <si>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</si>
  <si>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</si>
  <si>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</si>
  <si>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</si>
  <si>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</si>
  <si>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</si>
  <si>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</si>
  <si>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</si>
  <si>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</si>
  <si>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</si>
  <si>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</si>
  <si>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</si>
  <si>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</si>
  <si>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</si>
  <si>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</si>
  <si>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</si>
  <si>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</si>
  <si>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</si>
  <si>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</si>
  <si>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</si>
  <si>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</si>
  <si>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</si>
  <si>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</si>
  <si>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</si>
  <si>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</si>
  <si>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</si>
  <si>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</si>
  <si>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</si>
  <si>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</si>
  <si>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</si>
  <si>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</si>
  <si>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</si>
  <si>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</si>
  <si>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</si>
  <si>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</si>
  <si>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</si>
  <si>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</si>
  <si>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</si>
  <si>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</si>
  <si>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</si>
  <si>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</si>
  <si>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</si>
  <si>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</si>
  <si>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</si>
  <si>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</si>
  <si>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</si>
  <si>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</si>
  <si>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</si>
  <si>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</si>
  <si>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</si>
  <si>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</si>
  <si>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</si>
  <si>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</si>
  <si>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</si>
  <si>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</si>
  <si>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</si>
  <si>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</si>
  <si>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</si>
  <si>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</si>
  <si>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</si>
  <si>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</si>
  <si>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</si>
  <si>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</si>
  <si>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</si>
  <si>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</si>
  <si>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</si>
  <si>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</si>
  <si>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</si>
  <si>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</si>
  <si>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</si>
  <si>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</si>
  <si>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</si>
  <si>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</si>
  <si>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</si>
  <si>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</si>
  <si>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</si>
  <si>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</si>
  <si>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</si>
  <si>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</si>
  <si>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</si>
  <si>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</si>
  <si>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</si>
  <si>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</si>
  <si>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</si>
  <si>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</si>
  <si>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</si>
  <si>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</si>
  <si>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</si>
  <si>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</si>
  <si>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</si>
  <si>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</si>
  <si>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</si>
  <si>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</si>
  <si>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</si>
  <si>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</si>
  <si>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</si>
  <si>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</si>
  <si>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</si>
  <si>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</si>
  <si>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</si>
  <si>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</si>
  <si>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</si>
  <si>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</si>
  <si>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</si>
  <si>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</si>
  <si>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</si>
  <si>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</si>
  <si>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</si>
  <si>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</si>
  <si>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</si>
  <si>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</si>
  <si>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</si>
  <si>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</si>
  <si>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</si>
  <si>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</si>
  <si>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</si>
  <si>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</si>
  <si>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</si>
  <si>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</si>
  <si>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</si>
  <si>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</si>
  <si>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</si>
  <si>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</si>
  <si>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</si>
  <si>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</si>
  <si>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</si>
  <si>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</si>
  <si>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</si>
  <si>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</si>
  <si>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</si>
  <si>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</si>
  <si>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</si>
  <si>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</si>
  <si>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</si>
  <si>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</si>
  <si>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</si>
  <si>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</si>
  <si>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</si>
  <si>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</si>
  <si>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</si>
  <si>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</si>
  <si>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</si>
  <si>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</si>
  <si>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</si>
  <si>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</si>
  <si>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</si>
  <si>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</si>
  <si>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</si>
  <si>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</si>
  <si>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</si>
  <si>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</si>
  <si>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</si>
  <si>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</si>
  <si>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</si>
  <si>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</si>
  <si>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</si>
  <si>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</si>
  <si>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</si>
  <si>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</si>
  <si>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</si>
  <si>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</si>
  <si>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</si>
  <si>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</si>
  <si>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</si>
  <si>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</si>
  <si>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</si>
  <si>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</si>
  <si>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</si>
  <si>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</si>
  <si>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</si>
  <si>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</si>
  <si>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</si>
  <si>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</si>
  <si>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</si>
  <si>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</si>
  <si>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</si>
  <si>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</si>
  <si>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</si>
  <si>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</si>
  <si>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</si>
  <si>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</si>
  <si>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</si>
  <si>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</si>
  <si>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</si>
  <si>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</si>
  <si>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</si>
  <si>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</si>
  <si>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</si>
  <si>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</si>
  <si>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</si>
  <si>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</si>
  <si>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</si>
  <si>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</si>
  <si>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</si>
  <si>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</si>
  <si>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</si>
  <si>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</si>
  <si>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</si>
  <si>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</si>
  <si>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</si>
  <si>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</si>
  <si>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</si>
  <si>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</si>
  <si>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</si>
  <si>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</si>
  <si>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</si>
  <si>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</si>
  <si>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</si>
  <si>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</si>
  <si>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</si>
  <si>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</si>
  <si>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</si>
  <si>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</si>
  <si>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</si>
  <si>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</si>
  <si>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</si>
  <si>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</si>
  <si>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</si>
  <si>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</si>
  <si>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</si>
  <si>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</si>
  <si>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</si>
  <si>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</si>
  <si>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</si>
  <si>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</si>
  <si>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</si>
  <si>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</si>
  <si>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</si>
  <si>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</si>
  <si>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</si>
  <si>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</si>
  <si>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</si>
  <si>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</si>
  <si>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</si>
  <si>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</si>
  <si>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</si>
  <si>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</si>
  <si>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</si>
  <si>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</si>
  <si>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</si>
  <si>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</si>
  <si>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</si>
  <si>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</si>
  <si>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</si>
  <si>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</si>
  <si>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</si>
  <si>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</si>
  <si>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</si>
  <si>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</si>
  <si>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</si>
  <si>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</si>
  <si>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</si>
  <si>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</si>
  <si>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</si>
  <si>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</si>
  <si>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</si>
  <si>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</si>
  <si>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</si>
  <si>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</si>
  <si>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</si>
  <si>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</si>
  <si>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</si>
  <si>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</si>
  <si>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</si>
  <si>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</si>
  <si>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</si>
  <si>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</si>
  <si>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</si>
  <si>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</si>
  <si>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</si>
  <si>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</si>
  <si>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</si>
  <si>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</si>
  <si>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</si>
  <si>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</si>
  <si>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</si>
  <si>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</si>
  <si>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</si>
  <si>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</si>
  <si>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</si>
  <si>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</si>
  <si>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</si>
  <si>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</si>
  <si>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</si>
  <si>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</si>
  <si>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</si>
  <si>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</si>
  <si>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</si>
  <si>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</si>
  <si>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</si>
  <si>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</si>
  <si>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</si>
  <si>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</si>
  <si>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</si>
  <si>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</si>
  <si>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</si>
  <si>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</si>
  <si>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</si>
  <si>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</si>
  <si>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</si>
  <si>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</si>
  <si>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</si>
  <si>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</si>
  <si>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</si>
  <si>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</si>
  <si>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</si>
  <si>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</si>
  <si>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</si>
  <si>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</si>
  <si>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</si>
  <si>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</si>
  <si>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</si>
  <si>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</si>
  <si>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</si>
  <si>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</si>
  <si>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</si>
  <si>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</si>
  <si>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</si>
  <si>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</si>
  <si>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</si>
  <si>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</si>
  <si>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</si>
  <si>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</si>
  <si>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</si>
  <si>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</si>
  <si>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</si>
  <si>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</si>
  <si>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</si>
  <si>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</si>
  <si>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</si>
  <si>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</si>
  <si>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</si>
  <si>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</si>
  <si>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</si>
  <si>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</si>
  <si>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</si>
  <si>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</si>
  <si>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</si>
  <si>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</si>
  <si>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</si>
  <si>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</si>
  <si>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</si>
  <si>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</si>
  <si>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</si>
  <si>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</si>
  <si>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</si>
  <si>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</si>
  <si>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</si>
  <si>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</si>
  <si>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</si>
  <si>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</si>
  <si>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</si>
  <si>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</si>
  <si>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</si>
  <si>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</si>
  <si>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</si>
  <si>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</si>
  <si>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</si>
  <si>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</si>
  <si>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</si>
  <si>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</si>
  <si>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</si>
  <si>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</si>
  <si>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</si>
  <si>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</si>
  <si>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</si>
  <si>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</si>
  <si>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</si>
  <si>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</si>
  <si>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</si>
  <si>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</si>
  <si>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</si>
  <si>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</si>
  <si>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</si>
  <si>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</si>
  <si>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</si>
  <si>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</si>
  <si>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</si>
  <si>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</si>
  <si>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</si>
  <si>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</si>
  <si>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</si>
  <si>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</si>
  <si>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</si>
  <si>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</si>
  <si>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</si>
  <si>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</si>
  <si>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</si>
  <si>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</si>
  <si>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</si>
  <si>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AUXILIAR CABINA</t>
  </si>
  <si>
    <t>VIALIDAD</t>
  </si>
  <si>
    <t>POMD810901NTA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</si>
  <si>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</si>
  <si>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</si>
  <si>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</si>
  <si>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</si>
  <si>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</si>
  <si>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</si>
  <si>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</si>
  <si>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</si>
  <si>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</si>
  <si>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</si>
  <si>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</si>
  <si>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</si>
  <si>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</si>
  <si>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</si>
  <si>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</si>
  <si>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</si>
  <si>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</si>
  <si>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</si>
  <si>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</si>
  <si>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</si>
  <si>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</si>
  <si>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</si>
  <si>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</si>
  <si>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</si>
  <si>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</si>
  <si>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</si>
  <si>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</si>
  <si>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</si>
  <si>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</si>
  <si>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</si>
  <si>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</si>
  <si>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</si>
  <si>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</si>
  <si>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</si>
  <si>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</si>
  <si>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</si>
  <si>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</si>
  <si>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</si>
  <si>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</si>
  <si>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</si>
  <si>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</si>
  <si>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</si>
  <si>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</si>
  <si>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</si>
  <si>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</si>
  <si>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</si>
  <si>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</si>
  <si>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</si>
  <si>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</si>
  <si>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</si>
  <si>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</si>
  <si>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</si>
  <si>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</si>
  <si>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</si>
  <si>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</si>
  <si>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</si>
  <si>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</si>
  <si>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</si>
  <si>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</si>
  <si>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</si>
  <si>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</si>
  <si>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</si>
  <si>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</si>
  <si>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</si>
  <si>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</si>
  <si>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</si>
  <si>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</si>
  <si>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</si>
  <si>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</si>
  <si>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</si>
  <si>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</si>
  <si>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</si>
  <si>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</si>
  <si>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</si>
  <si>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</si>
  <si>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</si>
  <si>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</si>
  <si>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</si>
  <si>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</si>
  <si>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</si>
  <si>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</si>
  <si>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</si>
  <si>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</si>
  <si>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</si>
  <si>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</si>
  <si>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</si>
  <si>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</si>
  <si>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</si>
  <si>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</si>
  <si>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</si>
  <si>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</si>
  <si>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L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</si>
  <si>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</si>
  <si>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</si>
  <si>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</si>
  <si>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</si>
  <si>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</si>
  <si>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</si>
  <si>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PRIMER QUINCENA DE OCTUBRE DE 2016</t>
  </si>
  <si>
    <t>15 DE OCTUBRE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</si>
</sst>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G14" sqref="G14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306</v>
      </c>
      <c r="J2" s="47"/>
      <c r="M2" s="48" t="str">
        <f>+PRESIDENCIA!M2</f>
        <v>15 DE OCTUBRE DE 2016</v>
      </c>
    </row>
    <row r="3" spans="2:14" x14ac:dyDescent="0.2">
      <c r="F3" s="100" t="str">
        <f>+PRESIDENCIA!F3</f>
        <v>PRIMER QUINCENA DE OCTUBRE DE 2016</v>
      </c>
      <c r="J3" s="101"/>
    </row>
    <row r="4" spans="2:14" x14ac:dyDescent="0.2">
      <c r="F4" s="101" t="s">
        <v>198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512</v>
      </c>
      <c r="C7" s="41" t="s">
        <v>338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346</v>
      </c>
      <c r="C8" s="41" t="s">
        <v>339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347</v>
      </c>
      <c r="C9" s="41" t="s">
        <v>327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348</v>
      </c>
      <c r="C10" s="41" t="s">
        <v>340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349</v>
      </c>
      <c r="C11" s="41" t="s">
        <v>341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477</v>
      </c>
      <c r="C12" s="41" t="s">
        <v>342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/>
      <c r="C13" s="41"/>
      <c r="D13" s="53"/>
      <c r="E13" s="38" t="s">
        <v>118</v>
      </c>
      <c r="F13" s="18"/>
      <c r="G13" s="18"/>
      <c r="H13" s="18">
        <f t="shared" si="1"/>
        <v>0</v>
      </c>
      <c r="I13" s="18">
        <f t="shared" si="2"/>
        <v>0</v>
      </c>
      <c r="J13" s="18"/>
      <c r="K13" s="18">
        <v>0</v>
      </c>
      <c r="L13" s="18">
        <f t="shared" si="0"/>
        <v>0</v>
      </c>
      <c r="M13" s="36"/>
      <c r="N13" s="58"/>
    </row>
    <row r="14" spans="2:14" ht="24.95" customHeight="1" x14ac:dyDescent="0.2">
      <c r="B14" s="38" t="s">
        <v>350</v>
      </c>
      <c r="C14" s="41" t="s">
        <v>344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351</v>
      </c>
      <c r="C15" s="41" t="s">
        <v>345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356</v>
      </c>
      <c r="C16" s="41" t="s">
        <v>343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4"/>
      <c r="K16" s="94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233128.43000000005</v>
      </c>
      <c r="G17" s="60">
        <f t="shared" si="3"/>
        <v>41187.827039999996</v>
      </c>
      <c r="H17" s="60">
        <f>SUM(H7:H16)</f>
        <v>114954.84714003945</v>
      </c>
      <c r="I17" s="60">
        <f t="shared" si="3"/>
        <v>20309.579408284022</v>
      </c>
      <c r="J17" s="60">
        <f t="shared" si="3"/>
        <v>0</v>
      </c>
      <c r="K17" s="60">
        <f t="shared" si="3"/>
        <v>0</v>
      </c>
      <c r="L17" s="60">
        <f t="shared" si="3"/>
        <v>94645.267731755419</v>
      </c>
      <c r="M17" s="106"/>
      <c r="N17" s="60"/>
    </row>
    <row r="19" spans="2:14" x14ac:dyDescent="0.2">
      <c r="C19" s="37" t="s">
        <v>198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314</v>
      </c>
      <c r="G2" s="45"/>
      <c r="H2" s="45"/>
      <c r="I2" s="45"/>
      <c r="J2" s="47"/>
      <c r="K2" s="45"/>
      <c r="L2" s="45"/>
      <c r="M2" s="48" t="str">
        <f>+O.PUB!M2</f>
        <v>15 DE OCTUBRE DE 2016</v>
      </c>
    </row>
    <row r="3" spans="2:16" x14ac:dyDescent="0.2">
      <c r="F3" s="48" t="str">
        <f>+O.PUB!F3</f>
        <v>PRIMER QUINCENA DE OCTUBRE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370</v>
      </c>
      <c r="C7" s="112" t="s">
        <v>369</v>
      </c>
      <c r="D7" s="53"/>
      <c r="E7" s="121" t="s">
        <v>196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>H7-I7+J7-K7</f>
        <v>5644.1124260355018</v>
      </c>
      <c r="M7" s="36"/>
      <c r="N7" s="58"/>
      <c r="O7" s="58"/>
      <c r="P7" s="60"/>
    </row>
    <row r="8" spans="2:16" ht="31.5" customHeight="1" x14ac:dyDescent="0.2">
      <c r="B8" s="38"/>
      <c r="C8" s="41"/>
      <c r="E8" s="38"/>
      <c r="F8" s="90"/>
      <c r="G8" s="90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91</v>
      </c>
      <c r="F9" s="98">
        <f t="shared" ref="F9:K9" si="0">SUM(F7:F8)</f>
        <v>13144.89</v>
      </c>
      <c r="G9" s="98">
        <f t="shared" si="0"/>
        <v>1698.63</v>
      </c>
      <c r="H9" s="60">
        <f>SUM(H7:H8)</f>
        <v>6481.7011834319519</v>
      </c>
      <c r="I9" s="60">
        <f>SUM(I7:I8)</f>
        <v>837.58875739644975</v>
      </c>
      <c r="J9" s="60">
        <f t="shared" si="0"/>
        <v>0</v>
      </c>
      <c r="K9" s="60">
        <f t="shared" si="0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36"/>
  <sheetViews>
    <sheetView topLeftCell="C1" zoomScale="80" zoomScaleNormal="80" workbookViewId="0">
      <selection activeCell="I9" sqref="I9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15 DE OCTUBRE DE 2016</v>
      </c>
    </row>
    <row r="3" spans="2:16" x14ac:dyDescent="0.2"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85" t="s">
        <v>263</v>
      </c>
      <c r="I4" s="50" t="s">
        <v>4</v>
      </c>
      <c r="J4" s="50" t="s">
        <v>209</v>
      </c>
      <c r="K4" s="51" t="s">
        <v>263</v>
      </c>
      <c r="L4" s="52" t="s">
        <v>197</v>
      </c>
      <c r="M4" s="50" t="s">
        <v>5</v>
      </c>
      <c r="N4" s="49" t="s">
        <v>6</v>
      </c>
    </row>
    <row r="5" spans="2:16" ht="24.75" customHeight="1" x14ac:dyDescent="0.2">
      <c r="B5" s="38" t="s">
        <v>446</v>
      </c>
      <c r="C5" s="41" t="s">
        <v>447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55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+F6/30.42*15</f>
        <v>6213.0177514792895</v>
      </c>
      <c r="J6" s="18">
        <f t="shared" ref="J6:J30" si="1">+G6/30.42*15</f>
        <v>780.19738856015772</v>
      </c>
      <c r="K6" s="18">
        <f t="shared" ref="K6:K30" si="2">+H6/30.42*15</f>
        <v>0</v>
      </c>
      <c r="L6" s="54">
        <v>1</v>
      </c>
      <c r="M6" s="18">
        <f t="shared" ref="M6:M27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275</v>
      </c>
      <c r="C9" s="35" t="s">
        <v>276</v>
      </c>
      <c r="D9" s="41"/>
      <c r="E9" s="123" t="s">
        <v>277</v>
      </c>
      <c r="F9" s="65">
        <v>8269.7999999999993</v>
      </c>
      <c r="G9" s="65">
        <v>733.46919999999989</v>
      </c>
      <c r="H9" s="65"/>
      <c r="I9" s="18">
        <f t="shared" si="0"/>
        <v>4077.810650887573</v>
      </c>
      <c r="J9" s="18">
        <f t="shared" si="1"/>
        <v>361.67120315581843</v>
      </c>
      <c r="K9" s="18">
        <f t="shared" si="2"/>
        <v>0</v>
      </c>
      <c r="L9" s="18"/>
      <c r="M9" s="18">
        <f t="shared" si="3"/>
        <v>3716.1394477317544</v>
      </c>
      <c r="N9" s="36"/>
      <c r="P9" s="55"/>
    </row>
    <row r="10" spans="2:16" ht="24.75" customHeight="1" x14ac:dyDescent="0.2">
      <c r="B10" s="38" t="s">
        <v>513</v>
      </c>
      <c r="C10" s="41" t="s">
        <v>199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247</v>
      </c>
      <c r="C12" s="41" t="s">
        <v>241</v>
      </c>
      <c r="D12" s="53"/>
      <c r="E12" s="70" t="s">
        <v>238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189</v>
      </c>
      <c r="C13" s="41" t="s">
        <v>190</v>
      </c>
      <c r="D13" s="41"/>
      <c r="E13" s="123" t="s">
        <v>224</v>
      </c>
      <c r="F13" s="65">
        <v>5546.1</v>
      </c>
      <c r="G13" s="65">
        <v>97.931984000000057</v>
      </c>
      <c r="H13" s="65"/>
      <c r="I13" s="18">
        <f t="shared" si="0"/>
        <v>2734.7633136094673</v>
      </c>
      <c r="J13" s="18">
        <f t="shared" si="1"/>
        <v>48.28993293885604</v>
      </c>
      <c r="K13" s="18">
        <f t="shared" si="2"/>
        <v>0</v>
      </c>
      <c r="L13" s="18"/>
      <c r="M13" s="18">
        <f t="shared" si="3"/>
        <v>2686.4733806706113</v>
      </c>
      <c r="N13" s="36"/>
      <c r="P13" s="55"/>
    </row>
    <row r="14" spans="2:16" ht="24.75" customHeight="1" x14ac:dyDescent="0.2">
      <c r="B14" s="41" t="s">
        <v>227</v>
      </c>
      <c r="C14" s="41" t="s">
        <v>225</v>
      </c>
      <c r="D14" s="41"/>
      <c r="E14" s="123" t="s">
        <v>226</v>
      </c>
      <c r="F14" s="65">
        <v>6730.12</v>
      </c>
      <c r="G14" s="65">
        <v>267.95</v>
      </c>
      <c r="H14" s="65"/>
      <c r="I14" s="18">
        <f t="shared" si="0"/>
        <v>3318.5996055226824</v>
      </c>
      <c r="J14" s="18">
        <f t="shared" si="1"/>
        <v>132.12524654832347</v>
      </c>
      <c r="K14" s="18">
        <f t="shared" si="2"/>
        <v>0</v>
      </c>
      <c r="L14" s="18"/>
      <c r="M14" s="18">
        <f t="shared" si="3"/>
        <v>3186.4743589743589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4364.6449704142015</v>
      </c>
      <c r="J15" s="18">
        <f t="shared" si="1"/>
        <v>409.93008284023659</v>
      </c>
      <c r="K15" s="18">
        <f t="shared" si="2"/>
        <v>0</v>
      </c>
      <c r="L15" s="18"/>
      <c r="M15" s="18">
        <f t="shared" si="3"/>
        <v>3954.7148875739649</v>
      </c>
      <c r="N15" s="36"/>
      <c r="P15" s="55"/>
    </row>
    <row r="16" spans="2:16" ht="24.75" customHeight="1" x14ac:dyDescent="0.2">
      <c r="B16" s="38" t="s">
        <v>322</v>
      </c>
      <c r="C16" s="41" t="s">
        <v>320</v>
      </c>
      <c r="D16" s="53"/>
      <c r="E16" s="70" t="s">
        <v>321</v>
      </c>
      <c r="F16" s="65">
        <v>5040</v>
      </c>
      <c r="G16" s="65">
        <v>12.63</v>
      </c>
      <c r="H16" s="65"/>
      <c r="I16" s="18">
        <f t="shared" si="0"/>
        <v>2485.207100591716</v>
      </c>
      <c r="J16" s="18">
        <f t="shared" si="1"/>
        <v>6.2278106508875739</v>
      </c>
      <c r="K16" s="18">
        <f t="shared" si="2"/>
        <v>0</v>
      </c>
      <c r="L16" s="18"/>
      <c r="M16" s="18">
        <f t="shared" si="3"/>
        <v>2478.9792899408285</v>
      </c>
      <c r="N16" s="36"/>
      <c r="P16" s="55"/>
    </row>
    <row r="17" spans="2:17" ht="24.75" customHeight="1" x14ac:dyDescent="0.2">
      <c r="B17" s="38" t="s">
        <v>288</v>
      </c>
      <c r="C17" s="41" t="s">
        <v>287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2709.9112426035499</v>
      </c>
      <c r="J17" s="18">
        <f t="shared" si="1"/>
        <v>45.586027613412199</v>
      </c>
      <c r="K17" s="18">
        <f t="shared" si="2"/>
        <v>0</v>
      </c>
      <c r="L17" s="18"/>
      <c r="M17" s="18">
        <f t="shared" si="3"/>
        <v>2664.3252149901377</v>
      </c>
      <c r="N17" s="36"/>
      <c r="O17" s="58"/>
      <c r="P17" s="55"/>
    </row>
    <row r="18" spans="2:17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5028.5996055226824</v>
      </c>
      <c r="J18" s="18">
        <f t="shared" si="1"/>
        <v>528.5996055226824</v>
      </c>
      <c r="K18" s="18">
        <f t="shared" si="2"/>
        <v>0</v>
      </c>
      <c r="L18" s="18"/>
      <c r="M18" s="18">
        <f t="shared" si="3"/>
        <v>4500</v>
      </c>
      <c r="N18" s="36"/>
      <c r="O18" s="58"/>
      <c r="P18" s="55"/>
    </row>
    <row r="19" spans="2:17" ht="24.75" customHeight="1" x14ac:dyDescent="0.2">
      <c r="B19" s="41" t="s">
        <v>216</v>
      </c>
      <c r="C19" s="41" t="s">
        <v>215</v>
      </c>
      <c r="D19" s="41"/>
      <c r="E19" s="123" t="s">
        <v>217</v>
      </c>
      <c r="F19" s="65">
        <v>6757.8</v>
      </c>
      <c r="G19" s="65">
        <v>270.85494400000005</v>
      </c>
      <c r="H19" s="65"/>
      <c r="I19" s="18">
        <f t="shared" si="0"/>
        <v>3332.248520710059</v>
      </c>
      <c r="J19" s="18">
        <f t="shared" si="1"/>
        <v>133.55766469428011</v>
      </c>
      <c r="K19" s="18">
        <f t="shared" si="2"/>
        <v>0</v>
      </c>
      <c r="L19" s="18"/>
      <c r="M19" s="18">
        <f t="shared" si="3"/>
        <v>3198.690856015779</v>
      </c>
      <c r="N19" s="36"/>
      <c r="O19" s="58"/>
      <c r="P19" s="55"/>
    </row>
    <row r="20" spans="2:17" ht="24.75" customHeight="1" x14ac:dyDescent="0.2">
      <c r="B20" s="41" t="s">
        <v>218</v>
      </c>
      <c r="C20" s="41" t="s">
        <v>459</v>
      </c>
      <c r="D20" s="41"/>
      <c r="E20" s="123" t="s">
        <v>219</v>
      </c>
      <c r="F20" s="65">
        <v>5546.1</v>
      </c>
      <c r="G20" s="65">
        <v>97.931984000000057</v>
      </c>
      <c r="H20" s="65"/>
      <c r="I20" s="18">
        <f t="shared" si="0"/>
        <v>2734.7633136094673</v>
      </c>
      <c r="J20" s="18">
        <f t="shared" si="1"/>
        <v>48.28993293885604</v>
      </c>
      <c r="K20" s="18">
        <f t="shared" si="2"/>
        <v>0</v>
      </c>
      <c r="L20" s="18"/>
      <c r="M20" s="18">
        <f t="shared" si="3"/>
        <v>2686.4733806706113</v>
      </c>
      <c r="N20" s="36"/>
      <c r="O20" s="58"/>
      <c r="P20" s="55"/>
    </row>
    <row r="21" spans="2:17" ht="24.75" customHeight="1" x14ac:dyDescent="0.2">
      <c r="B21" s="41" t="s">
        <v>221</v>
      </c>
      <c r="C21" s="41" t="s">
        <v>220</v>
      </c>
      <c r="D21" s="41"/>
      <c r="E21" s="123" t="s">
        <v>219</v>
      </c>
      <c r="F21" s="65">
        <v>5546.1</v>
      </c>
      <c r="G21" s="65">
        <v>97.931984000000057</v>
      </c>
      <c r="H21" s="65"/>
      <c r="I21" s="18">
        <f t="shared" si="0"/>
        <v>2734.7633136094673</v>
      </c>
      <c r="J21" s="18">
        <f t="shared" si="1"/>
        <v>48.28993293885604</v>
      </c>
      <c r="K21" s="18">
        <f t="shared" si="2"/>
        <v>0</v>
      </c>
      <c r="L21" s="18"/>
      <c r="M21" s="18">
        <f t="shared" si="3"/>
        <v>2686.4733806706113</v>
      </c>
      <c r="N21" s="36"/>
      <c r="O21" s="58"/>
      <c r="P21" s="55"/>
    </row>
    <row r="22" spans="2:17" ht="24.75" customHeight="1" x14ac:dyDescent="0.2">
      <c r="B22" s="41" t="s">
        <v>223</v>
      </c>
      <c r="C22" s="41" t="s">
        <v>222</v>
      </c>
      <c r="D22" s="41"/>
      <c r="E22" s="123" t="s">
        <v>219</v>
      </c>
      <c r="F22" s="65">
        <v>5546.1</v>
      </c>
      <c r="G22" s="65">
        <v>97.931984000000057</v>
      </c>
      <c r="H22" s="65"/>
      <c r="I22" s="18">
        <f t="shared" si="0"/>
        <v>2734.7633136094673</v>
      </c>
      <c r="J22" s="18">
        <f t="shared" si="1"/>
        <v>48.28993293885604</v>
      </c>
      <c r="K22" s="18">
        <f t="shared" si="2"/>
        <v>0</v>
      </c>
      <c r="L22" s="18"/>
      <c r="M22" s="18">
        <f t="shared" si="3"/>
        <v>2686.4733806706113</v>
      </c>
      <c r="N22" s="36"/>
      <c r="O22" s="58"/>
      <c r="P22" s="55"/>
    </row>
    <row r="23" spans="2:17" ht="24.75" customHeight="1" x14ac:dyDescent="0.2">
      <c r="B23" s="41" t="s">
        <v>449</v>
      </c>
      <c r="C23" s="35" t="s">
        <v>448</v>
      </c>
      <c r="D23" s="41"/>
      <c r="E23" s="123" t="s">
        <v>278</v>
      </c>
      <c r="F23" s="65">
        <v>8807.4</v>
      </c>
      <c r="G23" s="65">
        <v>823.43548799999985</v>
      </c>
      <c r="H23" s="65"/>
      <c r="I23" s="18">
        <f t="shared" si="0"/>
        <v>4342.8994082840236</v>
      </c>
      <c r="J23" s="18">
        <f t="shared" si="1"/>
        <v>406.03327810650876</v>
      </c>
      <c r="K23" s="18">
        <f t="shared" si="2"/>
        <v>0</v>
      </c>
      <c r="L23" s="18"/>
      <c r="M23" s="18">
        <f t="shared" si="3"/>
        <v>3936.8661301775146</v>
      </c>
      <c r="N23" s="36"/>
      <c r="P23" s="55"/>
    </row>
    <row r="24" spans="2:17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2193.1952662721897</v>
      </c>
      <c r="J24" s="18">
        <f t="shared" si="1"/>
        <v>0</v>
      </c>
      <c r="K24" s="18">
        <f t="shared" si="2"/>
        <v>40.021230769230769</v>
      </c>
      <c r="L24" s="18"/>
      <c r="M24" s="18">
        <f t="shared" si="3"/>
        <v>2233.2164970414206</v>
      </c>
      <c r="N24" s="36"/>
      <c r="P24" s="60"/>
    </row>
    <row r="25" spans="2:17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4726.0355029585799</v>
      </c>
      <c r="J25" s="18">
        <f t="shared" si="1"/>
        <v>474.69126627218924</v>
      </c>
      <c r="K25" s="18">
        <f t="shared" si="2"/>
        <v>0</v>
      </c>
      <c r="L25" s="18"/>
      <c r="M25" s="18">
        <f t="shared" si="3"/>
        <v>4251.344236686391</v>
      </c>
      <c r="N25" s="36"/>
      <c r="P25" s="45"/>
    </row>
    <row r="26" spans="2:17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3588.0177514792895</v>
      </c>
      <c r="J26" s="18">
        <f t="shared" si="1"/>
        <v>179.10231952662721</v>
      </c>
      <c r="K26" s="18">
        <f t="shared" si="2"/>
        <v>0</v>
      </c>
      <c r="L26" s="18">
        <v>0</v>
      </c>
      <c r="M26" s="18">
        <f t="shared" si="3"/>
        <v>3408.9154319526624</v>
      </c>
      <c r="N26" s="36"/>
      <c r="P26" s="45"/>
    </row>
    <row r="27" spans="2:17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3102.3668639053253</v>
      </c>
      <c r="J27" s="18">
        <f t="shared" si="1"/>
        <v>108.54654043392506</v>
      </c>
      <c r="K27" s="18">
        <f t="shared" si="2"/>
        <v>0</v>
      </c>
      <c r="L27" s="18"/>
      <c r="M27" s="18">
        <f t="shared" si="3"/>
        <v>2993.8203234714001</v>
      </c>
      <c r="N27" s="36"/>
      <c r="P27" s="45"/>
    </row>
    <row r="28" spans="2:17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4238.3136094674555</v>
      </c>
      <c r="J28" s="18">
        <f t="shared" si="1"/>
        <v>387.35167652859951</v>
      </c>
      <c r="K28" s="18">
        <f t="shared" si="2"/>
        <v>0</v>
      </c>
      <c r="L28" s="18"/>
      <c r="M28" s="18">
        <f>I28-J28+K28-L28</f>
        <v>3850.9619329388561</v>
      </c>
      <c r="N28" s="36"/>
      <c r="P28" s="45"/>
      <c r="Q28" s="58"/>
    </row>
    <row r="29" spans="2:17" ht="24.75" customHeight="1" x14ac:dyDescent="0.2">
      <c r="B29" s="34" t="s">
        <v>450</v>
      </c>
      <c r="C29" s="35" t="s">
        <v>445</v>
      </c>
      <c r="D29" s="124"/>
      <c r="E29" s="121" t="s">
        <v>451</v>
      </c>
      <c r="F29" s="65">
        <v>11451.2</v>
      </c>
      <c r="G29" s="65">
        <v>1297.2</v>
      </c>
      <c r="H29" s="65"/>
      <c r="I29" s="18">
        <f t="shared" si="0"/>
        <v>5646.5483234714002</v>
      </c>
      <c r="J29" s="18">
        <f t="shared" si="1"/>
        <v>639.64497041420111</v>
      </c>
      <c r="K29" s="18">
        <f t="shared" si="2"/>
        <v>0</v>
      </c>
      <c r="L29" s="18"/>
      <c r="M29" s="18">
        <f>I29-J29+K29-L29</f>
        <v>5006.9033530571987</v>
      </c>
      <c r="N29" s="36"/>
      <c r="O29" s="58"/>
      <c r="P29" s="45"/>
    </row>
    <row r="30" spans="2:17" ht="24.75" customHeight="1" x14ac:dyDescent="0.2">
      <c r="B30" s="34" t="s">
        <v>452</v>
      </c>
      <c r="C30" s="35" t="s">
        <v>469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3474.1124260355027</v>
      </c>
      <c r="J30" s="18">
        <f t="shared" si="1"/>
        <v>148.99245759368836</v>
      </c>
      <c r="K30" s="18">
        <f t="shared" si="2"/>
        <v>0</v>
      </c>
      <c r="L30" s="18"/>
      <c r="M30" s="18">
        <f>I30-J30+K30-L30</f>
        <v>3325.1199684418143</v>
      </c>
      <c r="N30" s="36"/>
      <c r="O30" s="58"/>
      <c r="P30" s="60"/>
    </row>
    <row r="31" spans="2:17" x14ac:dyDescent="0.2">
      <c r="E31" s="59" t="s">
        <v>91</v>
      </c>
      <c r="F31" s="98">
        <f>SUM(F5:F26)</f>
        <v>178447.11</v>
      </c>
      <c r="G31" s="98">
        <f>SUM(G5:G26)</f>
        <v>14181.112847999999</v>
      </c>
      <c r="H31" s="98">
        <f>SUM(H5:H26)</f>
        <v>81.163055999999997</v>
      </c>
      <c r="I31" s="60">
        <f>SUM(I5:I30)</f>
        <v>104453.01282051281</v>
      </c>
      <c r="J31" s="60">
        <f>SUM(J5:J30)</f>
        <v>8277.1948402366834</v>
      </c>
      <c r="K31" s="60">
        <f>SUM(K5:K30)</f>
        <v>40.021230769230769</v>
      </c>
      <c r="L31" s="60">
        <f>SUM(L5:L30)</f>
        <v>1</v>
      </c>
      <c r="M31" s="60">
        <f>SUM(M5:M30)</f>
        <v>96214.839211045357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topLeftCell="D1"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15 DE OCTUBRE DE 2016</v>
      </c>
    </row>
    <row r="3" spans="2:15" x14ac:dyDescent="0.2">
      <c r="F3" s="48" t="str">
        <f>PRESIDENCIA!F3</f>
        <v>PRIMER QUINCENA DE OCTUBRE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50" t="s">
        <v>4</v>
      </c>
      <c r="I4" s="50" t="s">
        <v>209</v>
      </c>
      <c r="J4" s="51" t="s">
        <v>263</v>
      </c>
      <c r="K4" s="52" t="s">
        <v>197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510</v>
      </c>
      <c r="C6" s="41" t="s">
        <v>511</v>
      </c>
      <c r="D6" s="53"/>
      <c r="E6" s="70" t="s">
        <v>473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</row>
    <row r="7" spans="2:15" ht="24.95" customHeight="1" x14ac:dyDescent="0.2">
      <c r="B7" s="38" t="s">
        <v>185</v>
      </c>
      <c r="C7" s="41" t="s">
        <v>184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0">+F7/30.42*15</f>
        <v>4183.4319526627214</v>
      </c>
      <c r="I7" s="18">
        <f t="shared" si="0"/>
        <v>378.57061143984214</v>
      </c>
      <c r="J7" s="18"/>
      <c r="K7" s="18">
        <v>0</v>
      </c>
      <c r="L7" s="18">
        <f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1">SUM(F5:F7)</f>
        <v>21275.05</v>
      </c>
      <c r="G8" s="98">
        <f t="shared" si="1"/>
        <v>2390.7911999999997</v>
      </c>
      <c r="H8" s="60">
        <f t="shared" si="1"/>
        <v>10490.655818540432</v>
      </c>
      <c r="I8" s="60">
        <f t="shared" si="1"/>
        <v>1178.8911242603549</v>
      </c>
      <c r="J8" s="60">
        <f t="shared" si="1"/>
        <v>0</v>
      </c>
      <c r="K8" s="60">
        <f t="shared" si="1"/>
        <v>0</v>
      </c>
      <c r="L8" s="60">
        <f t="shared" si="1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zoomScale="80" zoomScaleNormal="80" workbookViewId="0">
      <selection activeCell="G16" sqref="G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315</v>
      </c>
      <c r="G2" s="45"/>
      <c r="H2" s="45"/>
      <c r="I2" s="45"/>
      <c r="J2" s="45"/>
      <c r="K2" s="45"/>
      <c r="L2" s="45"/>
      <c r="M2" s="45"/>
      <c r="N2" s="48" t="str">
        <f>PRESIDENCIA!M2</f>
        <v>15 DE OCTUBRE DE 2016</v>
      </c>
    </row>
    <row r="3" spans="1:18" x14ac:dyDescent="0.2">
      <c r="B3" s="38"/>
      <c r="C3" s="41"/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8" ht="21.95" customHeight="1" x14ac:dyDescent="0.2">
      <c r="B5" s="34" t="s">
        <v>386</v>
      </c>
      <c r="C5" s="35" t="s">
        <v>385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272</v>
      </c>
      <c r="C8" s="35" t="s">
        <v>273</v>
      </c>
      <c r="D8" s="124"/>
      <c r="E8" s="121" t="s">
        <v>274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191</v>
      </c>
      <c r="C14" s="35" t="s">
        <v>192</v>
      </c>
      <c r="D14" s="41"/>
      <c r="E14" s="123" t="s">
        <v>230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186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187</v>
      </c>
      <c r="C16" s="35" t="s">
        <v>163</v>
      </c>
      <c r="D16" s="124"/>
      <c r="E16" s="121" t="s">
        <v>164</v>
      </c>
      <c r="F16" s="65"/>
      <c r="G16" s="65"/>
      <c r="H16" s="65"/>
      <c r="I16" s="18">
        <f t="shared" si="0"/>
        <v>0</v>
      </c>
      <c r="J16" s="18">
        <f t="shared" si="1"/>
        <v>0</v>
      </c>
      <c r="K16" s="18">
        <f t="shared" si="2"/>
        <v>0</v>
      </c>
      <c r="L16" s="18">
        <v>0</v>
      </c>
      <c r="M16" s="18">
        <f>I16-J16+K16-L16</f>
        <v>0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115376.12999999999</v>
      </c>
      <c r="G18" s="128">
        <f t="shared" si="4"/>
        <v>12718.589071999997</v>
      </c>
      <c r="H18" s="128">
        <f t="shared" si="4"/>
        <v>0</v>
      </c>
      <c r="I18" s="129">
        <f t="shared" si="4"/>
        <v>56891.582840236697</v>
      </c>
      <c r="J18" s="129">
        <f t="shared" si="4"/>
        <v>6271.4936252465486</v>
      </c>
      <c r="K18" s="129">
        <f t="shared" si="4"/>
        <v>0</v>
      </c>
      <c r="L18" s="129">
        <f t="shared" si="4"/>
        <v>1</v>
      </c>
      <c r="M18" s="129">
        <f>SUM(M5:M17)</f>
        <v>50619.089214990134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C1"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316</v>
      </c>
      <c r="G2" s="45"/>
      <c r="H2" s="45"/>
      <c r="I2" s="45"/>
      <c r="J2" s="45"/>
      <c r="K2" s="45"/>
      <c r="L2" s="45"/>
      <c r="M2" s="45"/>
      <c r="N2" s="48" t="str">
        <f>PRESIDENCIA!M2</f>
        <v>15 DE OCTUBRE DE 2016</v>
      </c>
    </row>
    <row r="3" spans="1:19" x14ac:dyDescent="0.2">
      <c r="B3" s="38"/>
      <c r="C3" s="41"/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9" ht="21.95" customHeight="1" x14ac:dyDescent="0.2">
      <c r="B5" s="34" t="s">
        <v>453</v>
      </c>
      <c r="C5" s="35" t="s">
        <v>454</v>
      </c>
      <c r="D5" s="124"/>
      <c r="E5" s="121" t="s">
        <v>206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>+H5/30.42*15</f>
        <v>0</v>
      </c>
      <c r="L5" s="18"/>
      <c r="M5" s="18">
        <f>I5-J5+K5-L5</f>
        <v>5006.9033530571987</v>
      </c>
      <c r="N5" s="36"/>
      <c r="P5" s="55"/>
      <c r="S5" s="60"/>
    </row>
    <row r="6" spans="1:19" ht="21.95" customHeight="1" x14ac:dyDescent="0.2">
      <c r="B6" s="34" t="s">
        <v>455</v>
      </c>
      <c r="C6" s="35" t="s">
        <v>460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0">+F6/30.42*15</f>
        <v>5646.5483234714002</v>
      </c>
      <c r="J6" s="18">
        <f t="shared" ref="J6:J8" si="1">+G6/30.42*15</f>
        <v>639.64497041420111</v>
      </c>
      <c r="K6" s="18">
        <f>+H6/30.42*15</f>
        <v>0</v>
      </c>
      <c r="L6" s="18"/>
      <c r="M6" s="18">
        <f>I6-J6+K6-L6</f>
        <v>5006.9033530571987</v>
      </c>
      <c r="N6" s="36"/>
      <c r="P6" s="55"/>
      <c r="S6" s="45"/>
    </row>
    <row r="7" spans="1:19" ht="21.95" customHeight="1" x14ac:dyDescent="0.2">
      <c r="B7" s="41" t="s">
        <v>290</v>
      </c>
      <c r="C7" s="35" t="s">
        <v>289</v>
      </c>
      <c r="D7" s="130"/>
      <c r="E7" s="131" t="s">
        <v>291</v>
      </c>
      <c r="F7" s="90">
        <v>7952.7</v>
      </c>
      <c r="G7" s="90">
        <v>682.73320000000001</v>
      </c>
      <c r="H7" s="65"/>
      <c r="I7" s="18">
        <f t="shared" si="0"/>
        <v>3921.4497041420109</v>
      </c>
      <c r="J7" s="18">
        <f t="shared" si="1"/>
        <v>336.65345167652856</v>
      </c>
      <c r="K7" s="18"/>
      <c r="L7" s="18"/>
      <c r="M7" s="18">
        <f>I7-J7+K7-L7</f>
        <v>3584.7962524654822</v>
      </c>
      <c r="N7" s="36"/>
      <c r="P7" s="55"/>
      <c r="S7" s="45"/>
    </row>
    <row r="8" spans="1:19" ht="21.95" customHeight="1" x14ac:dyDescent="0.2">
      <c r="B8" s="41" t="s">
        <v>481</v>
      </c>
      <c r="C8" s="35" t="s">
        <v>467</v>
      </c>
      <c r="D8" s="130"/>
      <c r="E8" s="131" t="s">
        <v>291</v>
      </c>
      <c r="F8" s="90">
        <v>7664</v>
      </c>
      <c r="G8" s="90">
        <v>636.54</v>
      </c>
      <c r="H8" s="65"/>
      <c r="I8" s="18">
        <f t="shared" si="0"/>
        <v>3779.0927021696248</v>
      </c>
      <c r="J8" s="18">
        <f t="shared" si="1"/>
        <v>313.87573964497039</v>
      </c>
      <c r="K8" s="18"/>
      <c r="L8" s="18"/>
      <c r="M8" s="18">
        <f>I8-J8+K8-L8</f>
        <v>3465.2169625246543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M10" si="2">SUM(F5:F9)</f>
        <v>38519.100000000006</v>
      </c>
      <c r="G10" s="128">
        <f t="shared" si="2"/>
        <v>3913.6732000000002</v>
      </c>
      <c r="H10" s="128">
        <f t="shared" si="2"/>
        <v>0</v>
      </c>
      <c r="I10" s="129">
        <f t="shared" si="2"/>
        <v>18993.639053254436</v>
      </c>
      <c r="J10" s="129">
        <f t="shared" si="2"/>
        <v>1929.8191321499012</v>
      </c>
      <c r="K10" s="129">
        <f t="shared" si="2"/>
        <v>0</v>
      </c>
      <c r="L10" s="129">
        <f t="shared" si="2"/>
        <v>0</v>
      </c>
      <c r="M10" s="129">
        <f t="shared" si="2"/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I5" sqref="I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317</v>
      </c>
      <c r="G2" s="45"/>
      <c r="H2" s="45"/>
      <c r="I2" s="45"/>
      <c r="J2" s="45"/>
      <c r="K2" s="45"/>
      <c r="L2" s="45"/>
      <c r="M2" s="45"/>
      <c r="N2" s="48" t="str">
        <f>PRESIDENCIA!M2</f>
        <v>15 DE OCTUBRE DE 2016</v>
      </c>
    </row>
    <row r="3" spans="1:16" x14ac:dyDescent="0.2">
      <c r="B3" s="38"/>
      <c r="C3" s="41"/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16" ht="33.75" x14ac:dyDescent="0.2">
      <c r="B5" s="34" t="s">
        <v>253</v>
      </c>
      <c r="C5" s="35" t="s">
        <v>243</v>
      </c>
      <c r="D5" s="124"/>
      <c r="E5" s="121" t="s">
        <v>239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55"/>
    </row>
    <row r="6" spans="1:16" ht="21.95" customHeight="1" x14ac:dyDescent="0.2">
      <c r="B6" s="34" t="s">
        <v>375</v>
      </c>
      <c r="C6" s="35" t="s">
        <v>371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55"/>
    </row>
    <row r="7" spans="1:16" ht="24" x14ac:dyDescent="0.2">
      <c r="B7" s="41" t="s">
        <v>193</v>
      </c>
      <c r="C7" s="35" t="s">
        <v>228</v>
      </c>
      <c r="D7" s="41"/>
      <c r="E7" s="123" t="s">
        <v>229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>+H9/30.42*15</f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330</v>
      </c>
      <c r="C10" s="35" t="s">
        <v>329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373</v>
      </c>
      <c r="C11" s="35" t="s">
        <v>372</v>
      </c>
      <c r="D11" s="53"/>
      <c r="E11" s="70" t="s">
        <v>374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>I11-J11+K11-L11</f>
        <v>3999.9999999999995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3">SUM(F5:F12)</f>
        <v>66903.75</v>
      </c>
      <c r="G13" s="128">
        <f t="shared" si="3"/>
        <v>6669.7522399999989</v>
      </c>
      <c r="H13" s="128">
        <f t="shared" si="3"/>
        <v>0</v>
      </c>
      <c r="I13" s="129">
        <f>SUM(I5:I12)</f>
        <v>32990.014792899405</v>
      </c>
      <c r="J13" s="129">
        <f>SUM(J5:J12)</f>
        <v>3288.8324654832345</v>
      </c>
      <c r="K13" s="129">
        <f t="shared" si="3"/>
        <v>0</v>
      </c>
      <c r="L13" s="129">
        <f t="shared" si="3"/>
        <v>0</v>
      </c>
      <c r="M13" s="129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topLeftCell="D1"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208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318</v>
      </c>
      <c r="G2" s="45"/>
      <c r="H2" s="45"/>
      <c r="I2" s="45"/>
      <c r="J2" s="45"/>
      <c r="K2" s="45"/>
      <c r="L2" s="45"/>
      <c r="M2" s="45"/>
      <c r="N2" s="48" t="str">
        <f>PRESIDENCIA!M2</f>
        <v>15 DE OCTUBRE DE 2016</v>
      </c>
    </row>
    <row r="3" spans="1:20" x14ac:dyDescent="0.2">
      <c r="B3" s="38"/>
      <c r="C3" s="41"/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209</v>
      </c>
      <c r="H4" s="126" t="s">
        <v>263</v>
      </c>
      <c r="I4" s="50" t="s">
        <v>4</v>
      </c>
      <c r="J4" s="50" t="s">
        <v>209</v>
      </c>
      <c r="K4" s="127" t="s">
        <v>263</v>
      </c>
      <c r="L4" s="52" t="s">
        <v>197</v>
      </c>
      <c r="M4" s="50" t="s">
        <v>5</v>
      </c>
      <c r="N4" s="49" t="s">
        <v>6</v>
      </c>
    </row>
    <row r="5" spans="1:20" ht="21.95" customHeight="1" x14ac:dyDescent="0.2">
      <c r="B5" s="34" t="s">
        <v>382</v>
      </c>
      <c r="C5" s="35" t="s">
        <v>376</v>
      </c>
      <c r="D5" s="124"/>
      <c r="E5" s="121" t="s">
        <v>379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18"/>
      <c r="M5" s="18">
        <f>I5-J5+K5-L5</f>
        <v>5644.1124260355018</v>
      </c>
      <c r="N5" s="36"/>
      <c r="P5" s="55"/>
      <c r="S5" s="60"/>
    </row>
    <row r="6" spans="1:20" ht="21.95" customHeight="1" x14ac:dyDescent="0.2">
      <c r="B6" s="34" t="s">
        <v>246</v>
      </c>
      <c r="C6" s="35" t="s">
        <v>245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0">+F6/30.42*15</f>
        <v>4420.1183431952659</v>
      </c>
      <c r="J6" s="18">
        <f t="shared" ref="J6:J9" si="1">+G6/30.42*15</f>
        <v>420.11834319526628</v>
      </c>
      <c r="K6" s="18">
        <f>+H6/30.42*15</f>
        <v>0</v>
      </c>
      <c r="L6" s="18"/>
      <c r="M6" s="18">
        <f>I6-J6+K6-L6</f>
        <v>3999.9999999999995</v>
      </c>
      <c r="N6" s="36"/>
      <c r="P6" s="55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0"/>
        <v>4420.1183431952659</v>
      </c>
      <c r="J7" s="18">
        <f t="shared" si="1"/>
        <v>420.11834319526628</v>
      </c>
      <c r="K7" s="18">
        <f>+H7/30.42*15</f>
        <v>0</v>
      </c>
      <c r="L7" s="18"/>
      <c r="M7" s="18">
        <f>I7-J7+K7-L7</f>
        <v>3999.9999999999995</v>
      </c>
      <c r="N7" s="36"/>
      <c r="P7" s="55"/>
      <c r="S7" s="45"/>
    </row>
    <row r="8" spans="1:20" ht="21.95" customHeight="1" x14ac:dyDescent="0.2">
      <c r="B8" s="34" t="s">
        <v>383</v>
      </c>
      <c r="C8" s="35" t="s">
        <v>377</v>
      </c>
      <c r="D8" s="124"/>
      <c r="E8" s="121" t="s">
        <v>380</v>
      </c>
      <c r="F8" s="65">
        <v>8964</v>
      </c>
      <c r="G8" s="65">
        <v>852</v>
      </c>
      <c r="H8" s="65"/>
      <c r="I8" s="18">
        <f t="shared" si="0"/>
        <v>4420.1183431952659</v>
      </c>
      <c r="J8" s="18">
        <f t="shared" si="1"/>
        <v>420.11834319526628</v>
      </c>
      <c r="K8" s="18">
        <f>+H8/30.42*15</f>
        <v>0</v>
      </c>
      <c r="L8" s="18"/>
      <c r="M8" s="18">
        <f>I8-J8+K8-L8</f>
        <v>3999.9999999999995</v>
      </c>
      <c r="N8" s="36"/>
      <c r="P8" s="55"/>
      <c r="S8" s="45"/>
    </row>
    <row r="9" spans="1:20" ht="21.95" customHeight="1" x14ac:dyDescent="0.2">
      <c r="B9" s="34" t="s">
        <v>384</v>
      </c>
      <c r="C9" s="35" t="s">
        <v>378</v>
      </c>
      <c r="D9" s="124"/>
      <c r="E9" s="121" t="s">
        <v>381</v>
      </c>
      <c r="F9" s="65">
        <v>17948.73</v>
      </c>
      <c r="G9" s="65">
        <v>2724.73</v>
      </c>
      <c r="H9" s="65"/>
      <c r="I9" s="18">
        <f t="shared" si="0"/>
        <v>8850.4585798816552</v>
      </c>
      <c r="J9" s="18">
        <f t="shared" si="1"/>
        <v>1343.5552268244576</v>
      </c>
      <c r="K9" s="18">
        <f>+H9/30.42*15</f>
        <v>0</v>
      </c>
      <c r="L9" s="18"/>
      <c r="M9" s="18">
        <f>I9-J9+K9-L9</f>
        <v>7506.9033530571978</v>
      </c>
      <c r="N9" s="36"/>
      <c r="P9" s="55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2">SUM(F5:F10)</f>
        <v>57985.619999999995</v>
      </c>
      <c r="G11" s="128">
        <f t="shared" si="2"/>
        <v>6979.3600000000006</v>
      </c>
      <c r="H11" s="128">
        <f t="shared" si="2"/>
        <v>0</v>
      </c>
      <c r="I11" s="129">
        <f t="shared" si="2"/>
        <v>28592.514792899405</v>
      </c>
      <c r="J11" s="129">
        <f t="shared" si="2"/>
        <v>3441.499013806706</v>
      </c>
      <c r="K11" s="129">
        <f t="shared" si="2"/>
        <v>0</v>
      </c>
      <c r="L11" s="129">
        <f t="shared" si="2"/>
        <v>0</v>
      </c>
      <c r="M11" s="129">
        <f>SUM(M5:M10)</f>
        <v>25151.015779092697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I5" sqref="I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208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319</v>
      </c>
      <c r="G2" s="2"/>
      <c r="H2" s="2"/>
      <c r="I2" s="2"/>
      <c r="J2" s="2"/>
      <c r="K2" s="2"/>
      <c r="L2" s="2"/>
      <c r="M2" s="2"/>
      <c r="N2" s="17" t="str">
        <f>PRESIDENCIA!M2</f>
        <v>15 DE OCTUBRE DE 2016</v>
      </c>
    </row>
    <row r="3" spans="1:18" x14ac:dyDescent="0.2">
      <c r="B3" s="9"/>
      <c r="C3" s="8"/>
      <c r="F3" s="17" t="str">
        <f>PRESIDENCIA!F3</f>
        <v>PRIMER QUINCENA DE OCTUBRE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209</v>
      </c>
      <c r="H4" s="67" t="s">
        <v>263</v>
      </c>
      <c r="I4" s="7" t="s">
        <v>4</v>
      </c>
      <c r="J4" s="7" t="s">
        <v>209</v>
      </c>
      <c r="K4" s="40" t="s">
        <v>263</v>
      </c>
      <c r="L4" s="24" t="s">
        <v>197</v>
      </c>
      <c r="M4" s="7" t="s">
        <v>5</v>
      </c>
      <c r="N4" s="6" t="s">
        <v>6</v>
      </c>
    </row>
    <row r="5" spans="1:18" ht="21.95" customHeight="1" x14ac:dyDescent="0.2">
      <c r="B5" s="20" t="s">
        <v>252</v>
      </c>
      <c r="C5" s="10" t="s">
        <v>242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>+H5/30.42*15</f>
        <v>0</v>
      </c>
      <c r="L5" s="11"/>
      <c r="M5" s="11">
        <f>I5-J5+K5-L5</f>
        <v>4468.0791479289937</v>
      </c>
      <c r="N5" s="12"/>
      <c r="P5" s="43"/>
    </row>
    <row r="6" spans="1:18" ht="21.95" customHeight="1" x14ac:dyDescent="0.2">
      <c r="B6" s="20" t="s">
        <v>251</v>
      </c>
      <c r="C6" s="10" t="s">
        <v>250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0">+F6/30.42*15</f>
        <v>4475.8382642998022</v>
      </c>
      <c r="J6" s="11">
        <f t="shared" ref="J6:J9" si="1">+G6/30.42*15</f>
        <v>429.98027613412228</v>
      </c>
      <c r="K6" s="11">
        <f>+H6/30.42*15</f>
        <v>0</v>
      </c>
      <c r="L6" s="11">
        <v>0</v>
      </c>
      <c r="M6" s="11">
        <f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0"/>
        <v>4045.710059171598</v>
      </c>
      <c r="J7" s="11">
        <f t="shared" si="1"/>
        <v>356.53510848126234</v>
      </c>
      <c r="K7" s="11">
        <f>+H7/30.42*15</f>
        <v>0</v>
      </c>
      <c r="L7" s="11"/>
      <c r="M7" s="11">
        <f>I7-J7+K7-L7</f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0"/>
        <v>4045.710059171598</v>
      </c>
      <c r="J8" s="11">
        <f t="shared" si="1"/>
        <v>356.53510848126234</v>
      </c>
      <c r="K8" s="11">
        <f>+H8/30.42*15</f>
        <v>0</v>
      </c>
      <c r="L8" s="11"/>
      <c r="M8" s="11">
        <f>I8-J8+K8-L8</f>
        <v>3689.1749506903357</v>
      </c>
      <c r="N8" s="12"/>
      <c r="P8" s="43"/>
      <c r="Q8" s="8"/>
    </row>
    <row r="9" spans="1:18" ht="21.95" customHeight="1" x14ac:dyDescent="0.2">
      <c r="B9" s="41" t="s">
        <v>405</v>
      </c>
      <c r="C9" s="41" t="s">
        <v>406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0"/>
        <v>4475.8382642998022</v>
      </c>
      <c r="J9" s="11">
        <f t="shared" si="1"/>
        <v>429.98027613412228</v>
      </c>
      <c r="K9" s="11">
        <f>+H9/30.42*15</f>
        <v>0</v>
      </c>
      <c r="L9" s="11">
        <v>0</v>
      </c>
      <c r="M9" s="11">
        <f>I9-J9+K9-L9</f>
        <v>4045.8579881656797</v>
      </c>
      <c r="N9" s="12"/>
      <c r="P9" s="43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2">SUM(F5:F10)</f>
        <v>44683.3</v>
      </c>
      <c r="G11" s="68">
        <f t="shared" si="2"/>
        <v>4248.7418880000005</v>
      </c>
      <c r="H11" s="68">
        <f t="shared" si="2"/>
        <v>0</v>
      </c>
      <c r="I11" s="22">
        <f t="shared" si="2"/>
        <v>22033.185404339245</v>
      </c>
      <c r="J11" s="22">
        <f t="shared" si="2"/>
        <v>2095.0403786982251</v>
      </c>
      <c r="K11" s="22">
        <f t="shared" si="2"/>
        <v>0</v>
      </c>
      <c r="L11" s="22">
        <f t="shared" si="2"/>
        <v>0</v>
      </c>
      <c r="M11" s="22">
        <f t="shared" si="2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topLeftCell="A7"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208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286</v>
      </c>
      <c r="G2" s="28"/>
      <c r="H2" s="28"/>
      <c r="I2" s="28"/>
      <c r="J2" s="28"/>
      <c r="K2" s="17" t="str">
        <f>PRESIDENCIA!M2</f>
        <v>15 DE OCTUBRE DE 2016</v>
      </c>
    </row>
    <row r="3" spans="1:11" x14ac:dyDescent="0.2">
      <c r="B3" s="9"/>
      <c r="C3" s="8"/>
      <c r="F3" s="17" t="str">
        <f>PRESIDENCIA!F3</f>
        <v>PRIMER QUINCENA DE OCTUBRE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209</v>
      </c>
      <c r="H4" s="39" t="s">
        <v>263</v>
      </c>
      <c r="I4" s="24" t="s">
        <v>197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231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231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231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231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231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231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231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231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231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231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P30"/>
  <sheetViews>
    <sheetView topLeftCell="A22" zoomScale="90" zoomScaleNormal="90" workbookViewId="0">
      <selection activeCell="C47" sqref="C4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6" ht="18" x14ac:dyDescent="0.25">
      <c r="A1" s="37" t="s">
        <v>198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6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15 DE OCTUBRE DE 2016</v>
      </c>
    </row>
    <row r="3" spans="1:16" x14ac:dyDescent="0.2">
      <c r="B3" s="91"/>
      <c r="C3" s="91"/>
      <c r="D3" s="91"/>
      <c r="E3" s="91"/>
      <c r="F3" s="135" t="str">
        <f>PRESIDENCIA!F3</f>
        <v>PRIMER QUINCENA DE OCTUBRE DE 2016</v>
      </c>
      <c r="G3" s="133"/>
      <c r="H3" s="133"/>
      <c r="I3" s="133"/>
      <c r="J3" s="133"/>
      <c r="K3" s="133"/>
      <c r="L3" s="133"/>
      <c r="M3" s="91"/>
    </row>
    <row r="4" spans="1:16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2" t="s">
        <v>197</v>
      </c>
      <c r="L5" s="50" t="s">
        <v>5</v>
      </c>
      <c r="M5" s="49" t="s">
        <v>6</v>
      </c>
    </row>
    <row r="6" spans="1:16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6" ht="34.5" customHeight="1" x14ac:dyDescent="0.2">
      <c r="B7" s="21" t="s">
        <v>521</v>
      </c>
      <c r="C7" s="35" t="s">
        <v>522</v>
      </c>
      <c r="D7" s="34"/>
      <c r="E7" s="121" t="s">
        <v>523</v>
      </c>
      <c r="F7" s="92">
        <v>31108</v>
      </c>
      <c r="G7" s="93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6" ht="24.75" customHeight="1" x14ac:dyDescent="0.2">
      <c r="B8" s="21" t="s">
        <v>410</v>
      </c>
      <c r="C8" s="41" t="s">
        <v>407</v>
      </c>
      <c r="D8" s="38"/>
      <c r="E8" s="70" t="s">
        <v>137</v>
      </c>
      <c r="F8" s="92">
        <v>18606.16</v>
      </c>
      <c r="G8" s="93">
        <v>2865.16</v>
      </c>
      <c r="H8" s="54">
        <f>+F8/30.42*15</f>
        <v>9174.6351084812632</v>
      </c>
      <c r="I8" s="54">
        <f>+G8/30.42*15</f>
        <v>1412.800788954635</v>
      </c>
      <c r="J8" s="54"/>
      <c r="K8" s="54"/>
      <c r="L8" s="54">
        <f>H8-I8+J8-K8</f>
        <v>7761.834319526628</v>
      </c>
      <c r="M8" s="36"/>
      <c r="N8" s="97"/>
      <c r="O8" s="60"/>
      <c r="P8" s="60"/>
    </row>
    <row r="9" spans="1:16" s="112" customFormat="1" ht="24.75" customHeight="1" x14ac:dyDescent="0.2">
      <c r="B9" s="21" t="s">
        <v>520</v>
      </c>
      <c r="C9" s="41" t="s">
        <v>518</v>
      </c>
      <c r="D9" s="38"/>
      <c r="E9" s="70" t="s">
        <v>474</v>
      </c>
      <c r="F9" s="18">
        <v>24480</v>
      </c>
      <c r="G9" s="18">
        <v>4199.99</v>
      </c>
      <c r="H9" s="54">
        <f t="shared" ref="H9:H27" si="0">+F9/30.42*15</f>
        <v>12071.005917159762</v>
      </c>
      <c r="I9" s="54">
        <f t="shared" ref="I9:I27" si="1">+G9/30.42*15</f>
        <v>2071.0009861932936</v>
      </c>
      <c r="J9" s="54"/>
      <c r="K9" s="54"/>
      <c r="L9" s="54">
        <f>H9-I9+J9-K9</f>
        <v>10000.004930966468</v>
      </c>
      <c r="M9" s="36"/>
      <c r="N9" s="97"/>
      <c r="O9" s="45"/>
      <c r="P9" s="45"/>
    </row>
    <row r="10" spans="1:16" ht="24.95" customHeight="1" x14ac:dyDescent="0.2">
      <c r="B10" s="72" t="s">
        <v>249</v>
      </c>
      <c r="C10" s="25" t="s">
        <v>464</v>
      </c>
      <c r="D10" s="72"/>
      <c r="E10" s="137" t="s">
        <v>248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2">H10-I10+J10-K10</f>
        <v>6000</v>
      </c>
      <c r="M10" s="36"/>
      <c r="N10" s="97"/>
      <c r="O10" s="45"/>
      <c r="P10" s="45"/>
    </row>
    <row r="11" spans="1:16" ht="24.95" customHeight="1" x14ac:dyDescent="0.2">
      <c r="B11" s="72" t="s">
        <v>411</v>
      </c>
      <c r="C11" s="25" t="s">
        <v>412</v>
      </c>
      <c r="D11" s="72"/>
      <c r="E11" s="137" t="s">
        <v>248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>H11-I11+J11-K11</f>
        <v>6000</v>
      </c>
      <c r="M11" s="36"/>
      <c r="N11" s="97"/>
      <c r="O11" s="45"/>
      <c r="P11" s="45"/>
    </row>
    <row r="12" spans="1:16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2"/>
        <v>5099.020954635108</v>
      </c>
      <c r="M12" s="36"/>
      <c r="N12" s="97"/>
      <c r="O12" s="45"/>
      <c r="P12" s="45"/>
    </row>
    <row r="13" spans="1:16" ht="24.95" customHeight="1" x14ac:dyDescent="0.2">
      <c r="B13" s="21" t="s">
        <v>282</v>
      </c>
      <c r="C13" s="21" t="s">
        <v>279</v>
      </c>
      <c r="D13" s="72"/>
      <c r="E13" s="34" t="s">
        <v>416</v>
      </c>
      <c r="F13" s="92">
        <v>13087.2</v>
      </c>
      <c r="G13" s="93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2"/>
        <v>5621.7424930966463</v>
      </c>
      <c r="M13" s="36"/>
      <c r="N13" s="97"/>
      <c r="O13" s="45"/>
      <c r="P13" s="45"/>
    </row>
    <row r="14" spans="1:16" ht="24.95" customHeight="1" x14ac:dyDescent="0.2">
      <c r="B14" s="72" t="s">
        <v>413</v>
      </c>
      <c r="C14" s="25" t="s">
        <v>408</v>
      </c>
      <c r="D14" s="72"/>
      <c r="E14" s="137" t="s">
        <v>244</v>
      </c>
      <c r="F14" s="92">
        <v>11749.5</v>
      </c>
      <c r="G14" s="93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2"/>
        <v>5103.020954635108</v>
      </c>
      <c r="M14" s="36"/>
      <c r="N14" s="97"/>
      <c r="O14" s="60"/>
      <c r="P14" s="60"/>
    </row>
    <row r="15" spans="1:16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2"/>
        <v>5099.020954635108</v>
      </c>
      <c r="M15" s="36"/>
      <c r="N15" s="97"/>
      <c r="O15" s="45"/>
      <c r="P15" s="45"/>
    </row>
    <row r="16" spans="1:16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2"/>
        <v>5099.020954635108</v>
      </c>
      <c r="M16" s="36"/>
      <c r="N16" s="97"/>
    </row>
    <row r="17" spans="2:14" ht="24.95" customHeight="1" x14ac:dyDescent="0.2">
      <c r="B17" s="21" t="s">
        <v>298</v>
      </c>
      <c r="C17" s="21" t="s">
        <v>293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2"/>
        <v>5103.020954635108</v>
      </c>
      <c r="M17" s="36"/>
      <c r="N17" s="97"/>
    </row>
    <row r="18" spans="2:14" ht="24.95" customHeight="1" x14ac:dyDescent="0.2">
      <c r="B18" s="21" t="s">
        <v>299</v>
      </c>
      <c r="C18" s="21" t="s">
        <v>294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2"/>
        <v>5103.020954635108</v>
      </c>
      <c r="M18" s="36"/>
      <c r="N18" s="97"/>
    </row>
    <row r="19" spans="2:14" ht="24.95" customHeight="1" x14ac:dyDescent="0.2">
      <c r="B19" s="21" t="s">
        <v>335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2"/>
        <v>5099.020954635108</v>
      </c>
      <c r="M19" s="36"/>
      <c r="N19" s="97"/>
    </row>
    <row r="20" spans="2:14" ht="24.95" customHeight="1" x14ac:dyDescent="0.2">
      <c r="B20" s="21" t="s">
        <v>300</v>
      </c>
      <c r="C20" s="21" t="s">
        <v>295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5793.6390532544374</v>
      </c>
      <c r="I20" s="54">
        <f t="shared" si="1"/>
        <v>690.6180986193292</v>
      </c>
      <c r="J20" s="54"/>
      <c r="K20" s="54"/>
      <c r="L20" s="54">
        <f t="shared" si="2"/>
        <v>5103.020954635108</v>
      </c>
      <c r="M20" s="36"/>
      <c r="N20" s="97"/>
    </row>
    <row r="21" spans="2:14" ht="24.95" customHeight="1" x14ac:dyDescent="0.2">
      <c r="B21" s="21" t="s">
        <v>301</v>
      </c>
      <c r="C21" s="21" t="s">
        <v>296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2"/>
        <v>5103.020954635108</v>
      </c>
      <c r="M21" s="36"/>
      <c r="N21" s="97"/>
    </row>
    <row r="22" spans="2:14" ht="21.95" customHeight="1" x14ac:dyDescent="0.2">
      <c r="B22" s="21" t="s">
        <v>302</v>
      </c>
      <c r="C22" s="21" t="s">
        <v>297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2"/>
        <v>5103.020954635108</v>
      </c>
      <c r="M22" s="36"/>
      <c r="N22" s="97"/>
    </row>
    <row r="23" spans="2:14" ht="21.95" customHeight="1" x14ac:dyDescent="0.2">
      <c r="B23" s="21" t="s">
        <v>303</v>
      </c>
      <c r="C23" s="21" t="s">
        <v>304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2"/>
        <v>5103.020954635108</v>
      </c>
      <c r="M23" s="36"/>
      <c r="N23" s="97"/>
    </row>
    <row r="24" spans="2:14" ht="25.5" customHeight="1" x14ac:dyDescent="0.2">
      <c r="B24" s="21" t="s">
        <v>283</v>
      </c>
      <c r="C24" s="21" t="s">
        <v>280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2"/>
        <v>5103.020954635108</v>
      </c>
      <c r="M24" s="36"/>
      <c r="N24" s="97"/>
    </row>
    <row r="25" spans="2:14" ht="24.75" customHeight="1" x14ac:dyDescent="0.2">
      <c r="B25" s="138"/>
      <c r="C25" s="21" t="s">
        <v>514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3109.5019723865876</v>
      </c>
      <c r="I25" s="54">
        <f t="shared" si="1"/>
        <v>109.50197238658777</v>
      </c>
      <c r="J25" s="54"/>
      <c r="K25" s="54"/>
      <c r="L25" s="54">
        <f t="shared" si="2"/>
        <v>3000</v>
      </c>
      <c r="M25" s="36"/>
      <c r="N25" s="97"/>
    </row>
    <row r="26" spans="2:14" ht="24.75" customHeight="1" x14ac:dyDescent="0.2">
      <c r="B26" s="25" t="s">
        <v>284</v>
      </c>
      <c r="C26" s="21" t="s">
        <v>281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2"/>
        <v>5099.020954635108</v>
      </c>
      <c r="M26" s="36"/>
      <c r="N26" s="97"/>
    </row>
    <row r="27" spans="2:14" ht="18.75" customHeight="1" x14ac:dyDescent="0.2">
      <c r="B27" s="91" t="s">
        <v>414</v>
      </c>
      <c r="C27" s="21" t="s">
        <v>409</v>
      </c>
      <c r="D27" s="91"/>
      <c r="E27" s="72" t="s">
        <v>244</v>
      </c>
      <c r="F27" s="92">
        <v>11749.5</v>
      </c>
      <c r="G27" s="93">
        <v>1400.5735039999997</v>
      </c>
      <c r="H27" s="54">
        <f t="shared" si="0"/>
        <v>5793.6390532544374</v>
      </c>
      <c r="I27" s="54">
        <f t="shared" si="1"/>
        <v>690.6180986193292</v>
      </c>
      <c r="J27" s="91"/>
      <c r="K27" s="91"/>
      <c r="L27" s="54">
        <f t="shared" si="2"/>
        <v>5103.020954635108</v>
      </c>
      <c r="M27" s="36"/>
      <c r="N27" s="97"/>
    </row>
    <row r="28" spans="2:14" x14ac:dyDescent="0.2">
      <c r="B28" s="91"/>
      <c r="C28" s="91"/>
      <c r="D28" s="91"/>
      <c r="E28" s="139" t="s">
        <v>91</v>
      </c>
      <c r="F28" s="140">
        <f t="shared" ref="F28:L28" si="3">SUM(F7:F27)</f>
        <v>286204.43</v>
      </c>
      <c r="G28" s="140">
        <f t="shared" si="3"/>
        <v>38127.55528</v>
      </c>
      <c r="H28" s="141">
        <f t="shared" si="3"/>
        <v>141126.44477317549</v>
      </c>
      <c r="I28" s="141">
        <f t="shared" si="3"/>
        <v>18800.569664694267</v>
      </c>
      <c r="J28" s="141">
        <f t="shared" si="3"/>
        <v>0</v>
      </c>
      <c r="K28" s="141">
        <f t="shared" si="3"/>
        <v>20</v>
      </c>
      <c r="L28" s="141">
        <f t="shared" si="3"/>
        <v>122305.87510848128</v>
      </c>
      <c r="M28" s="91"/>
    </row>
    <row r="29" spans="2:14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4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307</v>
      </c>
      <c r="J2" s="47"/>
      <c r="M2" s="48" t="s">
        <v>525</v>
      </c>
    </row>
    <row r="3" spans="2:18" x14ac:dyDescent="0.2">
      <c r="F3" s="100" t="s">
        <v>524</v>
      </c>
      <c r="J3" s="101"/>
    </row>
    <row r="4" spans="2:18" x14ac:dyDescent="0.2">
      <c r="F4" s="101" t="s">
        <v>198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358</v>
      </c>
      <c r="C7" s="41" t="s">
        <v>357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365</v>
      </c>
      <c r="C8" s="41" t="s">
        <v>361</v>
      </c>
      <c r="D8" s="53"/>
      <c r="E8" s="70" t="s">
        <v>210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366</v>
      </c>
      <c r="C10" s="35" t="s">
        <v>359</v>
      </c>
      <c r="D10" s="53"/>
      <c r="E10" s="70" t="s">
        <v>360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236</v>
      </c>
      <c r="C11" s="41" t="s">
        <v>235</v>
      </c>
      <c r="D11" s="53"/>
      <c r="E11" s="70" t="s">
        <v>234</v>
      </c>
      <c r="F11" s="65">
        <v>25806</v>
      </c>
      <c r="G11" s="65">
        <v>4512</v>
      </c>
      <c r="H11" s="18">
        <f t="shared" si="0"/>
        <v>12724.852071005917</v>
      </c>
      <c r="I11" s="18">
        <f t="shared" si="1"/>
        <v>2224.8520710059174</v>
      </c>
      <c r="J11" s="18"/>
      <c r="K11" s="18">
        <v>0</v>
      </c>
      <c r="L11" s="18">
        <f t="shared" si="2"/>
        <v>10500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367</v>
      </c>
      <c r="C12" s="41" t="s">
        <v>362</v>
      </c>
      <c r="D12" s="53"/>
      <c r="E12" s="70" t="s">
        <v>363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368</v>
      </c>
      <c r="C13" s="41" t="s">
        <v>461</v>
      </c>
      <c r="D13" s="53"/>
      <c r="E13" s="70" t="s">
        <v>364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198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80632.391518737655</v>
      </c>
      <c r="I15" s="60">
        <f>SUM(I7:I14)</f>
        <v>15097.874753451679</v>
      </c>
      <c r="J15" s="60">
        <f t="shared" si="3"/>
        <v>0</v>
      </c>
      <c r="K15" s="60">
        <f t="shared" si="3"/>
        <v>0</v>
      </c>
      <c r="L15" s="60">
        <f>SUM(L7:L14)</f>
        <v>65534.516765285982</v>
      </c>
      <c r="M15" s="106"/>
      <c r="N15" s="60"/>
    </row>
    <row r="17" spans="3:12" x14ac:dyDescent="0.2">
      <c r="C17" s="37" t="s">
        <v>198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A1:O32"/>
  <sheetViews>
    <sheetView topLeftCell="A2" workbookViewId="0">
      <selection activeCell="K10" sqref="K10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1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1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15 DE OCTUBRE DE 2016</v>
      </c>
    </row>
    <row r="3" spans="1:15" x14ac:dyDescent="0.2">
      <c r="F3" s="48" t="str">
        <f>PRESIDENCIA!F3</f>
        <v>PRIMER QUINCENA DE OCTUBRE DE 2016</v>
      </c>
      <c r="G3" s="83"/>
      <c r="H3" s="83"/>
      <c r="I3" s="83"/>
      <c r="J3" s="83"/>
      <c r="K3" s="83"/>
      <c r="L3" s="83"/>
    </row>
    <row r="4" spans="1:15" x14ac:dyDescent="0.2">
      <c r="F4" s="84"/>
      <c r="G4" s="83"/>
      <c r="H4" s="83"/>
      <c r="I4" s="83"/>
      <c r="J4" s="83"/>
      <c r="K4" s="83"/>
      <c r="L4" s="83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209</v>
      </c>
      <c r="H5" s="87" t="s">
        <v>4</v>
      </c>
      <c r="I5" s="88" t="s">
        <v>209</v>
      </c>
      <c r="J5" s="89" t="s">
        <v>263</v>
      </c>
      <c r="K5" s="52" t="s">
        <v>197</v>
      </c>
      <c r="L5" s="89" t="s">
        <v>5</v>
      </c>
      <c r="M5" s="49" t="s">
        <v>6</v>
      </c>
    </row>
    <row r="6" spans="1:15" ht="3.75" customHeight="1" x14ac:dyDescent="0.2">
      <c r="F6" s="90"/>
      <c r="G6" s="90"/>
      <c r="J6" s="91"/>
      <c r="K6" s="91"/>
    </row>
    <row r="7" spans="1:15" ht="24.95" customHeight="1" x14ac:dyDescent="0.2">
      <c r="B7" s="35" t="s">
        <v>328</v>
      </c>
      <c r="C7" s="42" t="s">
        <v>305</v>
      </c>
      <c r="D7" s="34"/>
      <c r="E7" s="34" t="s">
        <v>154</v>
      </c>
      <c r="F7" s="92">
        <v>11749.5</v>
      </c>
      <c r="G7" s="93">
        <v>1400.5735039999997</v>
      </c>
      <c r="H7" s="94">
        <f>+F7/30.42*15</f>
        <v>5793.6390532544374</v>
      </c>
      <c r="I7" s="94">
        <f>+G7/30.42*15</f>
        <v>690.6180986193292</v>
      </c>
      <c r="J7" s="95">
        <v>0</v>
      </c>
      <c r="K7" s="95"/>
      <c r="L7" s="94">
        <f>H7-I7+J7-K7</f>
        <v>5103.020954635108</v>
      </c>
      <c r="M7" s="36"/>
    </row>
    <row r="8" spans="1:15" ht="24.95" customHeight="1" x14ac:dyDescent="0.2">
      <c r="B8" s="34" t="s">
        <v>178</v>
      </c>
      <c r="C8" s="35" t="s">
        <v>179</v>
      </c>
      <c r="D8" s="34"/>
      <c r="E8" s="34" t="s">
        <v>285</v>
      </c>
      <c r="F8" s="92">
        <v>11749.5</v>
      </c>
      <c r="G8" s="93">
        <v>1400.5735039999997</v>
      </c>
      <c r="H8" s="94">
        <f t="shared" ref="H8:H29" si="0">+F8/30.42*15</f>
        <v>5793.6390532544374</v>
      </c>
      <c r="I8" s="94">
        <f t="shared" ref="I8:I29" si="1">+G8/30.42*15</f>
        <v>690.6180986193292</v>
      </c>
      <c r="J8" s="95"/>
      <c r="K8" s="95">
        <v>4</v>
      </c>
      <c r="L8" s="94">
        <f t="shared" ref="L8:L18" si="2">H8-I8+J8-K8</f>
        <v>5099.020954635108</v>
      </c>
      <c r="M8" s="36"/>
    </row>
    <row r="9" spans="1:15" ht="24.95" customHeight="1" x14ac:dyDescent="0.2">
      <c r="A9" s="37" t="s">
        <v>517</v>
      </c>
      <c r="B9" s="34"/>
      <c r="C9" s="35"/>
      <c r="D9" s="34"/>
      <c r="E9" s="34" t="s">
        <v>154</v>
      </c>
      <c r="F9" s="92"/>
      <c r="G9" s="93"/>
      <c r="H9" s="94">
        <f t="shared" si="0"/>
        <v>0</v>
      </c>
      <c r="I9" s="94">
        <f t="shared" si="1"/>
        <v>0</v>
      </c>
      <c r="J9" s="95"/>
      <c r="K9" s="95"/>
      <c r="L9" s="94">
        <f t="shared" si="2"/>
        <v>0</v>
      </c>
      <c r="M9" s="36"/>
    </row>
    <row r="10" spans="1:15" ht="24.95" customHeight="1" x14ac:dyDescent="0.2">
      <c r="B10" s="42" t="s">
        <v>180</v>
      </c>
      <c r="C10" s="42" t="s">
        <v>466</v>
      </c>
      <c r="D10" s="34"/>
      <c r="E10" s="34" t="s">
        <v>154</v>
      </c>
      <c r="F10" s="92"/>
      <c r="G10" s="93"/>
      <c r="H10" s="94">
        <f t="shared" si="0"/>
        <v>0</v>
      </c>
      <c r="I10" s="94">
        <f t="shared" si="1"/>
        <v>0</v>
      </c>
      <c r="J10" s="95"/>
      <c r="K10" s="95"/>
      <c r="L10" s="94">
        <f t="shared" si="2"/>
        <v>0</v>
      </c>
      <c r="M10" s="36"/>
      <c r="O10" s="37" t="s">
        <v>208</v>
      </c>
    </row>
    <row r="11" spans="1:15" ht="24.95" customHeight="1" x14ac:dyDescent="0.2">
      <c r="B11" s="42" t="s">
        <v>325</v>
      </c>
      <c r="C11" s="42" t="s">
        <v>471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5793.6390532544374</v>
      </c>
      <c r="I11" s="94">
        <f t="shared" si="1"/>
        <v>690.6180986193292</v>
      </c>
      <c r="J11" s="95"/>
      <c r="K11" s="95"/>
      <c r="L11" s="94">
        <f t="shared" si="2"/>
        <v>5103.020954635108</v>
      </c>
      <c r="M11" s="36"/>
    </row>
    <row r="12" spans="1:15" ht="24.95" customHeight="1" x14ac:dyDescent="0.2">
      <c r="B12" s="42" t="s">
        <v>326</v>
      </c>
      <c r="C12" s="42" t="s">
        <v>324</v>
      </c>
      <c r="D12" s="34"/>
      <c r="E12" s="34" t="s">
        <v>415</v>
      </c>
      <c r="F12" s="92">
        <v>11749.5</v>
      </c>
      <c r="G12" s="93">
        <v>1400.5735039999997</v>
      </c>
      <c r="H12" s="94">
        <f t="shared" si="0"/>
        <v>5793.6390532544374</v>
      </c>
      <c r="I12" s="94">
        <f t="shared" si="1"/>
        <v>690.6180986193292</v>
      </c>
      <c r="J12" s="95"/>
      <c r="K12" s="95"/>
      <c r="L12" s="94">
        <f t="shared" si="2"/>
        <v>5103.020954635108</v>
      </c>
      <c r="M12" s="36"/>
    </row>
    <row r="13" spans="1:15" ht="24.95" customHeight="1" x14ac:dyDescent="0.2">
      <c r="B13" s="42" t="s">
        <v>183</v>
      </c>
      <c r="C13" s="35" t="s">
        <v>182</v>
      </c>
      <c r="D13" s="34"/>
      <c r="E13" s="34" t="s">
        <v>416</v>
      </c>
      <c r="F13" s="92">
        <v>13087.2</v>
      </c>
      <c r="G13" s="93">
        <v>1686.3062239999999</v>
      </c>
      <c r="H13" s="94">
        <f t="shared" si="0"/>
        <v>6453.2544378698221</v>
      </c>
      <c r="I13" s="94">
        <f t="shared" si="1"/>
        <v>831.5119447731754</v>
      </c>
      <c r="J13" s="95"/>
      <c r="K13" s="95">
        <v>4</v>
      </c>
      <c r="L13" s="94">
        <f t="shared" si="2"/>
        <v>5617.7424930966463</v>
      </c>
      <c r="M13" s="36"/>
    </row>
    <row r="14" spans="1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5793.6390532544374</v>
      </c>
      <c r="I14" s="94">
        <f t="shared" si="1"/>
        <v>690.6180986193292</v>
      </c>
      <c r="J14" s="95"/>
      <c r="K14" s="95"/>
      <c r="L14" s="94">
        <f t="shared" si="2"/>
        <v>5103.020954635108</v>
      </c>
      <c r="M14" s="36"/>
    </row>
    <row r="15" spans="1:15" ht="24.95" customHeight="1" x14ac:dyDescent="0.2">
      <c r="B15" s="42" t="s">
        <v>336</v>
      </c>
      <c r="C15" s="35" t="s">
        <v>337</v>
      </c>
      <c r="D15" s="34"/>
      <c r="E15" s="34" t="s">
        <v>417</v>
      </c>
      <c r="F15" s="92">
        <v>11749.5</v>
      </c>
      <c r="G15" s="93">
        <v>1400.5735039999997</v>
      </c>
      <c r="H15" s="94">
        <f t="shared" si="0"/>
        <v>5793.6390532544374</v>
      </c>
      <c r="I15" s="94">
        <f t="shared" si="1"/>
        <v>690.6180986193292</v>
      </c>
      <c r="J15" s="95"/>
      <c r="K15" s="95"/>
      <c r="L15" s="94">
        <f t="shared" si="2"/>
        <v>5103.020954635108</v>
      </c>
      <c r="M15" s="36"/>
    </row>
    <row r="16" spans="1:15" ht="24.95" customHeight="1" x14ac:dyDescent="0.2">
      <c r="B16" s="42" t="s">
        <v>331</v>
      </c>
      <c r="C16" s="35" t="s">
        <v>332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5793.6390532544374</v>
      </c>
      <c r="I16" s="94">
        <f t="shared" si="1"/>
        <v>690.6180986193292</v>
      </c>
      <c r="J16" s="95"/>
      <c r="K16" s="95"/>
      <c r="L16" s="94">
        <f>H16-I16+J16-K16</f>
        <v>5103.020954635108</v>
      </c>
      <c r="M16" s="36"/>
    </row>
    <row r="17" spans="2:15" ht="24.95" customHeight="1" x14ac:dyDescent="0.2">
      <c r="B17" s="81" t="s">
        <v>261</v>
      </c>
      <c r="C17" s="96" t="s">
        <v>240</v>
      </c>
      <c r="D17" s="34"/>
      <c r="E17" s="34" t="s">
        <v>418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5" ht="21.95" customHeight="1" x14ac:dyDescent="0.2">
      <c r="B18" s="42"/>
      <c r="C18" s="35"/>
      <c r="D18" s="34"/>
      <c r="E18" s="34" t="s">
        <v>154</v>
      </c>
      <c r="F18" s="92"/>
      <c r="G18" s="93"/>
      <c r="H18" s="94">
        <f t="shared" si="0"/>
        <v>0</v>
      </c>
      <c r="I18" s="94">
        <f t="shared" si="1"/>
        <v>0</v>
      </c>
      <c r="J18" s="95"/>
      <c r="K18" s="95"/>
      <c r="L18" s="94">
        <f t="shared" si="2"/>
        <v>0</v>
      </c>
      <c r="M18" s="36"/>
      <c r="O18" s="60"/>
    </row>
    <row r="19" spans="2:15" ht="21.95" customHeight="1" x14ac:dyDescent="0.2">
      <c r="B19" s="42" t="s">
        <v>264</v>
      </c>
      <c r="C19" s="35" t="s">
        <v>265</v>
      </c>
      <c r="D19" s="34"/>
      <c r="E19" s="34" t="s">
        <v>415</v>
      </c>
      <c r="F19" s="92">
        <v>11749.5</v>
      </c>
      <c r="G19" s="93">
        <v>1400.5735039999997</v>
      </c>
      <c r="H19" s="94">
        <f t="shared" si="0"/>
        <v>5793.6390532544374</v>
      </c>
      <c r="I19" s="94">
        <f t="shared" si="1"/>
        <v>690.6180986193292</v>
      </c>
      <c r="J19" s="95"/>
      <c r="K19" s="95"/>
      <c r="L19" s="94">
        <f>H19-I19+J19-K19</f>
        <v>5103.020954635108</v>
      </c>
      <c r="M19" s="36"/>
      <c r="O19" s="45"/>
    </row>
    <row r="20" spans="2:15" ht="21.95" customHeight="1" x14ac:dyDescent="0.2">
      <c r="B20" s="42" t="s">
        <v>334</v>
      </c>
      <c r="C20" s="35" t="s">
        <v>333</v>
      </c>
      <c r="D20" s="34"/>
      <c r="E20" s="34" t="s">
        <v>285</v>
      </c>
      <c r="F20" s="92">
        <v>11820</v>
      </c>
      <c r="G20" s="93">
        <v>1415.63</v>
      </c>
      <c r="H20" s="94">
        <f t="shared" si="0"/>
        <v>5828.4023668639047</v>
      </c>
      <c r="I20" s="94">
        <f t="shared" si="1"/>
        <v>698.04240631163714</v>
      </c>
      <c r="J20" s="95"/>
      <c r="K20" s="95"/>
      <c r="L20" s="94">
        <f>H20-I20+J20-K20</f>
        <v>5130.3599605522677</v>
      </c>
      <c r="M20" s="36"/>
      <c r="O20" s="45"/>
    </row>
    <row r="21" spans="2:15" ht="21.95" customHeight="1" x14ac:dyDescent="0.2">
      <c r="B21" s="42" t="s">
        <v>425</v>
      </c>
      <c r="C21" s="35" t="s">
        <v>419</v>
      </c>
      <c r="D21" s="34"/>
      <c r="E21" s="34" t="s">
        <v>154</v>
      </c>
      <c r="F21" s="92">
        <v>11749.5</v>
      </c>
      <c r="G21" s="93">
        <v>1400.5735039999997</v>
      </c>
      <c r="H21" s="94">
        <f t="shared" si="0"/>
        <v>5793.6390532544374</v>
      </c>
      <c r="I21" s="94">
        <f t="shared" si="1"/>
        <v>690.6180986193292</v>
      </c>
      <c r="J21" s="95"/>
      <c r="K21" s="95"/>
      <c r="L21" s="94">
        <f t="shared" ref="L21:L26" si="3">H21-I21+J21-K21</f>
        <v>5103.020954635108</v>
      </c>
      <c r="M21" s="36"/>
      <c r="O21" s="45"/>
    </row>
    <row r="22" spans="2:15" ht="21.95" customHeight="1" x14ac:dyDescent="0.2">
      <c r="B22" s="42" t="s">
        <v>426</v>
      </c>
      <c r="C22" s="35" t="s">
        <v>420</v>
      </c>
      <c r="D22" s="34"/>
      <c r="E22" s="34" t="s">
        <v>472</v>
      </c>
      <c r="F22" s="92">
        <v>15369.89</v>
      </c>
      <c r="G22" s="93">
        <v>2173.89</v>
      </c>
      <c r="H22" s="94">
        <f t="shared" si="0"/>
        <v>7578.8412228796842</v>
      </c>
      <c r="I22" s="94">
        <f t="shared" si="1"/>
        <v>1071.937869822485</v>
      </c>
      <c r="J22" s="95"/>
      <c r="K22" s="95"/>
      <c r="L22" s="94">
        <f t="shared" si="3"/>
        <v>6506.9033530571996</v>
      </c>
      <c r="M22" s="36"/>
      <c r="N22" s="97"/>
      <c r="O22" s="45"/>
    </row>
    <row r="23" spans="2:15" ht="21.95" customHeight="1" x14ac:dyDescent="0.2">
      <c r="B23" s="42" t="s">
        <v>427</v>
      </c>
      <c r="C23" s="35" t="s">
        <v>421</v>
      </c>
      <c r="D23" s="34"/>
      <c r="E23" s="34" t="s">
        <v>423</v>
      </c>
      <c r="F23" s="92">
        <v>11749.5</v>
      </c>
      <c r="G23" s="93">
        <v>1400.5735039999997</v>
      </c>
      <c r="H23" s="94">
        <f t="shared" si="0"/>
        <v>5793.6390532544374</v>
      </c>
      <c r="I23" s="94">
        <f t="shared" si="1"/>
        <v>690.6180986193292</v>
      </c>
      <c r="J23" s="95"/>
      <c r="K23" s="95"/>
      <c r="L23" s="94">
        <f t="shared" si="3"/>
        <v>5103.020954635108</v>
      </c>
      <c r="M23" s="36"/>
      <c r="O23" s="45"/>
    </row>
    <row r="24" spans="2:15" ht="21.95" customHeight="1" x14ac:dyDescent="0.2">
      <c r="B24" s="42" t="s">
        <v>428</v>
      </c>
      <c r="C24" s="35" t="s">
        <v>422</v>
      </c>
      <c r="D24" s="34"/>
      <c r="E24" s="34" t="s">
        <v>424</v>
      </c>
      <c r="F24" s="92">
        <v>11749.5</v>
      </c>
      <c r="G24" s="93">
        <v>1400.5735039999997</v>
      </c>
      <c r="H24" s="94">
        <f t="shared" si="0"/>
        <v>5793.6390532544374</v>
      </c>
      <c r="I24" s="94">
        <f t="shared" si="1"/>
        <v>690.6180986193292</v>
      </c>
      <c r="J24" s="95"/>
      <c r="K24" s="95"/>
      <c r="L24" s="94">
        <f t="shared" si="3"/>
        <v>5103.020954635108</v>
      </c>
      <c r="M24" s="36"/>
      <c r="O24" s="60"/>
    </row>
    <row r="25" spans="2:15" ht="21.95" customHeight="1" x14ac:dyDescent="0.2">
      <c r="B25" s="42"/>
      <c r="C25" s="35" t="s">
        <v>463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5793.6390532544374</v>
      </c>
      <c r="I25" s="94">
        <f t="shared" si="1"/>
        <v>690.6180986193292</v>
      </c>
      <c r="J25" s="95"/>
      <c r="K25" s="95"/>
      <c r="L25" s="94">
        <f t="shared" si="3"/>
        <v>5103.020954635108</v>
      </c>
      <c r="M25" s="36"/>
      <c r="O25" s="45"/>
    </row>
    <row r="26" spans="2:15" ht="21.95" customHeight="1" x14ac:dyDescent="0.2">
      <c r="B26" s="42"/>
      <c r="C26" s="35"/>
      <c r="D26" s="34"/>
      <c r="E26" s="34" t="s">
        <v>154</v>
      </c>
      <c r="F26" s="92"/>
      <c r="G26" s="93"/>
      <c r="H26" s="94">
        <f t="shared" si="0"/>
        <v>0</v>
      </c>
      <c r="I26" s="94">
        <f t="shared" si="1"/>
        <v>0</v>
      </c>
      <c r="J26" s="95"/>
      <c r="K26" s="95"/>
      <c r="L26" s="94">
        <f t="shared" si="3"/>
        <v>0</v>
      </c>
      <c r="M26" s="36"/>
      <c r="O26" s="45"/>
    </row>
    <row r="27" spans="2:15" ht="21.95" customHeight="1" x14ac:dyDescent="0.2">
      <c r="B27" s="42" t="s">
        <v>482</v>
      </c>
      <c r="C27" s="35" t="s">
        <v>476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5793.6390532544374</v>
      </c>
      <c r="I27" s="94">
        <f t="shared" si="1"/>
        <v>690.6180986193292</v>
      </c>
      <c r="J27" s="95"/>
      <c r="K27" s="95"/>
      <c r="L27" s="94">
        <f>H27-I27+J27-K27</f>
        <v>5103.020954635108</v>
      </c>
      <c r="M27" s="36"/>
    </row>
    <row r="28" spans="2:15" ht="21.95" customHeight="1" x14ac:dyDescent="0.2">
      <c r="B28" s="42" t="s">
        <v>515</v>
      </c>
      <c r="C28" s="35" t="s">
        <v>516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5793.6390532544374</v>
      </c>
      <c r="I28" s="94">
        <f t="shared" si="1"/>
        <v>690.6180986193292</v>
      </c>
      <c r="J28" s="95"/>
      <c r="K28" s="95"/>
      <c r="L28" s="94">
        <f>H28-I28+J28-K28</f>
        <v>5103.020954635108</v>
      </c>
      <c r="M28" s="36"/>
    </row>
    <row r="29" spans="2:15" ht="21.95" customHeight="1" x14ac:dyDescent="0.2">
      <c r="B29" s="42"/>
      <c r="C29" s="35"/>
      <c r="D29" s="34"/>
      <c r="E29" s="34" t="s">
        <v>154</v>
      </c>
      <c r="F29" s="92"/>
      <c r="G29" s="93"/>
      <c r="H29" s="94">
        <f t="shared" si="0"/>
        <v>0</v>
      </c>
      <c r="I29" s="94">
        <f t="shared" si="1"/>
        <v>0</v>
      </c>
      <c r="J29" s="95"/>
      <c r="K29" s="95"/>
      <c r="L29" s="94">
        <f>H29-I29+J29-K29</f>
        <v>0</v>
      </c>
      <c r="M29" s="36"/>
    </row>
    <row r="30" spans="2:15" x14ac:dyDescent="0.2">
      <c r="E30" s="59" t="s">
        <v>91</v>
      </c>
      <c r="F30" s="98">
        <f>SUM(F7:F20)</f>
        <v>118903.2</v>
      </c>
      <c r="G30" s="98">
        <f>SUM(G7:G20)</f>
        <v>14306.524255999997</v>
      </c>
      <c r="H30" s="60">
        <f>SUM(H7:H29)</f>
        <v>100971.44477317552</v>
      </c>
      <c r="I30" s="60">
        <f>SUM(I7:I29)</f>
        <v>12270.145601577904</v>
      </c>
      <c r="J30" s="60">
        <f>SUM(J7:J29)</f>
        <v>0</v>
      </c>
      <c r="K30" s="60">
        <f>SUM(K7:K29)</f>
        <v>8</v>
      </c>
      <c r="L30" s="60">
        <f>SUM(L7:L29)</f>
        <v>88693.299171597639</v>
      </c>
    </row>
    <row r="31" spans="2:15" x14ac:dyDescent="0.2">
      <c r="F31" s="90"/>
      <c r="G31" s="90"/>
      <c r="J31" s="91"/>
      <c r="K31" s="99" t="s">
        <v>198</v>
      </c>
    </row>
    <row r="32" spans="2:15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D27" sqref="D27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2" t="str">
        <f>+PRESIDENCIA!F1</f>
        <v>MUNICIPIO IXTLAHUACAN DEL RIO, JALISCO.</v>
      </c>
      <c r="B2" s="142"/>
      <c r="C2" s="142"/>
      <c r="D2" s="142"/>
      <c r="E2" s="142"/>
      <c r="F2" s="142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2" t="str">
        <f>+PRESIDENCIA!F3</f>
        <v>PRIMER QUINCENA DE OCTUBRE DE 2016</v>
      </c>
      <c r="B4" s="142"/>
      <c r="C4" s="142"/>
      <c r="D4" s="142"/>
      <c r="E4" s="142"/>
      <c r="F4" s="142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504</v>
      </c>
      <c r="B8" s="75" t="s">
        <v>4</v>
      </c>
      <c r="C8" s="75" t="s">
        <v>209</v>
      </c>
      <c r="D8" s="75" t="s">
        <v>263</v>
      </c>
      <c r="E8" s="75" t="s">
        <v>197</v>
      </c>
      <c r="F8" s="75" t="s">
        <v>5</v>
      </c>
    </row>
    <row r="9" spans="1:6" x14ac:dyDescent="0.2">
      <c r="A9" s="76" t="s">
        <v>483</v>
      </c>
      <c r="B9" s="77">
        <f>+DIETAS!H17</f>
        <v>114954.84714003945</v>
      </c>
      <c r="C9" s="77">
        <f>+DIETAS!I17</f>
        <v>20309.579408284022</v>
      </c>
      <c r="D9" s="77">
        <f>+DIETAS!J17</f>
        <v>0</v>
      </c>
      <c r="E9" s="77">
        <f>+DIETAS!K17</f>
        <v>0</v>
      </c>
      <c r="F9" s="77">
        <f>B9-C9+D9-E9</f>
        <v>94645.267731755419</v>
      </c>
    </row>
    <row r="10" spans="1:6" x14ac:dyDescent="0.2">
      <c r="A10" s="76" t="s">
        <v>484</v>
      </c>
      <c r="B10" s="77">
        <f>+PRESIDENCIA!H15</f>
        <v>80632.391518737655</v>
      </c>
      <c r="C10" s="77">
        <f>+PRESIDENCIA!I15</f>
        <v>15097.874753451679</v>
      </c>
      <c r="D10" s="77">
        <f>+PRESIDENCIA!J15</f>
        <v>0</v>
      </c>
      <c r="E10" s="77">
        <f>+PRESIDENCIA!K15</f>
        <v>0</v>
      </c>
      <c r="F10" s="77">
        <f t="shared" ref="F10:F30" si="0">B10-C10+D10-E10</f>
        <v>65534.516765285975</v>
      </c>
    </row>
    <row r="11" spans="1:6" x14ac:dyDescent="0.2">
      <c r="A11" s="76" t="s">
        <v>485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486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487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488</v>
      </c>
      <c r="B14" s="77">
        <f>+DEL!I20</f>
        <v>27033.875739644969</v>
      </c>
      <c r="C14" s="77">
        <f>+DEL!J20</f>
        <v>433.09543195266269</v>
      </c>
      <c r="D14" s="77">
        <f>+DEL!K20</f>
        <v>569.47770414201182</v>
      </c>
      <c r="E14" s="77">
        <f>+DEL!L20</f>
        <v>0</v>
      </c>
      <c r="F14" s="77">
        <f t="shared" si="0"/>
        <v>27170.258011834321</v>
      </c>
    </row>
    <row r="15" spans="1:6" x14ac:dyDescent="0.2">
      <c r="A15" s="76" t="s">
        <v>489</v>
      </c>
      <c r="B15" s="77">
        <f>+H.MPAL!H19</f>
        <v>75718.594674556196</v>
      </c>
      <c r="C15" s="77">
        <f>+H.MPAL!I19</f>
        <v>10639.649238658778</v>
      </c>
      <c r="D15" s="77">
        <f>+H.MPAL!J19</f>
        <v>0</v>
      </c>
      <c r="E15" s="77">
        <f>+H.MPAL!K19</f>
        <v>7</v>
      </c>
      <c r="F15" s="77">
        <f t="shared" si="0"/>
        <v>65071.945435897418</v>
      </c>
    </row>
    <row r="16" spans="1:6" x14ac:dyDescent="0.2">
      <c r="A16" s="76" t="s">
        <v>490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491</v>
      </c>
      <c r="B17" s="77">
        <f>+O.PUB2!H22</f>
        <v>78168.441814595659</v>
      </c>
      <c r="C17" s="77">
        <f>+O.PUB2!I22</f>
        <v>8608.824220907296</v>
      </c>
      <c r="D17" s="77">
        <f>+O.PUB2!J22</f>
        <v>0</v>
      </c>
      <c r="E17" s="77">
        <f>+O.PUB2!K22</f>
        <v>4</v>
      </c>
      <c r="F17" s="77">
        <f t="shared" si="0"/>
        <v>69555.617593688366</v>
      </c>
    </row>
    <row r="18" spans="1:6" x14ac:dyDescent="0.2">
      <c r="A18" s="76" t="s">
        <v>492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493</v>
      </c>
      <c r="B19" s="77">
        <f>+'SERVICIOS PUBLICOS'!I31</f>
        <v>104453.01282051281</v>
      </c>
      <c r="C19" s="77">
        <f>+'SERVICIOS PUBLICOS'!J31</f>
        <v>8277.1948402366834</v>
      </c>
      <c r="D19" s="77">
        <f>+'SERVICIOS PUBLICOS'!K31</f>
        <v>40.021230769230769</v>
      </c>
      <c r="E19" s="77">
        <f>+'SERVICIOS PUBLICOS'!L31</f>
        <v>1</v>
      </c>
      <c r="F19" s="77">
        <f t="shared" si="0"/>
        <v>96214.839211045357</v>
      </c>
    </row>
    <row r="20" spans="1:6" x14ac:dyDescent="0.2">
      <c r="A20" s="76" t="s">
        <v>494</v>
      </c>
      <c r="B20" s="77">
        <f>+'s.p. rastro'!H8</f>
        <v>10490.655818540432</v>
      </c>
      <c r="C20" s="77">
        <f>+'s.p. rastro'!I8</f>
        <v>1178.8911242603549</v>
      </c>
      <c r="D20" s="77">
        <f>+'s.p. rastro'!J8</f>
        <v>0</v>
      </c>
      <c r="E20" s="77">
        <f>+'s.p. rastro'!K8</f>
        <v>0</v>
      </c>
      <c r="F20" s="77">
        <f t="shared" si="0"/>
        <v>9311.7646942800766</v>
      </c>
    </row>
    <row r="21" spans="1:6" x14ac:dyDescent="0.2">
      <c r="A21" s="76" t="s">
        <v>495</v>
      </c>
      <c r="B21" s="77">
        <f>+'AGUA POTABLE'!I18</f>
        <v>56891.582840236697</v>
      </c>
      <c r="C21" s="77">
        <f>+'AGUA POTABLE'!J18</f>
        <v>6271.4936252465486</v>
      </c>
      <c r="D21" s="77">
        <f>+'AGUA POTABLE'!K18</f>
        <v>0</v>
      </c>
      <c r="E21" s="77">
        <f>+'AGUA POTABLE'!L18</f>
        <v>1</v>
      </c>
      <c r="F21" s="77">
        <f t="shared" si="0"/>
        <v>50619.089214990148</v>
      </c>
    </row>
    <row r="22" spans="1:6" x14ac:dyDescent="0.2">
      <c r="A22" s="76" t="s">
        <v>496</v>
      </c>
      <c r="B22" s="77">
        <f>+'PROTECCION CIVIL'!I10</f>
        <v>18993.639053254436</v>
      </c>
      <c r="C22" s="77">
        <f>+'PROTECCION CIVIL'!J10</f>
        <v>1929.8191321499012</v>
      </c>
      <c r="D22" s="77">
        <f>+'PROTECCION CIVIL'!K10</f>
        <v>0</v>
      </c>
      <c r="E22" s="77">
        <f>+'PROTECCION CIVIL'!L10</f>
        <v>0</v>
      </c>
      <c r="F22" s="77">
        <f t="shared" si="0"/>
        <v>17063.819921104536</v>
      </c>
    </row>
    <row r="23" spans="1:6" x14ac:dyDescent="0.2">
      <c r="A23" s="76" t="s">
        <v>497</v>
      </c>
      <c r="B23" s="77">
        <f>+'DEPARTAMENTO AGROPECUARIO'!I13</f>
        <v>32990.014792899405</v>
      </c>
      <c r="C23" s="77">
        <f>+'DEPARTAMENTO AGROPECUARIO'!J13</f>
        <v>3288.8324654832345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29701.182327416169</v>
      </c>
    </row>
    <row r="24" spans="1:6" x14ac:dyDescent="0.2">
      <c r="A24" s="76" t="s">
        <v>498</v>
      </c>
      <c r="B24" s="77">
        <f>+CULTURA!I11</f>
        <v>28592.514792899405</v>
      </c>
      <c r="C24" s="77">
        <f>+CULTURA!J11</f>
        <v>3441.499013806706</v>
      </c>
      <c r="D24" s="77">
        <f>+CULTURA!K11</f>
        <v>0</v>
      </c>
      <c r="E24" s="77">
        <f>+CULTURA!L11</f>
        <v>0</v>
      </c>
      <c r="F24" s="77">
        <f t="shared" si="0"/>
        <v>25151.015779092697</v>
      </c>
    </row>
    <row r="25" spans="1:6" x14ac:dyDescent="0.2">
      <c r="A25" s="76" t="s">
        <v>499</v>
      </c>
      <c r="B25" s="77">
        <f>+DEPORTE!I11</f>
        <v>22033.185404339245</v>
      </c>
      <c r="C25" s="77">
        <f>+DEPORTE!J11</f>
        <v>2095.0403786982251</v>
      </c>
      <c r="D25" s="77">
        <f>+DEPORTE!K11</f>
        <v>0</v>
      </c>
      <c r="E25" s="77">
        <f>+DEPORTE!L11</f>
        <v>0</v>
      </c>
      <c r="F25" s="77">
        <f t="shared" si="0"/>
        <v>19938.145025641021</v>
      </c>
    </row>
    <row r="26" spans="1:6" x14ac:dyDescent="0.2">
      <c r="A26" s="78" t="s">
        <v>506</v>
      </c>
      <c r="B26" s="79">
        <f>SUM(B9:B25)</f>
        <v>822178.17061143962</v>
      </c>
      <c r="C26" s="79">
        <f>SUM(C9:C25)</f>
        <v>103906.32132544377</v>
      </c>
      <c r="D26" s="79">
        <f>SUM(D9:D25)</f>
        <v>609.4989349112426</v>
      </c>
      <c r="E26" s="79">
        <f>SUM(E9:E25)</f>
        <v>26</v>
      </c>
      <c r="F26" s="79">
        <f>SUM(F9:F25)</f>
        <v>718855.34822090738</v>
      </c>
    </row>
    <row r="27" spans="1:6" x14ac:dyDescent="0.2">
      <c r="A27" s="76" t="s">
        <v>507</v>
      </c>
      <c r="B27" s="77">
        <f>+jubilados!F16</f>
        <v>15833.79</v>
      </c>
      <c r="C27" s="77"/>
      <c r="D27" s="77"/>
      <c r="E27" s="77"/>
      <c r="F27" s="77">
        <f t="shared" si="0"/>
        <v>15833.79</v>
      </c>
    </row>
    <row r="28" spans="1:6" x14ac:dyDescent="0.2">
      <c r="A28" s="78" t="s">
        <v>502</v>
      </c>
      <c r="B28" s="79">
        <f>+B26+B27</f>
        <v>838011.96061143966</v>
      </c>
      <c r="C28" s="79">
        <f>+C26+C27</f>
        <v>103906.32132544377</v>
      </c>
      <c r="D28" s="79">
        <f>+D26+D27</f>
        <v>609.4989349112426</v>
      </c>
      <c r="E28" s="79">
        <f>+E26+E27</f>
        <v>26</v>
      </c>
      <c r="F28" s="79">
        <f>+F26+F27</f>
        <v>734689.13822090742</v>
      </c>
    </row>
    <row r="29" spans="1:6" x14ac:dyDescent="0.2">
      <c r="A29" s="76" t="s">
        <v>500</v>
      </c>
      <c r="B29" s="77">
        <f>+SEG.P.!H28</f>
        <v>141126.44477317549</v>
      </c>
      <c r="C29" s="77">
        <f>+SEG.P.!I28</f>
        <v>18800.569664694267</v>
      </c>
      <c r="D29" s="77">
        <f>+SEG.P.!J28</f>
        <v>0</v>
      </c>
      <c r="E29" s="77">
        <f>+SEG.P.!K28</f>
        <v>20</v>
      </c>
      <c r="F29" s="77">
        <f t="shared" si="0"/>
        <v>122305.87510848122</v>
      </c>
    </row>
    <row r="30" spans="1:6" x14ac:dyDescent="0.2">
      <c r="A30" s="76" t="s">
        <v>501</v>
      </c>
      <c r="B30" s="77">
        <f>+SEG.P.2!H30</f>
        <v>100971.44477317552</v>
      </c>
      <c r="C30" s="77">
        <f>+SEG.P.2!I30</f>
        <v>12270.145601577904</v>
      </c>
      <c r="D30" s="77">
        <f>+SEG.P.2!J30</f>
        <v>0</v>
      </c>
      <c r="E30" s="77">
        <f>+SEG.P.2!K30</f>
        <v>8</v>
      </c>
      <c r="F30" s="77">
        <f t="shared" si="0"/>
        <v>88693.29917159761</v>
      </c>
    </row>
    <row r="31" spans="1:6" x14ac:dyDescent="0.2">
      <c r="A31" s="78" t="s">
        <v>503</v>
      </c>
      <c r="B31" s="79">
        <f>SUM(B29:B30)</f>
        <v>242097.88954635101</v>
      </c>
      <c r="C31" s="79">
        <f>SUM(C29:C30)</f>
        <v>31070.715266272171</v>
      </c>
      <c r="D31" s="79">
        <f>SUM(D29:D30)</f>
        <v>0</v>
      </c>
      <c r="E31" s="79">
        <f>SUM(E29:E30)</f>
        <v>28</v>
      </c>
      <c r="F31" s="79">
        <f>SUM(F29:F30)</f>
        <v>210999.17428007885</v>
      </c>
    </row>
    <row r="32" spans="1:6" x14ac:dyDescent="0.2">
      <c r="A32" s="80"/>
      <c r="B32" s="77"/>
      <c r="C32" s="77"/>
      <c r="D32" s="77"/>
      <c r="E32" s="77"/>
      <c r="F32" s="77"/>
    </row>
    <row r="33" spans="1:6" x14ac:dyDescent="0.2">
      <c r="A33" s="78" t="s">
        <v>505</v>
      </c>
      <c r="B33" s="79">
        <f>+B28+B31</f>
        <v>1080109.8501577906</v>
      </c>
      <c r="C33" s="79">
        <f>+C28+C31</f>
        <v>134977.03659171594</v>
      </c>
      <c r="D33" s="79">
        <f>+D28+D31</f>
        <v>609.4989349112426</v>
      </c>
      <c r="E33" s="79">
        <f>+E28+E31</f>
        <v>54</v>
      </c>
      <c r="F33" s="79">
        <f>+F28+F31</f>
        <v>945688.31250098627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D1"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308</v>
      </c>
      <c r="G2" s="45"/>
      <c r="H2" s="45"/>
      <c r="I2" s="45"/>
      <c r="J2" s="47"/>
      <c r="K2" s="45"/>
      <c r="L2" s="45"/>
      <c r="M2" s="48" t="str">
        <f>PRESIDENCIA!M2</f>
        <v>15 DE OCTUBRE DE 2016</v>
      </c>
    </row>
    <row r="3" spans="1:15" x14ac:dyDescent="0.2">
      <c r="F3" s="101" t="str">
        <f>PRESIDENCIA!F3</f>
        <v>PRIMER QUINCENA DE OCTUBRE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388</v>
      </c>
      <c r="C7" s="41" t="s">
        <v>387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8">
        <f t="shared" ref="F9:L9" si="2">SUM(F7:F8)</f>
        <v>45736.71</v>
      </c>
      <c r="G9" s="98">
        <f t="shared" si="2"/>
        <v>8204.7099999999991</v>
      </c>
      <c r="H9" s="60">
        <f t="shared" si="2"/>
        <v>22552.618343195267</v>
      </c>
      <c r="I9" s="60">
        <f t="shared" si="2"/>
        <v>4045.7149901380667</v>
      </c>
      <c r="J9" s="60">
        <f t="shared" si="2"/>
        <v>0</v>
      </c>
      <c r="K9" s="60">
        <f t="shared" si="2"/>
        <v>0</v>
      </c>
      <c r="L9" s="60">
        <f t="shared" si="2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topLeftCell="D1" zoomScale="80" zoomScaleNormal="80" workbookViewId="0">
      <selection activeCell="H7" sqref="H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207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309</v>
      </c>
      <c r="G2" s="45"/>
      <c r="H2" s="45"/>
      <c r="I2" s="45"/>
      <c r="J2" s="47"/>
      <c r="K2" s="45"/>
      <c r="L2" s="45"/>
      <c r="M2" s="48" t="str">
        <f>PRESIDENCIA!M2</f>
        <v>15 DE OCTUBRE DE 2016</v>
      </c>
    </row>
    <row r="3" spans="1:16" x14ac:dyDescent="0.2">
      <c r="F3" s="101" t="str">
        <f>PRESIDENCIA!F3</f>
        <v>PRIMER QUINCENA DE OCTUBRE DE 2016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60">
        <v>7764.65</v>
      </c>
      <c r="P5" s="60">
        <v>23335.47</v>
      </c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>
        <v>7399.43</v>
      </c>
      <c r="P6" s="45">
        <v>20770.3</v>
      </c>
    </row>
    <row r="7" spans="1:16" ht="24.95" customHeight="1" x14ac:dyDescent="0.2">
      <c r="B7" s="38" t="s">
        <v>479</v>
      </c>
      <c r="C7" s="41" t="s">
        <v>403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>H7-I7+J7-K7</f>
        <v>9568.4023668639056</v>
      </c>
      <c r="M7" s="36"/>
      <c r="N7" s="58">
        <v>20404.72</v>
      </c>
      <c r="O7" s="45">
        <f>O5-O6</f>
        <v>365.21999999999935</v>
      </c>
      <c r="P7" s="45">
        <f>P5-P6</f>
        <v>2565.1700000000019</v>
      </c>
    </row>
    <row r="8" spans="1:16" ht="24.95" customHeight="1" x14ac:dyDescent="0.2">
      <c r="B8" s="38" t="s">
        <v>478</v>
      </c>
      <c r="C8" s="41" t="s">
        <v>404</v>
      </c>
      <c r="D8" s="53"/>
      <c r="E8" s="38" t="s">
        <v>120</v>
      </c>
      <c r="F8" s="65">
        <v>7764.65</v>
      </c>
      <c r="G8" s="65">
        <v>652.65</v>
      </c>
      <c r="H8" s="18">
        <f t="shared" ref="H8" si="0">F8/30.42*15</f>
        <v>3828.7228796844179</v>
      </c>
      <c r="I8" s="18">
        <f t="shared" ref="I8" si="1">+G8/30.42*15</f>
        <v>321.81952662721886</v>
      </c>
      <c r="J8" s="18"/>
      <c r="K8" s="18"/>
      <c r="L8" s="18">
        <f>H8-I8+J8-K8</f>
        <v>3506.9033530571992</v>
      </c>
      <c r="M8" s="36"/>
      <c r="N8" s="58">
        <v>8112</v>
      </c>
      <c r="O8" s="45">
        <v>0.16</v>
      </c>
      <c r="P8" s="45">
        <v>0.23519999999999999</v>
      </c>
    </row>
    <row r="9" spans="1:16" ht="21.95" customHeight="1" x14ac:dyDescent="0.2">
      <c r="E9" s="59" t="s">
        <v>91</v>
      </c>
      <c r="F9" s="98">
        <f t="shared" ref="F9:L9" si="2">SUM(F7:F8)</f>
        <v>31100.120000000003</v>
      </c>
      <c r="G9" s="98">
        <f t="shared" si="2"/>
        <v>4583.3999999999996</v>
      </c>
      <c r="H9" s="60">
        <f t="shared" si="2"/>
        <v>15335.364891518737</v>
      </c>
      <c r="I9" s="60">
        <f t="shared" si="2"/>
        <v>2260.0591715976329</v>
      </c>
      <c r="J9" s="60">
        <f t="shared" si="2"/>
        <v>0</v>
      </c>
      <c r="K9" s="60">
        <f t="shared" si="2"/>
        <v>0</v>
      </c>
      <c r="L9" s="60">
        <f t="shared" si="2"/>
        <v>13075.305719921105</v>
      </c>
      <c r="O9" s="45">
        <f>O7*O8</f>
        <v>58.435199999999895</v>
      </c>
      <c r="P9" s="45">
        <f>P7*P8</f>
        <v>603.32798400000047</v>
      </c>
    </row>
    <row r="10" spans="1:16" ht="21.95" customHeight="1" x14ac:dyDescent="0.2">
      <c r="B10" s="38"/>
      <c r="C10" s="35"/>
      <c r="D10" s="35"/>
      <c r="E10" s="38"/>
      <c r="F10" s="18"/>
      <c r="J10" s="18"/>
      <c r="O10" s="45">
        <v>594.21</v>
      </c>
      <c r="P10" s="45">
        <v>3327.42</v>
      </c>
    </row>
    <row r="11" spans="1:16" x14ac:dyDescent="0.2">
      <c r="B11" s="38"/>
      <c r="C11" s="35"/>
      <c r="D11" s="35"/>
      <c r="E11" s="38"/>
      <c r="F11" s="18"/>
      <c r="J11" s="18"/>
      <c r="O11" s="60">
        <f>O9+O10</f>
        <v>652.64519999999993</v>
      </c>
      <c r="P11" s="60">
        <f>P9+P10</f>
        <v>3930.7479840000005</v>
      </c>
    </row>
    <row r="12" spans="1:16" x14ac:dyDescent="0.2">
      <c r="B12" s="38"/>
      <c r="C12" s="35"/>
      <c r="D12" s="35"/>
      <c r="E12" s="38"/>
      <c r="F12" s="18"/>
      <c r="J12" s="18"/>
      <c r="O12" s="45">
        <f>O5-O11</f>
        <v>7112.0047999999997</v>
      </c>
      <c r="P12" s="45">
        <f>P5-P11</f>
        <v>19404.722016</v>
      </c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7" sqref="I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310</v>
      </c>
      <c r="G2" s="45"/>
      <c r="H2" s="45"/>
      <c r="I2" s="45"/>
      <c r="J2" s="45"/>
      <c r="K2" s="45"/>
      <c r="L2" s="45"/>
      <c r="M2" s="45"/>
      <c r="N2" s="48" t="str">
        <f>PRESIDENCIA!M2</f>
        <v>15 DE OCTUBRE DE 2016</v>
      </c>
    </row>
    <row r="3" spans="2:17" x14ac:dyDescent="0.2">
      <c r="F3" s="48" t="str">
        <f>PRESIDENCIA!F3</f>
        <v>PRIMER QUINCENA DE OCTUBRE DE 2016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102" t="s">
        <v>263</v>
      </c>
      <c r="I5" s="50" t="s">
        <v>4</v>
      </c>
      <c r="J5" s="50" t="s">
        <v>209</v>
      </c>
      <c r="K5" s="103" t="s">
        <v>263</v>
      </c>
      <c r="L5" s="52" t="s">
        <v>197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480</v>
      </c>
      <c r="C7" s="41" t="s">
        <v>470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 t="shared" ref="K7:K11" si="0">+H7/30.42*16</f>
        <v>0</v>
      </c>
      <c r="L7" s="18"/>
      <c r="M7" s="18">
        <f>I7-J7+K7-L7</f>
        <v>5402.2633136094682</v>
      </c>
      <c r="N7" s="36"/>
      <c r="O7" s="58">
        <f>F7-G7</f>
        <v>10955.79</v>
      </c>
      <c r="Q7" s="60">
        <v>12521.2</v>
      </c>
    </row>
    <row r="8" spans="2:17" ht="24.95" customHeight="1" x14ac:dyDescent="0.2">
      <c r="B8" s="38" t="s">
        <v>212</v>
      </c>
      <c r="C8" s="41" t="s">
        <v>211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1">+F8/30.42*15</f>
        <v>4420.1183431952659</v>
      </c>
      <c r="J8" s="18">
        <f t="shared" ref="J8:J11" si="2">+G8/30.42*15</f>
        <v>420.11834319526628</v>
      </c>
      <c r="K8" s="18">
        <f t="shared" si="0"/>
        <v>0</v>
      </c>
      <c r="L8" s="18"/>
      <c r="M8" s="18">
        <f>I8-J8+K8-L8</f>
        <v>3999.9999999999995</v>
      </c>
      <c r="N8" s="36"/>
      <c r="Q8" s="45">
        <v>10298.36</v>
      </c>
    </row>
    <row r="9" spans="2:17" ht="24.95" customHeight="1" x14ac:dyDescent="0.2">
      <c r="B9" s="57" t="s">
        <v>181</v>
      </c>
      <c r="C9" s="110" t="s">
        <v>175</v>
      </c>
      <c r="D9" s="53"/>
      <c r="E9" s="70" t="s">
        <v>311</v>
      </c>
      <c r="F9" s="65">
        <v>6306</v>
      </c>
      <c r="G9" s="65">
        <v>222</v>
      </c>
      <c r="H9" s="65"/>
      <c r="I9" s="18">
        <f t="shared" si="1"/>
        <v>3109.4674556213013</v>
      </c>
      <c r="J9" s="18">
        <f t="shared" si="2"/>
        <v>109.46745562130178</v>
      </c>
      <c r="K9" s="18">
        <f t="shared" si="0"/>
        <v>0</v>
      </c>
      <c r="L9" s="18"/>
      <c r="M9" s="18">
        <f>I9-J9+K9-L9</f>
        <v>2999.9999999999995</v>
      </c>
      <c r="N9" s="36"/>
      <c r="Q9" s="45">
        <f>Q7-Q8</f>
        <v>2222.84</v>
      </c>
    </row>
    <row r="10" spans="2:17" ht="24.95" customHeight="1" x14ac:dyDescent="0.2">
      <c r="B10" s="38" t="s">
        <v>354</v>
      </c>
      <c r="C10" s="41" t="s">
        <v>352</v>
      </c>
      <c r="D10" s="53"/>
      <c r="E10" s="70" t="s">
        <v>312</v>
      </c>
      <c r="F10" s="65">
        <v>6306</v>
      </c>
      <c r="G10" s="65">
        <v>222</v>
      </c>
      <c r="H10" s="65"/>
      <c r="I10" s="18">
        <f t="shared" si="1"/>
        <v>3109.4674556213013</v>
      </c>
      <c r="J10" s="18">
        <f t="shared" si="2"/>
        <v>109.46745562130178</v>
      </c>
      <c r="K10" s="18">
        <f t="shared" si="0"/>
        <v>0</v>
      </c>
      <c r="L10" s="18"/>
      <c r="M10" s="18">
        <f>I10-J10+K10-L10</f>
        <v>2999.9999999999995</v>
      </c>
      <c r="N10" s="36"/>
      <c r="Q10" s="45">
        <v>0.21360000000000001</v>
      </c>
    </row>
    <row r="11" spans="2:17" ht="24.95" customHeight="1" x14ac:dyDescent="0.2">
      <c r="B11" s="38" t="s">
        <v>355</v>
      </c>
      <c r="C11" s="41" t="s">
        <v>353</v>
      </c>
      <c r="D11" s="53"/>
      <c r="E11" s="70" t="s">
        <v>313</v>
      </c>
      <c r="F11" s="65">
        <v>6306</v>
      </c>
      <c r="G11" s="65">
        <v>222</v>
      </c>
      <c r="H11" s="65"/>
      <c r="I11" s="18">
        <f t="shared" si="1"/>
        <v>3109.4674556213013</v>
      </c>
      <c r="J11" s="18">
        <f t="shared" si="2"/>
        <v>109.46745562130178</v>
      </c>
      <c r="K11" s="18">
        <f t="shared" si="0"/>
        <v>0</v>
      </c>
      <c r="L11" s="18"/>
      <c r="M11" s="18">
        <f>I11-J11+K11-L11</f>
        <v>2999.9999999999995</v>
      </c>
      <c r="N11" s="36"/>
      <c r="Q11" s="45">
        <f>Q9*Q10</f>
        <v>474.79862400000007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7" ht="21.95" customHeight="1" x14ac:dyDescent="0.2">
      <c r="E13" s="59" t="s">
        <v>91</v>
      </c>
      <c r="F13" s="98">
        <f t="shared" ref="F13:M13" si="3">SUM(F6:F12)</f>
        <v>40403.199999999997</v>
      </c>
      <c r="G13" s="98">
        <f t="shared" si="3"/>
        <v>3083.41</v>
      </c>
      <c r="H13" s="98">
        <f t="shared" si="3"/>
        <v>0</v>
      </c>
      <c r="I13" s="60">
        <f>SUM(I6:I12)</f>
        <v>19922.682445759368</v>
      </c>
      <c r="J13" s="60">
        <f t="shared" si="3"/>
        <v>1520.4191321499013</v>
      </c>
      <c r="K13" s="60">
        <f t="shared" si="3"/>
        <v>0</v>
      </c>
      <c r="L13" s="60">
        <f t="shared" si="3"/>
        <v>0</v>
      </c>
      <c r="M13" s="60">
        <f t="shared" si="3"/>
        <v>18402.263313609466</v>
      </c>
      <c r="Q13" s="60">
        <f>Q11+Q12</f>
        <v>1565.4086239999999</v>
      </c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zoomScale="70" zoomScaleNormal="70" workbookViewId="0">
      <selection activeCell="I7" sqref="I7:K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15 DE OCTUBRE DE 2016</v>
      </c>
    </row>
    <row r="3" spans="2:14" x14ac:dyDescent="0.2">
      <c r="F3" s="17" t="str">
        <f>PRESIDENCIA!F3</f>
        <v>PRIMER QUINCENA DE OCTUBRE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61" t="s">
        <v>263</v>
      </c>
      <c r="I5" s="7" t="s">
        <v>4</v>
      </c>
      <c r="J5" s="7" t="s">
        <v>209</v>
      </c>
      <c r="K5" s="39" t="s">
        <v>263</v>
      </c>
      <c r="L5" s="24" t="s">
        <v>197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400</v>
      </c>
      <c r="C7" s="8" t="s">
        <v>397</v>
      </c>
      <c r="D7" s="13"/>
      <c r="E7" s="71" t="s">
        <v>254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4" ht="24.95" customHeight="1" x14ac:dyDescent="0.2">
      <c r="B8" s="9" t="s">
        <v>401</v>
      </c>
      <c r="C8" s="10" t="s">
        <v>398</v>
      </c>
      <c r="D8" s="13"/>
      <c r="E8" s="71" t="s">
        <v>255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4" ht="24.95" customHeight="1" x14ac:dyDescent="0.2">
      <c r="B9" s="9" t="s">
        <v>402</v>
      </c>
      <c r="C9" s="8" t="s">
        <v>399</v>
      </c>
      <c r="D9" s="13"/>
      <c r="E9" s="71" t="s">
        <v>256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>
        <v>5884.2</v>
      </c>
      <c r="G14" s="62">
        <v>134.717264</v>
      </c>
      <c r="H14" s="62"/>
      <c r="I14" s="11">
        <f t="shared" si="0"/>
        <v>2901.479289940828</v>
      </c>
      <c r="J14" s="11">
        <f t="shared" si="1"/>
        <v>66.428631163708076</v>
      </c>
      <c r="K14" s="11">
        <f t="shared" si="2"/>
        <v>0</v>
      </c>
      <c r="L14" s="11"/>
      <c r="M14" s="11">
        <f t="shared" si="3"/>
        <v>2835.0506587771201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4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468</v>
      </c>
      <c r="D17" s="13"/>
      <c r="E17" s="71" t="s">
        <v>257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54824.69999999999</v>
      </c>
      <c r="G20" s="63">
        <f t="shared" si="4"/>
        <v>878.31753600000002</v>
      </c>
      <c r="H20" s="63">
        <f t="shared" si="4"/>
        <v>1154.9007839999999</v>
      </c>
      <c r="I20" s="16">
        <f t="shared" si="4"/>
        <v>27033.875739644969</v>
      </c>
      <c r="J20" s="16">
        <f t="shared" si="4"/>
        <v>433.09543195266269</v>
      </c>
      <c r="K20" s="16">
        <f t="shared" si="4"/>
        <v>569.47770414201182</v>
      </c>
      <c r="L20" s="16">
        <f t="shared" si="4"/>
        <v>0</v>
      </c>
      <c r="M20" s="16">
        <f>SUM(M6:M19)</f>
        <v>27170.258011834318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zoomScale="80" zoomScaleNormal="80" workbookViewId="0">
      <selection activeCell="H7" sqref="H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15 DE OCTUBRE DE 2016</v>
      </c>
    </row>
    <row r="3" spans="2:22" x14ac:dyDescent="0.2">
      <c r="F3" s="48" t="str">
        <f>PRESIDENCIA!F3</f>
        <v>PRIMER QUINCENA DE OCTUBRE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391</v>
      </c>
      <c r="C7" s="41" t="s">
        <v>389</v>
      </c>
      <c r="D7" s="53"/>
      <c r="E7" s="113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392</v>
      </c>
      <c r="C8" s="41" t="s">
        <v>456</v>
      </c>
      <c r="D8" s="53"/>
      <c r="E8" s="113" t="s">
        <v>292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393</v>
      </c>
      <c r="C11" s="41" t="s">
        <v>394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11696.005917159762</v>
      </c>
      <c r="I12" s="18">
        <f t="shared" si="1"/>
        <v>1982.7770414201184</v>
      </c>
      <c r="J12" s="18"/>
      <c r="K12" s="18">
        <v>4</v>
      </c>
      <c r="L12" s="18">
        <f t="shared" si="2"/>
        <v>9709.2288757396436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259</v>
      </c>
      <c r="C15" s="41" t="s">
        <v>262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395</v>
      </c>
      <c r="C16" s="41" t="s">
        <v>390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>H16-I16+J16-K16</f>
        <v>3506.9033530571992</v>
      </c>
      <c r="M16" s="36"/>
      <c r="N16" s="55"/>
      <c r="O16" s="55"/>
    </row>
    <row r="17" spans="1:15" ht="24.75" customHeight="1" x14ac:dyDescent="0.2">
      <c r="B17" s="38" t="s">
        <v>396</v>
      </c>
      <c r="C17" s="41" t="s">
        <v>462</v>
      </c>
      <c r="D17" s="53"/>
      <c r="E17" s="113" t="s">
        <v>237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3">SUM(F7:F17)</f>
        <v>153557.30999999997</v>
      </c>
      <c r="G19" s="98">
        <f t="shared" si="3"/>
        <v>21577.208655999999</v>
      </c>
      <c r="H19" s="60">
        <f t="shared" si="3"/>
        <v>75718.594674556196</v>
      </c>
      <c r="I19" s="60">
        <f t="shared" si="3"/>
        <v>10639.649238658778</v>
      </c>
      <c r="J19" s="60">
        <f t="shared" si="3"/>
        <v>0</v>
      </c>
      <c r="K19" s="60">
        <f t="shared" si="3"/>
        <v>7</v>
      </c>
      <c r="L19" s="60">
        <f t="shared" si="3"/>
        <v>65071.945435897433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C1" zoomScale="80" zoomScaleNormal="80" workbookViewId="0">
      <selection activeCell="H7" sqref="H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15 DE OCTUBRE DE 2016</v>
      </c>
    </row>
    <row r="3" spans="2:18" x14ac:dyDescent="0.2">
      <c r="F3" s="48" t="str">
        <f>PRESIDENCIA!F3</f>
        <v>PRIMER QUINCENA DE OCTUBRE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209</v>
      </c>
      <c r="H5" s="50" t="s">
        <v>4</v>
      </c>
      <c r="I5" s="50" t="s">
        <v>209</v>
      </c>
      <c r="J5" s="103" t="s">
        <v>263</v>
      </c>
      <c r="K5" s="50" t="s">
        <v>197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434</v>
      </c>
      <c r="C7" s="41" t="s">
        <v>457</v>
      </c>
      <c r="D7" s="117"/>
      <c r="E7" s="118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435</v>
      </c>
      <c r="C8" s="41" t="s">
        <v>429</v>
      </c>
      <c r="D8" s="117"/>
      <c r="E8" s="118" t="s">
        <v>323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436</v>
      </c>
      <c r="C11" s="41" t="s">
        <v>458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204</v>
      </c>
      <c r="C18" s="41" t="s">
        <v>205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9"/>
      <c r="O18" s="55"/>
      <c r="Q18" s="45"/>
    </row>
    <row r="19" spans="2:18" ht="21.95" customHeight="1" x14ac:dyDescent="0.2">
      <c r="B19" s="38" t="s">
        <v>437</v>
      </c>
      <c r="C19" s="41" t="s">
        <v>438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>H19-I19+J19-K19</f>
        <v>3999.9999999999995</v>
      </c>
      <c r="M19" s="119"/>
      <c r="O19" s="55"/>
      <c r="Q19" s="45"/>
    </row>
    <row r="20" spans="2:18" ht="21.95" customHeight="1" x14ac:dyDescent="0.2">
      <c r="B20" s="38" t="s">
        <v>508</v>
      </c>
      <c r="C20" s="41" t="s">
        <v>444</v>
      </c>
      <c r="D20" s="117"/>
      <c r="E20" s="118" t="s">
        <v>465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>H20-I20+J20-K20</f>
        <v>5506.9033530571987</v>
      </c>
      <c r="M20" s="119"/>
      <c r="O20" s="55"/>
      <c r="Q20" s="45"/>
    </row>
    <row r="21" spans="2:18" ht="21.95" customHeight="1" x14ac:dyDescent="0.2">
      <c r="B21" s="38" t="s">
        <v>439</v>
      </c>
      <c r="C21" s="41" t="s">
        <v>440</v>
      </c>
      <c r="D21" s="117"/>
      <c r="E21" s="118" t="s">
        <v>431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>H21-I21+J21-K21</f>
        <v>5506.9033530571987</v>
      </c>
      <c r="M21" s="119"/>
      <c r="O21" s="55"/>
      <c r="Q21" s="45"/>
    </row>
    <row r="22" spans="2:18" ht="21.95" customHeight="1" x14ac:dyDescent="0.2">
      <c r="B22" s="38" t="s">
        <v>441</v>
      </c>
      <c r="C22" s="41" t="s">
        <v>442</v>
      </c>
      <c r="D22" s="117"/>
      <c r="E22" s="118" t="s">
        <v>432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>H22-I22+J22-K22</f>
        <v>4800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443</v>
      </c>
      <c r="C23" s="41" t="s">
        <v>430</v>
      </c>
      <c r="D23" s="117"/>
      <c r="E23" s="118" t="s">
        <v>433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>H23-I23+J23-K23</f>
        <v>5506.9033530571987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3"/>
  <sheetViews>
    <sheetView topLeftCell="D1" workbookViewId="0">
      <selection activeCell="H7" sqref="H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15 DE OCTUBRE DE 2016</v>
      </c>
    </row>
    <row r="3" spans="2:13" x14ac:dyDescent="0.2">
      <c r="F3" s="17" t="str">
        <f>+O.PUB!F3</f>
        <v>PRIMER QUINCENA DE OCTUBRE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209</v>
      </c>
      <c r="H5" s="7" t="s">
        <v>4</v>
      </c>
      <c r="I5" s="7" t="s">
        <v>209</v>
      </c>
      <c r="J5" s="39" t="s">
        <v>263</v>
      </c>
      <c r="K5" s="7" t="s">
        <v>197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260</v>
      </c>
      <c r="C7" s="8" t="s">
        <v>258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200</v>
      </c>
      <c r="C8" s="8" t="s">
        <v>201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1" si="0">+F8/30.42*15</f>
        <v>5960.3550295857985</v>
      </c>
      <c r="I8" s="11">
        <f t="shared" ref="I8:I21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202</v>
      </c>
      <c r="C12" s="8" t="s">
        <v>203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213</v>
      </c>
      <c r="C13" s="8" t="s">
        <v>188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267</v>
      </c>
      <c r="C14" s="8" t="s">
        <v>266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269</v>
      </c>
      <c r="C15" s="8" t="s">
        <v>268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270</v>
      </c>
      <c r="C16" s="8" t="s">
        <v>271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194</v>
      </c>
      <c r="C17" s="8" t="s">
        <v>195</v>
      </c>
      <c r="D17" s="13"/>
      <c r="E17" s="71" t="s">
        <v>214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232</v>
      </c>
      <c r="C18" s="8" t="s">
        <v>233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>H19-I19+J19-K19</f>
        <v>3999.9999999999995</v>
      </c>
      <c r="M19" s="12"/>
    </row>
    <row r="20" spans="2:13" ht="21.95" customHeight="1" x14ac:dyDescent="0.2">
      <c r="B20" s="9" t="s">
        <v>509</v>
      </c>
      <c r="C20" s="8" t="s">
        <v>240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>H20-I20+J20-K20</f>
        <v>3699.9950690335299</v>
      </c>
      <c r="M20" s="12"/>
    </row>
    <row r="21" spans="2:13" ht="21.95" customHeight="1" x14ac:dyDescent="0.2">
      <c r="B21" s="9" t="s">
        <v>519</v>
      </c>
      <c r="C21" s="8" t="s">
        <v>475</v>
      </c>
      <c r="D21" s="13"/>
      <c r="E21" s="71" t="s">
        <v>127</v>
      </c>
      <c r="F21" s="62">
        <v>21718</v>
      </c>
      <c r="G21" s="62">
        <v>3550.32</v>
      </c>
      <c r="H21" s="11">
        <f t="shared" si="0"/>
        <v>10709.072978303746</v>
      </c>
      <c r="I21" s="11">
        <f t="shared" si="1"/>
        <v>1750.6508875739646</v>
      </c>
      <c r="J21" s="11"/>
      <c r="K21" s="11"/>
      <c r="L21" s="11">
        <f>H21-I21+J21-K21</f>
        <v>8958.4220907297822</v>
      </c>
      <c r="M21" s="12"/>
    </row>
    <row r="22" spans="2:13" ht="21.95" customHeight="1" x14ac:dyDescent="0.2">
      <c r="E22" s="15" t="s">
        <v>91</v>
      </c>
      <c r="F22" s="63">
        <f>SUM(F7:F19)</f>
        <v>128709.6</v>
      </c>
      <c r="G22" s="63">
        <f>SUM(G7:G19)</f>
        <v>13313.96552</v>
      </c>
      <c r="H22" s="16">
        <f>SUM(H7:H21)</f>
        <v>78168.441814595659</v>
      </c>
      <c r="I22" s="16">
        <f>SUM(I7:I21)</f>
        <v>8608.824220907296</v>
      </c>
      <c r="J22" s="16">
        <f>SUM(J7:J21)</f>
        <v>0</v>
      </c>
      <c r="K22" s="16">
        <f>SUM(K7:K21)</f>
        <v>4</v>
      </c>
      <c r="L22" s="16">
        <f>SUM(L7:L21)</f>
        <v>69555.617593688366</v>
      </c>
    </row>
    <row r="23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2016-10-13T14:54:48Z</cp:lastPrinted>
  <dcterms:created xsi:type="dcterms:W3CDTF">2004-03-09T14:35:28Z</dcterms:created>
  <dcterms:modified xsi:type="dcterms:W3CDTF">2016-10-13T17:41:34Z</dcterms:modified>
</cp:coreProperties>
</file>