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esktop\"/>
    </mc:Choice>
  </mc:AlternateContent>
  <bookViews>
    <workbookView xWindow="0" yWindow="0" windowWidth="15210" windowHeight="2085" activeTab="2"/>
  </bookViews>
  <sheets>
    <sheet name="MIR 2014" sheetId="2" r:id="rId1"/>
    <sheet name="MIR 2015" sheetId="5" r:id="rId2"/>
    <sheet name="MIR 2016 " sheetId="6" r:id="rId3"/>
    <sheet name="Hoja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52511"/>
</workbook>
</file>

<file path=xl/calcChain.xml><?xml version="1.0" encoding="utf-8"?>
<calcChain xmlns="http://schemas.openxmlformats.org/spreadsheetml/2006/main">
  <c r="N78" i="6" l="1"/>
  <c r="N79" i="6" s="1"/>
  <c r="M78" i="6"/>
  <c r="M79" i="6" s="1"/>
  <c r="L78" i="6"/>
  <c r="L79" i="6" s="1"/>
  <c r="K78" i="6"/>
  <c r="K79" i="6" s="1"/>
  <c r="J78" i="6"/>
  <c r="J79" i="6" s="1"/>
  <c r="I78" i="6"/>
  <c r="I79" i="6" s="1"/>
  <c r="H77" i="6"/>
  <c r="G77" i="6"/>
  <c r="F77" i="6"/>
  <c r="E77" i="6"/>
  <c r="D77" i="6"/>
  <c r="C77" i="6"/>
  <c r="H76" i="6"/>
  <c r="G76" i="6"/>
  <c r="F76" i="6"/>
  <c r="E76" i="6"/>
  <c r="D76" i="6"/>
  <c r="C76" i="6"/>
  <c r="H75" i="6"/>
  <c r="H29" i="6" s="1"/>
  <c r="G75" i="6"/>
  <c r="G29" i="6" s="1"/>
  <c r="F75" i="6"/>
  <c r="F29" i="6" s="1"/>
  <c r="E75" i="6"/>
  <c r="D75" i="6"/>
  <c r="D29" i="6" s="1"/>
  <c r="C75" i="6"/>
  <c r="C29" i="6" s="1"/>
  <c r="H74" i="6"/>
  <c r="H28" i="6" s="1"/>
  <c r="G74" i="6"/>
  <c r="G28" i="6" s="1"/>
  <c r="F74" i="6"/>
  <c r="F28" i="6" s="1"/>
  <c r="E74" i="6"/>
  <c r="E28" i="6" s="1"/>
  <c r="D74" i="6"/>
  <c r="D28" i="6" s="1"/>
  <c r="C74" i="6"/>
  <c r="H73" i="6"/>
  <c r="H27" i="6" s="1"/>
  <c r="G73" i="6"/>
  <c r="G27" i="6" s="1"/>
  <c r="F73" i="6"/>
  <c r="E73" i="6"/>
  <c r="E27" i="6" s="1"/>
  <c r="D73" i="6"/>
  <c r="D27" i="6" s="1"/>
  <c r="C73" i="6"/>
  <c r="O72" i="6"/>
  <c r="G71" i="6"/>
  <c r="F71" i="6"/>
  <c r="E71" i="6"/>
  <c r="D71" i="6"/>
  <c r="C71" i="6"/>
  <c r="G70" i="6"/>
  <c r="F70" i="6"/>
  <c r="E70" i="6"/>
  <c r="D70" i="6"/>
  <c r="C70" i="6"/>
  <c r="G69" i="6"/>
  <c r="F69" i="6"/>
  <c r="E69" i="6"/>
  <c r="D69" i="6"/>
  <c r="C69" i="6"/>
  <c r="G68" i="6"/>
  <c r="F68" i="6"/>
  <c r="E68" i="6"/>
  <c r="D68" i="6"/>
  <c r="C68" i="6"/>
  <c r="G67" i="6"/>
  <c r="F67" i="6"/>
  <c r="E67" i="6"/>
  <c r="D67" i="6"/>
  <c r="C67" i="6"/>
  <c r="H31" i="6"/>
  <c r="G31" i="6"/>
  <c r="F31" i="6"/>
  <c r="E31" i="6"/>
  <c r="D31" i="6"/>
  <c r="C31" i="6"/>
  <c r="H30" i="6"/>
  <c r="G30" i="6"/>
  <c r="F30" i="6"/>
  <c r="E30" i="6"/>
  <c r="D30" i="6"/>
  <c r="C30" i="6"/>
  <c r="N29" i="6"/>
  <c r="M29" i="6"/>
  <c r="L29" i="6"/>
  <c r="K29" i="6"/>
  <c r="J29" i="6"/>
  <c r="I29" i="6"/>
  <c r="N28" i="6"/>
  <c r="M28" i="6"/>
  <c r="L28" i="6"/>
  <c r="K28" i="6"/>
  <c r="J28" i="6"/>
  <c r="I28" i="6"/>
  <c r="N27" i="6"/>
  <c r="N32" i="6" s="1"/>
  <c r="M27" i="6"/>
  <c r="L27" i="6"/>
  <c r="K27" i="6"/>
  <c r="J27" i="6"/>
  <c r="I27" i="6"/>
  <c r="F27" i="6"/>
  <c r="O26" i="6"/>
  <c r="H25" i="6"/>
  <c r="G25" i="6"/>
  <c r="F25" i="6"/>
  <c r="E25" i="6"/>
  <c r="D25" i="6"/>
  <c r="C25" i="6"/>
  <c r="H24" i="6"/>
  <c r="G24" i="6"/>
  <c r="F24" i="6"/>
  <c r="E24" i="6"/>
  <c r="D24" i="6"/>
  <c r="C24" i="6"/>
  <c r="G23" i="6"/>
  <c r="F23" i="6"/>
  <c r="E23" i="6"/>
  <c r="D23" i="6"/>
  <c r="C23" i="6"/>
  <c r="G22" i="6"/>
  <c r="F22" i="6"/>
  <c r="E22" i="6"/>
  <c r="D22" i="6"/>
  <c r="C22" i="6"/>
  <c r="G21" i="6"/>
  <c r="F21" i="6"/>
  <c r="E21" i="6"/>
  <c r="D21" i="6"/>
  <c r="C21" i="6"/>
  <c r="L32" i="6" l="1"/>
  <c r="C78" i="6"/>
  <c r="C79" i="6" s="1"/>
  <c r="O74" i="6"/>
  <c r="O75" i="6"/>
  <c r="O76" i="6"/>
  <c r="O21" i="6"/>
  <c r="J32" i="6"/>
  <c r="D78" i="6"/>
  <c r="D79" i="6" s="1"/>
  <c r="O31" i="6"/>
  <c r="O73" i="6"/>
  <c r="O77" i="6"/>
  <c r="E78" i="6"/>
  <c r="E79" i="6" s="1"/>
  <c r="F32" i="6"/>
  <c r="I32" i="6"/>
  <c r="E29" i="6"/>
  <c r="E32" i="6" s="1"/>
  <c r="F78" i="6"/>
  <c r="F79" i="6" s="1"/>
  <c r="G32" i="6"/>
  <c r="H32" i="6"/>
  <c r="C27" i="6"/>
  <c r="O27" i="6" s="1"/>
  <c r="G78" i="6"/>
  <c r="G79" i="6" s="1"/>
  <c r="O71" i="6"/>
  <c r="O30" i="6"/>
  <c r="O23" i="6"/>
  <c r="O69" i="6"/>
  <c r="O22" i="6"/>
  <c r="M32" i="6"/>
  <c r="K32" i="6"/>
  <c r="H78" i="6"/>
  <c r="H79" i="6" s="1"/>
  <c r="O24" i="6"/>
  <c r="O25" i="6"/>
  <c r="C28" i="6"/>
  <c r="O28" i="6" s="1"/>
  <c r="O70" i="6"/>
  <c r="D32" i="6"/>
  <c r="O29" i="6"/>
  <c r="O67" i="6"/>
  <c r="O68" i="6"/>
  <c r="O32" i="6" l="1"/>
  <c r="C32" i="6"/>
  <c r="O78" i="6"/>
  <c r="O79" i="6" s="1"/>
  <c r="E118" i="6" l="1"/>
  <c r="K116" i="6"/>
  <c r="K81" i="5"/>
  <c r="I78" i="5"/>
  <c r="O39" i="5" l="1"/>
  <c r="N34" i="5"/>
  <c r="M34" i="5"/>
  <c r="L34" i="5"/>
  <c r="K34" i="5"/>
  <c r="J34" i="5"/>
  <c r="I34" i="5"/>
  <c r="H34" i="5"/>
  <c r="G34" i="5"/>
  <c r="F34" i="5"/>
  <c r="E34" i="5"/>
  <c r="D34" i="5"/>
  <c r="C34" i="5"/>
  <c r="N33" i="5"/>
  <c r="M33" i="5"/>
  <c r="L33" i="5"/>
  <c r="K33" i="5"/>
  <c r="J33" i="5"/>
  <c r="I33" i="5"/>
  <c r="H33" i="5"/>
  <c r="G33" i="5"/>
  <c r="F33" i="5"/>
  <c r="E33" i="5"/>
  <c r="D33" i="5"/>
  <c r="C33" i="5"/>
  <c r="N30" i="5"/>
  <c r="M30" i="5"/>
  <c r="M31" i="5" s="1"/>
  <c r="L30" i="5"/>
  <c r="K30" i="5"/>
  <c r="J30" i="5"/>
  <c r="I30" i="5"/>
  <c r="H30" i="5"/>
  <c r="G30" i="5"/>
  <c r="F30" i="5"/>
  <c r="E30" i="5"/>
  <c r="E31" i="5" s="1"/>
  <c r="D30" i="5"/>
  <c r="C30" i="5"/>
  <c r="N29" i="5"/>
  <c r="N31" i="5" s="1"/>
  <c r="M29" i="5"/>
  <c r="L29" i="5"/>
  <c r="K29" i="5"/>
  <c r="K31" i="5" s="1"/>
  <c r="J29" i="5"/>
  <c r="J31" i="5" s="1"/>
  <c r="I29" i="5"/>
  <c r="I31" i="5" s="1"/>
  <c r="H29" i="5"/>
  <c r="G29" i="5"/>
  <c r="G31" i="5" s="1"/>
  <c r="F29" i="5"/>
  <c r="E29" i="5"/>
  <c r="D29" i="5"/>
  <c r="D31" i="5" s="1"/>
  <c r="C29" i="5"/>
  <c r="N24" i="5"/>
  <c r="M24" i="5"/>
  <c r="M25" i="5" s="1"/>
  <c r="L24" i="5"/>
  <c r="K24" i="5"/>
  <c r="J24" i="5"/>
  <c r="I24" i="5"/>
  <c r="H24" i="5"/>
  <c r="G24" i="5"/>
  <c r="F24" i="5"/>
  <c r="E24" i="5"/>
  <c r="D24" i="5"/>
  <c r="C24" i="5"/>
  <c r="N23" i="5"/>
  <c r="M23" i="5"/>
  <c r="L23" i="5"/>
  <c r="K23" i="5"/>
  <c r="K25" i="5" s="1"/>
  <c r="J23" i="5"/>
  <c r="I23" i="5"/>
  <c r="I25" i="5" s="1"/>
  <c r="H23" i="5"/>
  <c r="G23" i="5"/>
  <c r="G25" i="5" s="1"/>
  <c r="F23" i="5"/>
  <c r="F25" i="5" s="1"/>
  <c r="E23" i="5"/>
  <c r="E25" i="5" s="1"/>
  <c r="D23" i="5"/>
  <c r="C23" i="5"/>
  <c r="N20" i="5"/>
  <c r="M20" i="5"/>
  <c r="L20" i="5"/>
  <c r="K20" i="5"/>
  <c r="J20" i="5"/>
  <c r="I20" i="5"/>
  <c r="H20" i="5"/>
  <c r="G20" i="5"/>
  <c r="F20" i="5"/>
  <c r="E20" i="5"/>
  <c r="D20" i="5"/>
  <c r="O20" i="5" s="1"/>
  <c r="C20" i="5"/>
  <c r="N19" i="5"/>
  <c r="M19" i="5"/>
  <c r="L19" i="5"/>
  <c r="K19" i="5"/>
  <c r="K21" i="5" s="1"/>
  <c r="J19" i="5"/>
  <c r="I19" i="5"/>
  <c r="H19" i="5"/>
  <c r="H21" i="5" s="1"/>
  <c r="G19" i="5"/>
  <c r="F19" i="5"/>
  <c r="E19" i="5"/>
  <c r="O19" i="5" s="1"/>
  <c r="D19" i="5"/>
  <c r="C19" i="5"/>
  <c r="C21" i="5" s="1"/>
  <c r="N18" i="5"/>
  <c r="M18" i="5"/>
  <c r="L18" i="5"/>
  <c r="K18" i="5"/>
  <c r="J18" i="5"/>
  <c r="I18" i="5"/>
  <c r="I21" i="5" s="1"/>
  <c r="H18" i="5"/>
  <c r="G18" i="5"/>
  <c r="G21" i="5" s="1"/>
  <c r="F18" i="5"/>
  <c r="F21" i="5" s="1"/>
  <c r="E18" i="5"/>
  <c r="D18" i="5"/>
  <c r="O18" i="5" s="1"/>
  <c r="O21" i="5" s="1"/>
  <c r="C18" i="5"/>
  <c r="E83" i="5"/>
  <c r="O37" i="5"/>
  <c r="L31" i="5"/>
  <c r="H31" i="5"/>
  <c r="F31" i="5"/>
  <c r="L25" i="5"/>
  <c r="H25" i="5"/>
  <c r="D25" i="5"/>
  <c r="L21" i="5"/>
  <c r="J21" i="5"/>
  <c r="O29" i="5" l="1"/>
  <c r="O31" i="5" s="1"/>
  <c r="O34" i="5"/>
  <c r="N21" i="5"/>
  <c r="O24" i="5"/>
  <c r="E21" i="5"/>
  <c r="M21" i="5"/>
  <c r="O30" i="5"/>
  <c r="D21" i="5"/>
  <c r="J25" i="5"/>
  <c r="N25" i="5"/>
  <c r="O33" i="5"/>
  <c r="O23" i="5"/>
  <c r="O25" i="5" s="1"/>
  <c r="C31" i="5"/>
  <c r="C25" i="5"/>
  <c r="I67" i="2" l="1"/>
  <c r="E70" i="2"/>
  <c r="E71" i="2" s="1"/>
  <c r="O39" i="2"/>
  <c r="O37" i="2"/>
  <c r="N34" i="2" l="1"/>
  <c r="M34" i="2"/>
  <c r="L34" i="2"/>
  <c r="K34" i="2"/>
  <c r="J34" i="2"/>
  <c r="I34" i="2"/>
  <c r="H34" i="2"/>
  <c r="G34" i="2"/>
  <c r="F34" i="2"/>
  <c r="E34" i="2"/>
  <c r="D34" i="2"/>
  <c r="C34" i="2"/>
  <c r="N33" i="2"/>
  <c r="M33" i="2"/>
  <c r="L33" i="2"/>
  <c r="K33" i="2"/>
  <c r="J33" i="2"/>
  <c r="I33" i="2"/>
  <c r="H33" i="2"/>
  <c r="G33" i="2"/>
  <c r="F33" i="2"/>
  <c r="E33" i="2"/>
  <c r="D33" i="2"/>
  <c r="C33" i="2"/>
  <c r="N30" i="2"/>
  <c r="M30" i="2"/>
  <c r="L30" i="2"/>
  <c r="K30" i="2"/>
  <c r="J30" i="2"/>
  <c r="I30" i="2"/>
  <c r="H30" i="2"/>
  <c r="G30" i="2"/>
  <c r="F30" i="2"/>
  <c r="E30" i="2"/>
  <c r="D30" i="2"/>
  <c r="C30" i="2"/>
  <c r="N29" i="2"/>
  <c r="M29" i="2"/>
  <c r="M31" i="2" s="1"/>
  <c r="L29" i="2"/>
  <c r="L31" i="2" s="1"/>
  <c r="K29" i="2"/>
  <c r="K31" i="2" s="1"/>
  <c r="J29" i="2"/>
  <c r="I29" i="2"/>
  <c r="H29" i="2"/>
  <c r="G29" i="2"/>
  <c r="F29" i="2"/>
  <c r="E29" i="2"/>
  <c r="E31" i="2" s="1"/>
  <c r="D29" i="2"/>
  <c r="D31" i="2" s="1"/>
  <c r="C29" i="2"/>
  <c r="C31" i="2" s="1"/>
  <c r="N24" i="2"/>
  <c r="M24" i="2"/>
  <c r="L24" i="2"/>
  <c r="K24" i="2"/>
  <c r="J24" i="2"/>
  <c r="I24" i="2"/>
  <c r="H24" i="2"/>
  <c r="G24" i="2"/>
  <c r="F24" i="2"/>
  <c r="E24" i="2"/>
  <c r="D24" i="2"/>
  <c r="C24" i="2"/>
  <c r="N23" i="2"/>
  <c r="M23" i="2"/>
  <c r="L23" i="2"/>
  <c r="L25" i="2" s="1"/>
  <c r="K23" i="2"/>
  <c r="J23" i="2"/>
  <c r="I23" i="2"/>
  <c r="H23" i="2"/>
  <c r="G23" i="2"/>
  <c r="F23" i="2"/>
  <c r="E23" i="2"/>
  <c r="D23" i="2"/>
  <c r="C23" i="2"/>
  <c r="N20" i="2"/>
  <c r="M20" i="2"/>
  <c r="L20" i="2"/>
  <c r="K20" i="2"/>
  <c r="J20" i="2"/>
  <c r="I20" i="2"/>
  <c r="H20" i="2"/>
  <c r="G20" i="2"/>
  <c r="F20" i="2"/>
  <c r="E20" i="2"/>
  <c r="D20" i="2"/>
  <c r="C20" i="2"/>
  <c r="N19" i="2"/>
  <c r="M19" i="2"/>
  <c r="L19" i="2"/>
  <c r="K19" i="2"/>
  <c r="J19" i="2"/>
  <c r="I19" i="2"/>
  <c r="H19" i="2"/>
  <c r="G19" i="2"/>
  <c r="F19" i="2"/>
  <c r="E19" i="2"/>
  <c r="D19" i="2"/>
  <c r="C19" i="2"/>
  <c r="N18" i="2"/>
  <c r="M18" i="2"/>
  <c r="L18" i="2"/>
  <c r="K18" i="2"/>
  <c r="J18" i="2"/>
  <c r="I18" i="2"/>
  <c r="H18" i="2"/>
  <c r="G18" i="2"/>
  <c r="F18" i="2"/>
  <c r="E18" i="2"/>
  <c r="D18" i="2"/>
  <c r="C18" i="2"/>
  <c r="I31" i="2" l="1"/>
  <c r="O23" i="2"/>
  <c r="H31" i="2"/>
  <c r="J31" i="2"/>
  <c r="F31" i="2"/>
  <c r="N31" i="2"/>
  <c r="G31" i="2"/>
  <c r="O34" i="2"/>
  <c r="O33" i="2"/>
  <c r="O30" i="2"/>
  <c r="O29" i="2"/>
  <c r="F25" i="2"/>
  <c r="N25" i="2"/>
  <c r="C25" i="2"/>
  <c r="K25" i="2"/>
  <c r="E21" i="2"/>
  <c r="E25" i="2"/>
  <c r="M25" i="2"/>
  <c r="J21" i="2"/>
  <c r="I21" i="2"/>
  <c r="M21" i="2"/>
  <c r="J25" i="2"/>
  <c r="G25" i="2"/>
  <c r="C21" i="2"/>
  <c r="K21" i="2"/>
  <c r="O20" i="2"/>
  <c r="D21" i="2"/>
  <c r="H25" i="2"/>
  <c r="I25" i="2"/>
  <c r="L21" i="2"/>
  <c r="O24" i="2"/>
  <c r="N21" i="2"/>
  <c r="G21" i="2"/>
  <c r="D25" i="2"/>
  <c r="O18" i="2"/>
  <c r="F21" i="2"/>
  <c r="O19" i="2"/>
  <c r="H21" i="2"/>
  <c r="O25" i="2" l="1"/>
  <c r="O31" i="2"/>
  <c r="O21" i="2"/>
</calcChain>
</file>

<file path=xl/sharedStrings.xml><?xml version="1.0" encoding="utf-8"?>
<sst xmlns="http://schemas.openxmlformats.org/spreadsheetml/2006/main" count="327" uniqueCount="112">
  <si>
    <t xml:space="preserve">                                                                      DIRECCION O GERENCIA</t>
  </si>
  <si>
    <t xml:space="preserve">         DEPARTAMENTO O AREA</t>
  </si>
  <si>
    <t>AL:</t>
  </si>
  <si>
    <t>TOTAL</t>
  </si>
  <si>
    <t>FECHA:  DEL</t>
  </si>
  <si>
    <t>____________________________________________________________________________________________________</t>
  </si>
  <si>
    <t>NOMBRE DE OPERATIVO</t>
  </si>
  <si>
    <t xml:space="preserve">Inspeccion </t>
  </si>
  <si>
    <t xml:space="preserve">Contraloria Interna </t>
  </si>
  <si>
    <t>Inspeccion</t>
  </si>
  <si>
    <t xml:space="preserve">Objetivo y Meta de Programa </t>
  </si>
  <si>
    <t xml:space="preserve">Contralor Interno:Cesar Frias Sanchez </t>
  </si>
  <si>
    <t>Responsable:</t>
  </si>
  <si>
    <t xml:space="preserve">Enero </t>
  </si>
  <si>
    <t>Febrero</t>
  </si>
  <si>
    <t>Marzo</t>
  </si>
  <si>
    <t>Abril</t>
  </si>
  <si>
    <t xml:space="preserve">Mayo </t>
  </si>
  <si>
    <t xml:space="preserve">Junio </t>
  </si>
  <si>
    <t xml:space="preserve">Julio </t>
  </si>
  <si>
    <t xml:space="preserve">Agosto </t>
  </si>
  <si>
    <t>Sept</t>
  </si>
  <si>
    <t>Oct</t>
  </si>
  <si>
    <t>Nov</t>
  </si>
  <si>
    <t>Dic</t>
  </si>
  <si>
    <t xml:space="preserve">Indicadores </t>
  </si>
  <si>
    <t>Subrogado</t>
  </si>
  <si>
    <t xml:space="preserve">Recaudacion y Usuarios   </t>
  </si>
  <si>
    <t>Transporte Diesel</t>
  </si>
  <si>
    <t>Transporte Electrico</t>
  </si>
  <si>
    <t>Usuarios Transporte Diesel</t>
  </si>
  <si>
    <t>Usuarios Transporte Electrico</t>
  </si>
  <si>
    <t xml:space="preserve">Totales </t>
  </si>
  <si>
    <t>Totales</t>
  </si>
  <si>
    <t xml:space="preserve">Guadalajara </t>
  </si>
  <si>
    <t xml:space="preserve">Pto Vallarta </t>
  </si>
  <si>
    <t>ENERO</t>
  </si>
  <si>
    <t>FEBRERO</t>
  </si>
  <si>
    <t>MARZO</t>
  </si>
  <si>
    <t>ABRIL</t>
  </si>
  <si>
    <t xml:space="preserve">MAYO 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</si>
  <si>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</si>
  <si>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</si>
  <si>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</si>
  <si>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</si>
  <si>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</si>
  <si>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</si>
  <si>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</si>
  <si>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Cantidad de Reportes </t>
  </si>
  <si>
    <t>Gran total Ingresos GDL-VTA</t>
  </si>
  <si>
    <t>Aforos: Mediante los cuales se recaba información necesaria en ruta de cuantas personas abordan las unidades del transporte publico.</t>
  </si>
  <si>
    <t xml:space="preserve">Componentes/Recaudacion y Usuarios   </t>
  </si>
  <si>
    <t>Resumen Presupuestal</t>
  </si>
  <si>
    <t xml:space="preserve">Servicios Personales </t>
  </si>
  <si>
    <t xml:space="preserve">Materiales y Suministros </t>
  </si>
  <si>
    <t xml:space="preserve">Servicios Generales </t>
  </si>
  <si>
    <t xml:space="preserve">Transferencias, Subsidios </t>
  </si>
  <si>
    <t xml:space="preserve">Bienes e inmuebles </t>
  </si>
  <si>
    <t>Inversion Publica del Estado</t>
  </si>
  <si>
    <t xml:space="preserve">Viaticos para operativos </t>
  </si>
  <si>
    <t xml:space="preserve">Total de Gastos </t>
  </si>
  <si>
    <t>Resultados:</t>
  </si>
  <si>
    <t>Objetivo: Regularizar las incidencias de reportes generados hacia el tranporte publico asi como incremetar los ingresos de este Organismo Publico Descentralizado.</t>
  </si>
  <si>
    <t xml:space="preserve">                    SISTEMA DE TRANSPORTE COLECTIVO DE LA ZONA METROPOLITANA</t>
  </si>
  <si>
    <t>Reportes de Inspeccion Procesados</t>
  </si>
  <si>
    <t>Valor Inicial</t>
  </si>
  <si>
    <t>Valor Final</t>
  </si>
  <si>
    <t xml:space="preserve">Diferencia </t>
  </si>
  <si>
    <t xml:space="preserve">Incremento </t>
  </si>
  <si>
    <t>Avance General Anual Programado:</t>
  </si>
  <si>
    <t>29.01% Anual</t>
  </si>
  <si>
    <t xml:space="preserve">Actividades: Labores de Inspección Internas, al servicio subrogado, Autlán de Navarro y Pto Vallarta. Dentro de los cuales se hace las correspondientes evaluaciones por desempeño de operadores de este Organismo Descentralizado.  </t>
  </si>
  <si>
    <t xml:space="preserve">Resultado Anual Reportes de Incidencias </t>
  </si>
  <si>
    <t>Meta: Aumentar el 25% de la recaudacion de pasaje. Reducir los indices de irregularidades por parte de los operadores en el transporte publico asi como incremetar la recaudacion y el servicio de usuarios.</t>
  </si>
  <si>
    <t xml:space="preserve">Meta Guadalajara </t>
  </si>
  <si>
    <t xml:space="preserve">Cantidad de Reportes Guadalajara </t>
  </si>
  <si>
    <t>Meta Guadalajara  25.00% Anual</t>
  </si>
  <si>
    <t xml:space="preserve">Se cumple meta de recaudacion incrementando un 4.01% </t>
  </si>
  <si>
    <t>Inspeccionn 2015</t>
  </si>
  <si>
    <t>NOTA: NO SE AFECTUARON GASTOS EN EL AÑO 2015 POR PARTE DE INSPECCION</t>
  </si>
  <si>
    <t>INCREMENTO:</t>
  </si>
  <si>
    <t xml:space="preserve">Se incremento el ingreso anual a 31.2% </t>
  </si>
  <si>
    <t>Se incremento un 2.19% el ingreso</t>
  </si>
  <si>
    <t>OTROS INGRESOS</t>
  </si>
  <si>
    <t>INGRESOS SUBROGADO</t>
  </si>
  <si>
    <t>INGRESOS TRANSPORTACION BIENEVALE $3.75</t>
  </si>
  <si>
    <t>INGRESOS TRANSPORTACION MENORES DE EDAD $3.75</t>
  </si>
  <si>
    <t>INGRESOS TRANSPORTACION TARIFA NORMAL $7.50</t>
  </si>
  <si>
    <t>TARIFA $7.50</t>
  </si>
  <si>
    <t>P U E R T O    V A L L A R T A</t>
  </si>
  <si>
    <t>INGRESOS TRANSPORTACION MENORES DE EDAD $3.50 Y $3.00</t>
  </si>
  <si>
    <t>INGRESOS TRANSPORTACION TRANSVALE Y BIENEVALE $3.50 Y $3.00</t>
  </si>
  <si>
    <t>INGRESOS TRANSPORTACION TARIFA NORMAL $7.00 Y $6.00</t>
  </si>
  <si>
    <t>TARIFA $7.00 Y $6.00</t>
  </si>
  <si>
    <t>G U A D A L A J A R A</t>
  </si>
  <si>
    <t>GRAN TOTAL</t>
  </si>
  <si>
    <t>MAYO</t>
  </si>
  <si>
    <t>C A T Á L O G O    D E    T R A M I T E S</t>
  </si>
  <si>
    <t>R E C A U D A C I O N     F I N A N C I E R A    P O R     M E S</t>
  </si>
  <si>
    <t>OPERADORES QUE LIQUIDAN</t>
  </si>
  <si>
    <t>UNIDADES QUE LIQUIDAN</t>
  </si>
  <si>
    <t>USUARIOS TRANSPORTACION BIENEVALE $3.75</t>
  </si>
  <si>
    <t>USUARIOS TRANSPORTACION MENORES DE EDAD $3.75</t>
  </si>
  <si>
    <t>USUARIOS TRANSPORTACION TARIFA NORMAL $7.50</t>
  </si>
  <si>
    <t>USUARIOS TRANSPORTACION MENORES DE EDAD $3.50 Y $3.00</t>
  </si>
  <si>
    <t>USUARIOS TRANSPORTACION TRANSVALE $3.50 Y $3.00</t>
  </si>
  <si>
    <t>USUARIOS TRANSPORTACION TARIFA NORMAL $7.00 Y $6.00</t>
  </si>
  <si>
    <t>C  A T Á L O G O    D E    T R A M I T E S</t>
  </si>
  <si>
    <t>N U M E R O    D E    T R A M I T E S     P O R    M E S</t>
  </si>
  <si>
    <t>NOTA: NO SE HAN AFECTUADO GASTOS EN EL AÑO 2016 POR PARTE DE INSPECCION</t>
  </si>
  <si>
    <r>
      <t>Avance 2016 :</t>
    </r>
    <r>
      <rPr>
        <b/>
        <sz val="12"/>
        <color theme="1"/>
        <rFont val="Calibri"/>
        <family val="2"/>
        <scheme val="minor"/>
      </rPr>
      <t>45%</t>
    </r>
  </si>
  <si>
    <t>Meta: Aumentar el 30% de la recaudacion de pasaje. Reducir los indices de irregularidades por parte de los operadores en el transporte publico asi como incremetar la recaudacion y el servicio de usuarios.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</si>
</sst>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;@"/>
    <numFmt numFmtId="165" formatCode="_-[$$-80A]* #,##0.00_-;\-[$$-80A]* #,##0.00_-;_-[$$-80A]* &quot;-&quot;??_-;_-@_-"/>
    <numFmt numFmtId="166" formatCode="_-[$$-440A]* #,##0.00_ ;_-[$$-440A]* \-#,##0.00\ ;_-[$$-440A]* &quot;-&quot;??_ ;_-@_ "/>
    <numFmt numFmtId="167" formatCode="dd/mm/yyyy;@"/>
    <numFmt numFmtId="168" formatCode="_-* #,##0_-;\-* #,##0_-;_-* &quot;-&quot;??_-;_-@_-"/>
    <numFmt numFmtId="171" formatCode="[$$-80A]#,##0.00"/>
    <numFmt numFmtId="172" formatCode="[$$-80A]#,##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b/>
      <sz val="9"/>
      <name val="Trebuchet MS"/>
      <family val="2"/>
    </font>
    <font>
      <sz val="9"/>
      <name val="Trebuchet MS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Trebuchet MS"/>
      <family val="2"/>
    </font>
    <font>
      <b/>
      <sz val="18"/>
      <color theme="1"/>
      <name val="Calibri"/>
      <family val="2"/>
      <scheme val="minor"/>
    </font>
    <font>
      <sz val="16"/>
      <name val="Trebuchet MS"/>
      <family val="2"/>
    </font>
    <font>
      <sz val="20"/>
      <color theme="1"/>
      <name val="Calibri"/>
      <family val="2"/>
      <scheme val="minor"/>
    </font>
    <font>
      <b/>
      <sz val="9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rgb="FFFFFF00"/>
      <name val="Arial"/>
      <family val="2"/>
    </font>
    <font>
      <b/>
      <sz val="16"/>
      <color rgb="FFFFFF00"/>
      <name val="Arial"/>
      <family val="2"/>
    </font>
    <font>
      <b/>
      <sz val="16"/>
      <name val="Arial"/>
      <family val="2"/>
    </font>
    <font>
      <sz val="8"/>
      <color theme="0"/>
      <name val="Arial"/>
      <family val="2"/>
    </font>
    <font>
      <b/>
      <sz val="16"/>
      <color theme="0"/>
      <name val="Arial"/>
      <family val="2"/>
    </font>
    <font>
      <b/>
      <i/>
      <sz val="16"/>
      <name val="Arial"/>
      <family val="2"/>
    </font>
    <font>
      <b/>
      <sz val="20"/>
      <color rgb="FF00B050"/>
      <name val="Arial"/>
      <family val="2"/>
    </font>
    <font>
      <b/>
      <i/>
      <sz val="20"/>
      <color indexed="6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5A5A5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E8A92"/>
        <bgColor indexed="64"/>
      </patternFill>
    </fill>
    <fill>
      <patternFill patternType="solid">
        <fgColor rgb="FFF95D59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7" borderId="45" applyNumberFormat="0" applyAlignment="0" applyProtection="0"/>
    <xf numFmtId="0" fontId="24" fillId="0" borderId="0"/>
    <xf numFmtId="44" fontId="24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214">
    <xf numFmtId="0" fontId="0" fillId="0" borderId="0" xfId="0"/>
    <xf numFmtId="0" fontId="5" fillId="0" borderId="0" xfId="0" applyFont="1"/>
    <xf numFmtId="0" fontId="6" fillId="0" borderId="0" xfId="0" applyFont="1"/>
    <xf numFmtId="164" fontId="7" fillId="0" borderId="9" xfId="0" applyNumberFormat="1" applyFont="1" applyBorder="1" applyAlignment="1">
      <alignment horizontal="center"/>
    </xf>
    <xf numFmtId="14" fontId="7" fillId="0" borderId="9" xfId="0" applyNumberFormat="1" applyFont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9" fillId="0" borderId="6" xfId="0" applyFont="1" applyBorder="1"/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/>
    <xf numFmtId="0" fontId="8" fillId="0" borderId="13" xfId="0" applyFont="1" applyBorder="1"/>
    <xf numFmtId="165" fontId="8" fillId="0" borderId="14" xfId="0" applyNumberFormat="1" applyFont="1" applyBorder="1"/>
    <xf numFmtId="166" fontId="8" fillId="0" borderId="14" xfId="0" applyNumberFormat="1" applyFont="1" applyBorder="1"/>
    <xf numFmtId="165" fontId="8" fillId="0" borderId="15" xfId="0" applyNumberFormat="1" applyFont="1" applyBorder="1"/>
    <xf numFmtId="0" fontId="4" fillId="0" borderId="0" xfId="0" applyFont="1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8" fillId="0" borderId="26" xfId="0" applyFont="1" applyBorder="1"/>
    <xf numFmtId="0" fontId="0" fillId="0" borderId="14" xfId="0" applyBorder="1"/>
    <xf numFmtId="0" fontId="0" fillId="0" borderId="30" xfId="0" applyBorder="1"/>
    <xf numFmtId="44" fontId="0" fillId="0" borderId="25" xfId="1" applyFont="1" applyBorder="1" applyAlignment="1">
      <alignment vertical="center"/>
    </xf>
    <xf numFmtId="44" fontId="0" fillId="0" borderId="12" xfId="1" applyFont="1" applyBorder="1" applyAlignment="1">
      <alignment vertical="center"/>
    </xf>
    <xf numFmtId="44" fontId="0" fillId="0" borderId="32" xfId="1" applyFont="1" applyBorder="1" applyAlignment="1">
      <alignment vertical="center"/>
    </xf>
    <xf numFmtId="44" fontId="0" fillId="0" borderId="26" xfId="1" applyFont="1" applyBorder="1" applyAlignment="1">
      <alignment vertical="center"/>
    </xf>
    <xf numFmtId="44" fontId="0" fillId="0" borderId="14" xfId="1" applyFont="1" applyBorder="1" applyAlignment="1">
      <alignment vertical="center"/>
    </xf>
    <xf numFmtId="44" fontId="0" fillId="0" borderId="36" xfId="1" applyFont="1" applyBorder="1" applyAlignment="1">
      <alignment vertical="center"/>
    </xf>
    <xf numFmtId="168" fontId="0" fillId="0" borderId="25" xfId="2" applyNumberFormat="1" applyFont="1" applyBorder="1" applyAlignment="1">
      <alignment vertical="center"/>
    </xf>
    <xf numFmtId="168" fontId="0" fillId="0" borderId="12" xfId="2" applyNumberFormat="1" applyFont="1" applyBorder="1" applyAlignment="1">
      <alignment vertical="center"/>
    </xf>
    <xf numFmtId="168" fontId="0" fillId="0" borderId="32" xfId="2" applyNumberFormat="1" applyFont="1" applyBorder="1" applyAlignment="1">
      <alignment vertical="center"/>
    </xf>
    <xf numFmtId="168" fontId="0" fillId="0" borderId="31" xfId="2" applyNumberFormat="1" applyFont="1" applyBorder="1" applyAlignment="1">
      <alignment vertical="center"/>
    </xf>
    <xf numFmtId="168" fontId="0" fillId="0" borderId="43" xfId="2" applyNumberFormat="1" applyFont="1" applyBorder="1" applyAlignment="1">
      <alignment vertical="center"/>
    </xf>
    <xf numFmtId="168" fontId="0" fillId="0" borderId="29" xfId="2" applyNumberFormat="1" applyFont="1" applyBorder="1" applyAlignment="1">
      <alignment vertical="center"/>
    </xf>
    <xf numFmtId="44" fontId="8" fillId="0" borderId="26" xfId="0" applyNumberFormat="1" applyFont="1" applyBorder="1"/>
    <xf numFmtId="168" fontId="8" fillId="0" borderId="26" xfId="0" applyNumberFormat="1" applyFont="1" applyBorder="1"/>
    <xf numFmtId="44" fontId="13" fillId="0" borderId="39" xfId="1" applyFont="1" applyBorder="1" applyAlignment="1">
      <alignment vertical="center"/>
    </xf>
    <xf numFmtId="44" fontId="13" fillId="0" borderId="40" xfId="1" applyFont="1" applyBorder="1" applyAlignment="1">
      <alignment vertical="center"/>
    </xf>
    <xf numFmtId="165" fontId="14" fillId="0" borderId="15" xfId="0" applyNumberFormat="1" applyFont="1" applyBorder="1"/>
    <xf numFmtId="168" fontId="0" fillId="0" borderId="28" xfId="2" applyNumberFormat="1" applyFont="1" applyBorder="1" applyAlignment="1">
      <alignment vertical="center"/>
    </xf>
    <xf numFmtId="168" fontId="0" fillId="0" borderId="23" xfId="2" applyNumberFormat="1" applyFont="1" applyBorder="1" applyAlignment="1">
      <alignment vertical="center"/>
    </xf>
    <xf numFmtId="168" fontId="0" fillId="0" borderId="38" xfId="2" applyNumberFormat="1" applyFont="1" applyBorder="1" applyAlignment="1">
      <alignment vertical="center"/>
    </xf>
    <xf numFmtId="0" fontId="1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68" fontId="15" fillId="0" borderId="39" xfId="2" applyNumberFormat="1" applyFont="1" applyBorder="1" applyAlignment="1">
      <alignment vertical="center"/>
    </xf>
    <xf numFmtId="168" fontId="11" fillId="0" borderId="39" xfId="2" applyNumberFormat="1" applyFont="1" applyBorder="1" applyAlignment="1">
      <alignment vertical="center"/>
    </xf>
    <xf numFmtId="0" fontId="17" fillId="0" borderId="14" xfId="0" applyFont="1" applyBorder="1"/>
    <xf numFmtId="0" fontId="7" fillId="3" borderId="8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5" borderId="21" xfId="0" applyFont="1" applyFill="1" applyBorder="1"/>
    <xf numFmtId="168" fontId="16" fillId="0" borderId="15" xfId="0" applyNumberFormat="1" applyFont="1" applyBorder="1"/>
    <xf numFmtId="44" fontId="0" fillId="0" borderId="0" xfId="0" applyNumberFormat="1"/>
    <xf numFmtId="44" fontId="0" fillId="0" borderId="14" xfId="0" applyNumberFormat="1" applyBorder="1"/>
    <xf numFmtId="0" fontId="0" fillId="2" borderId="14" xfId="0" applyFill="1" applyBorder="1"/>
    <xf numFmtId="0" fontId="0" fillId="0" borderId="41" xfId="0" applyBorder="1"/>
    <xf numFmtId="0" fontId="0" fillId="0" borderId="27" xfId="0" applyBorder="1"/>
    <xf numFmtId="0" fontId="0" fillId="0" borderId="44" xfId="0" applyBorder="1"/>
    <xf numFmtId="0" fontId="0" fillId="0" borderId="24" xfId="0" applyBorder="1"/>
    <xf numFmtId="0" fontId="0" fillId="0" borderId="34" xfId="0" applyBorder="1"/>
    <xf numFmtId="0" fontId="0" fillId="0" borderId="35" xfId="0" applyBorder="1"/>
    <xf numFmtId="0" fontId="0" fillId="0" borderId="26" xfId="0" applyBorder="1"/>
    <xf numFmtId="0" fontId="0" fillId="0" borderId="36" xfId="0" applyBorder="1"/>
    <xf numFmtId="44" fontId="0" fillId="0" borderId="14" xfId="1" applyFont="1" applyBorder="1"/>
    <xf numFmtId="44" fontId="0" fillId="0" borderId="24" xfId="1" applyFont="1" applyBorder="1"/>
    <xf numFmtId="44" fontId="0" fillId="0" borderId="22" xfId="1" applyFont="1" applyBorder="1"/>
    <xf numFmtId="44" fontId="0" fillId="0" borderId="24" xfId="0" applyNumberFormat="1" applyBorder="1"/>
    <xf numFmtId="168" fontId="1" fillId="0" borderId="39" xfId="2" applyNumberFormat="1" applyFont="1" applyBorder="1" applyAlignment="1">
      <alignment vertical="center"/>
    </xf>
    <xf numFmtId="168" fontId="1" fillId="0" borderId="42" xfId="2" applyNumberFormat="1" applyFont="1" applyBorder="1" applyAlignment="1">
      <alignment vertical="center"/>
    </xf>
    <xf numFmtId="9" fontId="0" fillId="0" borderId="14" xfId="3" applyNumberFormat="1" applyFont="1" applyBorder="1"/>
    <xf numFmtId="9" fontId="0" fillId="0" borderId="41" xfId="3" applyFont="1" applyBorder="1" applyAlignment="1"/>
    <xf numFmtId="9" fontId="0" fillId="0" borderId="44" xfId="3" applyFont="1" applyBorder="1" applyAlignment="1"/>
    <xf numFmtId="0" fontId="10" fillId="0" borderId="36" xfId="0" applyFont="1" applyBorder="1"/>
    <xf numFmtId="0" fontId="10" fillId="0" borderId="37" xfId="0" applyFont="1" applyBorder="1"/>
    <xf numFmtId="0" fontId="10" fillId="0" borderId="26" xfId="0" applyFont="1" applyBorder="1"/>
    <xf numFmtId="0" fontId="18" fillId="3" borderId="2" xfId="0" applyFont="1" applyFill="1" applyBorder="1" applyAlignment="1">
      <alignment horizontal="center"/>
    </xf>
    <xf numFmtId="0" fontId="19" fillId="0" borderId="0" xfId="0" applyFont="1"/>
    <xf numFmtId="0" fontId="18" fillId="0" borderId="5" xfId="0" applyFont="1" applyBorder="1" applyAlignment="1">
      <alignment horizontal="center"/>
    </xf>
    <xf numFmtId="0" fontId="18" fillId="0" borderId="36" xfId="0" applyFont="1" applyBorder="1" applyAlignment="1"/>
    <xf numFmtId="0" fontId="18" fillId="0" borderId="37" xfId="0" applyFont="1" applyBorder="1" applyAlignment="1"/>
    <xf numFmtId="0" fontId="19" fillId="0" borderId="37" xfId="0" applyFont="1" applyBorder="1"/>
    <xf numFmtId="0" fontId="18" fillId="0" borderId="33" xfId="0" applyFont="1" applyBorder="1" applyAlignment="1"/>
    <xf numFmtId="0" fontId="18" fillId="0" borderId="35" xfId="0" applyFont="1" applyBorder="1" applyAlignment="1"/>
    <xf numFmtId="0" fontId="18" fillId="4" borderId="1" xfId="0" applyFont="1" applyFill="1" applyBorder="1"/>
    <xf numFmtId="0" fontId="9" fillId="0" borderId="34" xfId="0" applyFont="1" applyBorder="1"/>
    <xf numFmtId="0" fontId="19" fillId="0" borderId="33" xfId="0" applyFont="1" applyBorder="1"/>
    <xf numFmtId="0" fontId="9" fillId="0" borderId="35" xfId="0" applyFont="1" applyBorder="1"/>
    <xf numFmtId="0" fontId="18" fillId="4" borderId="7" xfId="0" applyFont="1" applyFill="1" applyBorder="1" applyAlignment="1">
      <alignment horizontal="center"/>
    </xf>
    <xf numFmtId="167" fontId="9" fillId="0" borderId="5" xfId="0" applyNumberFormat="1" applyFont="1" applyBorder="1"/>
    <xf numFmtId="0" fontId="9" fillId="0" borderId="7" xfId="0" applyFont="1" applyBorder="1"/>
    <xf numFmtId="0" fontId="18" fillId="4" borderId="1" xfId="0" applyFont="1" applyFill="1" applyBorder="1" applyAlignment="1">
      <alignment horizontal="center"/>
    </xf>
    <xf numFmtId="0" fontId="18" fillId="4" borderId="2" xfId="0" applyFont="1" applyFill="1" applyBorder="1"/>
    <xf numFmtId="0" fontId="18" fillId="0" borderId="16" xfId="0" applyFont="1" applyBorder="1" applyAlignment="1"/>
    <xf numFmtId="0" fontId="18" fillId="0" borderId="0" xfId="0" applyFont="1" applyBorder="1" applyAlignment="1"/>
    <xf numFmtId="0" fontId="18" fillId="0" borderId="0" xfId="0" applyFont="1" applyBorder="1" applyAlignment="1">
      <alignment horizontal="left"/>
    </xf>
    <xf numFmtId="0" fontId="9" fillId="0" borderId="19" xfId="0" applyFont="1" applyBorder="1"/>
    <xf numFmtId="0" fontId="9" fillId="0" borderId="20" xfId="0" applyFont="1" applyBorder="1"/>
    <xf numFmtId="0" fontId="18" fillId="0" borderId="5" xfId="0" applyFont="1" applyFill="1" applyBorder="1"/>
    <xf numFmtId="0" fontId="18" fillId="0" borderId="6" xfId="0" applyFont="1" applyFill="1" applyBorder="1"/>
    <xf numFmtId="0" fontId="18" fillId="0" borderId="18" xfId="0" applyFont="1" applyFill="1" applyBorder="1"/>
    <xf numFmtId="0" fontId="18" fillId="0" borderId="19" xfId="0" applyFont="1" applyFill="1" applyBorder="1"/>
    <xf numFmtId="0" fontId="20" fillId="0" borderId="41" xfId="0" applyFont="1" applyFill="1" applyBorder="1"/>
    <xf numFmtId="0" fontId="20" fillId="0" borderId="30" xfId="0" applyFont="1" applyFill="1" applyBorder="1"/>
    <xf numFmtId="0" fontId="9" fillId="0" borderId="30" xfId="0" applyFont="1" applyBorder="1"/>
    <xf numFmtId="0" fontId="9" fillId="0" borderId="27" xfId="0" applyFont="1" applyBorder="1"/>
    <xf numFmtId="0" fontId="18" fillId="0" borderId="34" xfId="0" applyFont="1" applyFill="1" applyBorder="1"/>
    <xf numFmtId="0" fontId="18" fillId="0" borderId="33" xfId="0" applyFont="1" applyFill="1" applyBorder="1"/>
    <xf numFmtId="0" fontId="9" fillId="0" borderId="33" xfId="0" applyFont="1" applyBorder="1"/>
    <xf numFmtId="0" fontId="18" fillId="0" borderId="36" xfId="0" applyFont="1" applyFill="1" applyBorder="1"/>
    <xf numFmtId="0" fontId="18" fillId="0" borderId="37" xfId="0" applyFont="1" applyFill="1" applyBorder="1"/>
    <xf numFmtId="0" fontId="9" fillId="0" borderId="37" xfId="0" applyFont="1" applyBorder="1"/>
    <xf numFmtId="0" fontId="9" fillId="0" borderId="26" xfId="0" applyFont="1" applyBorder="1"/>
    <xf numFmtId="0" fontId="18" fillId="0" borderId="16" xfId="0" applyFont="1" applyFill="1" applyBorder="1"/>
    <xf numFmtId="0" fontId="18" fillId="0" borderId="0" xfId="0" applyFont="1" applyFill="1" applyBorder="1"/>
    <xf numFmtId="0" fontId="9" fillId="0" borderId="0" xfId="0" applyFont="1" applyBorder="1"/>
    <xf numFmtId="0" fontId="9" fillId="0" borderId="17" xfId="0" applyFont="1" applyBorder="1"/>
    <xf numFmtId="0" fontId="18" fillId="3" borderId="18" xfId="0" applyFont="1" applyFill="1" applyBorder="1" applyAlignment="1"/>
    <xf numFmtId="0" fontId="18" fillId="3" borderId="19" xfId="0" applyFont="1" applyFill="1" applyBorder="1" applyAlignment="1"/>
    <xf numFmtId="0" fontId="18" fillId="3" borderId="20" xfId="0" applyFont="1" applyFill="1" applyBorder="1" applyAlignment="1"/>
    <xf numFmtId="0" fontId="18" fillId="3" borderId="1" xfId="0" applyFont="1" applyFill="1" applyBorder="1" applyAlignment="1"/>
    <xf numFmtId="0" fontId="18" fillId="3" borderId="3" xfId="0" applyFont="1" applyFill="1" applyBorder="1" applyAlignment="1"/>
    <xf numFmtId="0" fontId="18" fillId="3" borderId="4" xfId="0" applyFont="1" applyFill="1" applyBorder="1" applyAlignment="1"/>
    <xf numFmtId="0" fontId="18" fillId="0" borderId="3" xfId="0" applyFont="1" applyBorder="1" applyAlignment="1"/>
    <xf numFmtId="0" fontId="18" fillId="0" borderId="4" xfId="0" applyFont="1" applyBorder="1" applyAlignment="1"/>
    <xf numFmtId="0" fontId="0" fillId="0" borderId="0" xfId="0" applyFill="1" applyBorder="1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168" fontId="22" fillId="0" borderId="2" xfId="2" applyNumberFormat="1" applyFont="1" applyBorder="1" applyAlignment="1">
      <alignment vertical="center"/>
    </xf>
    <xf numFmtId="44" fontId="10" fillId="8" borderId="46" xfId="0" applyNumberFormat="1" applyFont="1" applyFill="1" applyBorder="1"/>
    <xf numFmtId="44" fontId="10" fillId="8" borderId="23" xfId="0" applyNumberFormat="1" applyFont="1" applyFill="1" applyBorder="1"/>
    <xf numFmtId="44" fontId="10" fillId="8" borderId="47" xfId="0" applyNumberFormat="1" applyFont="1" applyFill="1" applyBorder="1"/>
    <xf numFmtId="44" fontId="11" fillId="0" borderId="14" xfId="0" applyNumberFormat="1" applyFont="1" applyBorder="1"/>
    <xf numFmtId="9" fontId="0" fillId="0" borderId="0" xfId="0" applyNumberFormat="1"/>
    <xf numFmtId="44" fontId="0" fillId="0" borderId="0" xfId="1" applyFont="1"/>
    <xf numFmtId="0" fontId="10" fillId="0" borderId="0" xfId="0" applyFont="1"/>
    <xf numFmtId="0" fontId="11" fillId="0" borderId="0" xfId="0" applyFont="1"/>
    <xf numFmtId="0" fontId="24" fillId="0" borderId="0" xfId="5"/>
    <xf numFmtId="0" fontId="25" fillId="0" borderId="0" xfId="5" applyFont="1"/>
    <xf numFmtId="168" fontId="24" fillId="0" borderId="0" xfId="5" applyNumberFormat="1"/>
    <xf numFmtId="171" fontId="21" fillId="7" borderId="45" xfId="4" applyNumberFormat="1"/>
    <xf numFmtId="44" fontId="25" fillId="0" borderId="48" xfId="6" applyFont="1" applyBorder="1" applyAlignment="1">
      <alignment horizontal="right"/>
    </xf>
    <xf numFmtId="172" fontId="25" fillId="0" borderId="0" xfId="5" applyNumberFormat="1" applyFont="1" applyAlignment="1">
      <alignment horizontal="right"/>
    </xf>
    <xf numFmtId="171" fontId="25" fillId="0" borderId="0" xfId="5" applyNumberFormat="1" applyFont="1" applyAlignment="1">
      <alignment horizontal="right"/>
    </xf>
    <xf numFmtId="171" fontId="0" fillId="0" borderId="42" xfId="7" applyNumberFormat="1" applyFont="1" applyBorder="1" applyAlignment="1">
      <alignment horizontal="right"/>
    </xf>
    <xf numFmtId="171" fontId="26" fillId="0" borderId="42" xfId="5" quotePrefix="1" applyNumberFormat="1" applyFont="1" applyFill="1" applyBorder="1" applyAlignment="1">
      <alignment horizontal="right" vertical="center"/>
    </xf>
    <xf numFmtId="171" fontId="26" fillId="0" borderId="49" xfId="5" quotePrefix="1" applyNumberFormat="1" applyFont="1" applyFill="1" applyBorder="1" applyAlignment="1">
      <alignment horizontal="right" vertical="center"/>
    </xf>
    <xf numFmtId="44" fontId="27" fillId="0" borderId="49" xfId="6" applyFont="1" applyBorder="1" applyAlignment="1">
      <alignment horizontal="left" vertical="center"/>
    </xf>
    <xf numFmtId="171" fontId="0" fillId="0" borderId="40" xfId="7" applyNumberFormat="1" applyFont="1" applyBorder="1" applyAlignment="1">
      <alignment horizontal="right"/>
    </xf>
    <xf numFmtId="171" fontId="26" fillId="0" borderId="40" xfId="5" quotePrefix="1" applyNumberFormat="1" applyFont="1" applyFill="1" applyBorder="1" applyAlignment="1">
      <alignment horizontal="right" vertical="center"/>
    </xf>
    <xf numFmtId="171" fontId="26" fillId="0" borderId="50" xfId="5" quotePrefix="1" applyNumberFormat="1" applyFont="1" applyFill="1" applyBorder="1" applyAlignment="1">
      <alignment horizontal="right" vertical="center"/>
    </xf>
    <xf numFmtId="44" fontId="27" fillId="0" borderId="50" xfId="6" applyFont="1" applyBorder="1" applyAlignment="1">
      <alignment horizontal="left" vertical="center"/>
    </xf>
    <xf numFmtId="171" fontId="26" fillId="0" borderId="51" xfId="5" quotePrefix="1" applyNumberFormat="1" applyFont="1" applyFill="1" applyBorder="1" applyAlignment="1">
      <alignment horizontal="right" vertical="center"/>
    </xf>
    <xf numFmtId="171" fontId="26" fillId="0" borderId="52" xfId="5" quotePrefix="1" applyNumberFormat="1" applyFont="1" applyFill="1" applyBorder="1" applyAlignment="1">
      <alignment horizontal="right" vertical="center"/>
    </xf>
    <xf numFmtId="171" fontId="0" fillId="0" borderId="51" xfId="7" applyNumberFormat="1" applyFont="1" applyBorder="1" applyAlignment="1">
      <alignment horizontal="right"/>
    </xf>
    <xf numFmtId="171" fontId="26" fillId="0" borderId="39" xfId="5" quotePrefix="1" applyNumberFormat="1" applyFont="1" applyFill="1" applyBorder="1" applyAlignment="1">
      <alignment horizontal="right" vertical="center"/>
    </xf>
    <xf numFmtId="171" fontId="26" fillId="0" borderId="53" xfId="5" quotePrefix="1" applyNumberFormat="1" applyFont="1" applyFill="1" applyBorder="1" applyAlignment="1">
      <alignment horizontal="right" vertical="center"/>
    </xf>
    <xf numFmtId="44" fontId="27" fillId="0" borderId="52" xfId="6" applyFont="1" applyBorder="1" applyAlignment="1">
      <alignment horizontal="left" vertical="center"/>
    </xf>
    <xf numFmtId="168" fontId="0" fillId="5" borderId="2" xfId="7" applyNumberFormat="1" applyFont="1" applyFill="1" applyBorder="1"/>
    <xf numFmtId="0" fontId="28" fillId="9" borderId="2" xfId="5" applyFont="1" applyFill="1" applyBorder="1" applyAlignment="1">
      <alignment horizontal="center" vertical="center"/>
    </xf>
    <xf numFmtId="0" fontId="28" fillId="9" borderId="1" xfId="5" applyFont="1" applyFill="1" applyBorder="1" applyAlignment="1">
      <alignment horizontal="center" vertical="center"/>
    </xf>
    <xf numFmtId="0" fontId="29" fillId="9" borderId="2" xfId="5" applyFont="1" applyFill="1" applyBorder="1" applyAlignment="1">
      <alignment horizontal="center" vertical="center" wrapText="1"/>
    </xf>
    <xf numFmtId="44" fontId="0" fillId="0" borderId="54" xfId="6" applyFont="1" applyBorder="1" applyAlignment="1">
      <alignment horizontal="right"/>
    </xf>
    <xf numFmtId="44" fontId="26" fillId="0" borderId="42" xfId="6" quotePrefix="1" applyFont="1" applyFill="1" applyBorder="1" applyAlignment="1">
      <alignment horizontal="right" vertical="center"/>
    </xf>
    <xf numFmtId="44" fontId="26" fillId="0" borderId="21" xfId="6" quotePrefix="1" applyFont="1" applyFill="1" applyBorder="1" applyAlignment="1">
      <alignment horizontal="right" vertical="center"/>
    </xf>
    <xf numFmtId="44" fontId="0" fillId="0" borderId="40" xfId="6" applyFont="1" applyBorder="1" applyAlignment="1">
      <alignment horizontal="right"/>
    </xf>
    <xf numFmtId="44" fontId="26" fillId="0" borderId="40" xfId="6" quotePrefix="1" applyFont="1" applyFill="1" applyBorder="1" applyAlignment="1">
      <alignment horizontal="right" vertical="center"/>
    </xf>
    <xf numFmtId="44" fontId="26" fillId="0" borderId="13" xfId="6" quotePrefix="1" applyFont="1" applyFill="1" applyBorder="1" applyAlignment="1">
      <alignment horizontal="right" vertical="center"/>
    </xf>
    <xf numFmtId="44" fontId="24" fillId="0" borderId="50" xfId="6" applyFont="1" applyBorder="1" applyAlignment="1">
      <alignment horizontal="left" vertical="center"/>
    </xf>
    <xf numFmtId="44" fontId="0" fillId="0" borderId="39" xfId="6" applyFont="1" applyBorder="1" applyAlignment="1">
      <alignment horizontal="right"/>
    </xf>
    <xf numFmtId="44" fontId="26" fillId="0" borderId="39" xfId="6" quotePrefix="1" applyFont="1" applyFill="1" applyBorder="1" applyAlignment="1">
      <alignment horizontal="right" vertical="center"/>
    </xf>
    <xf numFmtId="44" fontId="26" fillId="0" borderId="55" xfId="6" quotePrefix="1" applyFont="1" applyFill="1" applyBorder="1" applyAlignment="1">
      <alignment horizontal="right" vertical="center"/>
    </xf>
    <xf numFmtId="44" fontId="24" fillId="0" borderId="52" xfId="6" applyFont="1" applyBorder="1" applyAlignment="1">
      <alignment horizontal="left" vertical="center"/>
    </xf>
    <xf numFmtId="0" fontId="30" fillId="5" borderId="48" xfId="5" applyFont="1" applyFill="1" applyBorder="1" applyAlignment="1">
      <alignment horizontal="center" vertical="center"/>
    </xf>
    <xf numFmtId="0" fontId="31" fillId="9" borderId="2" xfId="5" applyFont="1" applyFill="1" applyBorder="1" applyAlignment="1">
      <alignment horizontal="center" vertical="center"/>
    </xf>
    <xf numFmtId="0" fontId="32" fillId="9" borderId="2" xfId="5" applyFont="1" applyFill="1" applyBorder="1" applyAlignment="1">
      <alignment horizontal="center" vertical="center" wrapText="1"/>
    </xf>
    <xf numFmtId="0" fontId="30" fillId="5" borderId="56" xfId="5" applyFont="1" applyFill="1" applyBorder="1" applyAlignment="1">
      <alignment horizontal="center" vertical="center"/>
    </xf>
    <xf numFmtId="0" fontId="20" fillId="9" borderId="2" xfId="5" applyFont="1" applyFill="1" applyBorder="1" applyAlignment="1">
      <alignment horizontal="center" vertical="center"/>
    </xf>
    <xf numFmtId="0" fontId="20" fillId="9" borderId="3" xfId="5" applyFont="1" applyFill="1" applyBorder="1" applyAlignment="1">
      <alignment horizontal="center" vertical="center"/>
    </xf>
    <xf numFmtId="0" fontId="20" fillId="9" borderId="1" xfId="5" applyFont="1" applyFill="1" applyBorder="1" applyAlignment="1">
      <alignment horizontal="center" vertical="center"/>
    </xf>
    <xf numFmtId="0" fontId="33" fillId="9" borderId="1" xfId="5" applyFont="1" applyFill="1" applyBorder="1" applyAlignment="1">
      <alignment horizontal="center" vertical="center" wrapText="1"/>
    </xf>
    <xf numFmtId="0" fontId="34" fillId="0" borderId="4" xfId="5" applyFont="1" applyBorder="1" applyAlignment="1">
      <alignment horizontal="center" vertical="center"/>
    </xf>
    <xf numFmtId="0" fontId="34" fillId="0" borderId="3" xfId="5" applyFont="1" applyBorder="1" applyAlignment="1">
      <alignment horizontal="center" vertical="center"/>
    </xf>
    <xf numFmtId="0" fontId="34" fillId="0" borderId="1" xfId="5" applyFont="1" applyBorder="1" applyAlignment="1">
      <alignment horizontal="center" vertical="center"/>
    </xf>
    <xf numFmtId="44" fontId="25" fillId="0" borderId="0" xfId="5" applyNumberFormat="1" applyFont="1"/>
    <xf numFmtId="168" fontId="25" fillId="0" borderId="48" xfId="7" applyNumberFormat="1" applyFont="1" applyBorder="1" applyAlignment="1">
      <alignment horizontal="right" vertical="center"/>
    </xf>
    <xf numFmtId="3" fontId="24" fillId="0" borderId="0" xfId="5" applyNumberFormat="1" applyAlignment="1">
      <alignment horizontal="right"/>
    </xf>
    <xf numFmtId="168" fontId="0" fillId="0" borderId="51" xfId="7" applyNumberFormat="1" applyFont="1" applyBorder="1" applyAlignment="1">
      <alignment horizontal="right" vertical="center"/>
    </xf>
    <xf numFmtId="3" fontId="26" fillId="0" borderId="13" xfId="5" quotePrefix="1" applyNumberFormat="1" applyFont="1" applyFill="1" applyBorder="1" applyAlignment="1">
      <alignment horizontal="right" vertical="center"/>
    </xf>
    <xf numFmtId="0" fontId="27" fillId="0" borderId="50" xfId="5" applyFont="1" applyBorder="1" applyAlignment="1">
      <alignment horizontal="left" vertical="center"/>
    </xf>
    <xf numFmtId="3" fontId="26" fillId="0" borderId="13" xfId="5" applyNumberFormat="1" applyFont="1" applyFill="1" applyBorder="1" applyAlignment="1">
      <alignment horizontal="right" vertical="center"/>
    </xf>
    <xf numFmtId="3" fontId="26" fillId="0" borderId="55" xfId="5" quotePrefix="1" applyNumberFormat="1" applyFont="1" applyFill="1" applyBorder="1" applyAlignment="1">
      <alignment horizontal="right" vertical="center"/>
    </xf>
    <xf numFmtId="0" fontId="27" fillId="0" borderId="52" xfId="5" applyFont="1" applyBorder="1" applyAlignment="1">
      <alignment horizontal="left" vertical="center"/>
    </xf>
    <xf numFmtId="168" fontId="0" fillId="10" borderId="2" xfId="7" applyNumberFormat="1" applyFont="1" applyFill="1" applyBorder="1" applyAlignment="1">
      <alignment horizontal="center" vertical="center"/>
    </xf>
    <xf numFmtId="0" fontId="28" fillId="11" borderId="2" xfId="5" applyFont="1" applyFill="1" applyBorder="1" applyAlignment="1">
      <alignment horizontal="center" vertical="center"/>
    </xf>
    <xf numFmtId="0" fontId="28" fillId="11" borderId="1" xfId="5" applyFont="1" applyFill="1" applyBorder="1" applyAlignment="1">
      <alignment horizontal="center" vertical="center"/>
    </xf>
    <xf numFmtId="0" fontId="29" fillId="11" borderId="2" xfId="5" applyFont="1" applyFill="1" applyBorder="1" applyAlignment="1">
      <alignment horizontal="center" vertical="center" wrapText="1"/>
    </xf>
    <xf numFmtId="168" fontId="0" fillId="0" borderId="57" xfId="7" applyNumberFormat="1" applyFont="1" applyBorder="1" applyAlignment="1">
      <alignment horizontal="right" vertical="center"/>
    </xf>
    <xf numFmtId="3" fontId="26" fillId="0" borderId="21" xfId="5" applyNumberFormat="1" applyFont="1" applyFill="1" applyBorder="1" applyAlignment="1">
      <alignment horizontal="right" vertical="center"/>
    </xf>
    <xf numFmtId="3" fontId="26" fillId="0" borderId="21" xfId="5" quotePrefix="1" applyNumberFormat="1" applyFont="1" applyFill="1" applyBorder="1" applyAlignment="1">
      <alignment horizontal="right" vertical="center"/>
    </xf>
    <xf numFmtId="168" fontId="0" fillId="0" borderId="39" xfId="7" applyNumberFormat="1" applyFont="1" applyBorder="1" applyAlignment="1">
      <alignment horizontal="right" vertical="center"/>
    </xf>
    <xf numFmtId="3" fontId="26" fillId="0" borderId="11" xfId="5" quotePrefix="1" applyNumberFormat="1" applyFont="1" applyFill="1" applyBorder="1" applyAlignment="1">
      <alignment horizontal="right" vertical="center"/>
    </xf>
    <xf numFmtId="0" fontId="30" fillId="10" borderId="48" xfId="5" applyFont="1" applyFill="1" applyBorder="1" applyAlignment="1">
      <alignment horizontal="center" vertical="center"/>
    </xf>
    <xf numFmtId="0" fontId="31" fillId="11" borderId="2" xfId="5" applyFont="1" applyFill="1" applyBorder="1" applyAlignment="1">
      <alignment horizontal="center" vertical="center"/>
    </xf>
    <xf numFmtId="0" fontId="32" fillId="11" borderId="2" xfId="5" applyFont="1" applyFill="1" applyBorder="1" applyAlignment="1">
      <alignment horizontal="center" vertical="center" wrapText="1"/>
    </xf>
    <xf numFmtId="0" fontId="30" fillId="10" borderId="56" xfId="5" applyFont="1" applyFill="1" applyBorder="1" applyAlignment="1">
      <alignment horizontal="center" vertical="center"/>
    </xf>
    <xf numFmtId="0" fontId="18" fillId="11" borderId="2" xfId="5" applyFont="1" applyFill="1" applyBorder="1" applyAlignment="1">
      <alignment horizontal="center" vertical="center"/>
    </xf>
    <xf numFmtId="0" fontId="18" fillId="11" borderId="3" xfId="5" applyFont="1" applyFill="1" applyBorder="1" applyAlignment="1">
      <alignment horizontal="center" vertical="center"/>
    </xf>
    <xf numFmtId="0" fontId="33" fillId="11" borderId="18" xfId="5" applyFont="1" applyFill="1" applyBorder="1" applyAlignment="1">
      <alignment horizontal="center" vertical="center" wrapText="1"/>
    </xf>
    <xf numFmtId="0" fontId="35" fillId="0" borderId="4" xfId="5" applyFont="1" applyBorder="1" applyAlignment="1">
      <alignment horizontal="center" vertical="center"/>
    </xf>
    <xf numFmtId="0" fontId="35" fillId="0" borderId="3" xfId="5" applyFont="1" applyBorder="1" applyAlignment="1">
      <alignment horizontal="center" vertical="center"/>
    </xf>
    <xf numFmtId="0" fontId="35" fillId="0" borderId="1" xfId="5" applyFont="1" applyBorder="1" applyAlignment="1">
      <alignment horizontal="center" vertical="center"/>
    </xf>
    <xf numFmtId="0" fontId="23" fillId="0" borderId="0" xfId="0" applyFont="1"/>
    <xf numFmtId="172" fontId="0" fillId="0" borderId="0" xfId="0" applyNumberFormat="1"/>
  </cellXfs>
  <cellStyles count="8">
    <cellStyle name="Celda de comprobación" xfId="4" builtinId="23"/>
    <cellStyle name="Millares" xfId="2" builtinId="3"/>
    <cellStyle name="Millares 2" xfId="7"/>
    <cellStyle name="Moneda" xfId="1" builtinId="4"/>
    <cellStyle name="Moneda 2" xfId="6"/>
    <cellStyle name="Normal" xfId="0" builtinId="0"/>
    <cellStyle name="Normal 2" xfId="5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Relationship Id="rId4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/>
              <a:t>Indicador</a:t>
            </a:r>
            <a:r>
              <a:rPr lang="es-MX" baseline="0"/>
              <a:t> de Impacto  del Eje Guadalajara</a:t>
            </a:r>
            <a:endParaRPr lang="es-MX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pPr>
              <a:solidFill>
                <a:srgbClr val="C00000"/>
              </a:solidFill>
            </c:spPr>
          </c:marker>
          <c:cat>
            <c:strRef>
              <c:f>[4]Hoja1!$C$3:$O$3</c:f>
              <c:strCache>
                <c:ptCount val="1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[4]Hoja1!$C$10:$O$10</c:f>
              <c:numCache>
                <c:formatCode>General</c:formatCode>
                <c:ptCount val="13"/>
                <c:pt idx="0">
                  <c:v>10199879.489999998</c:v>
                </c:pt>
                <c:pt idx="1">
                  <c:v>9816926.2899999991</c:v>
                </c:pt>
                <c:pt idx="2">
                  <c:v>10034405.6</c:v>
                </c:pt>
                <c:pt idx="3">
                  <c:v>8216446.9199999999</c:v>
                </c:pt>
                <c:pt idx="4">
                  <c:v>8633714.5300000012</c:v>
                </c:pt>
                <c:pt idx="5">
                  <c:v>9081841.8499999996</c:v>
                </c:pt>
                <c:pt idx="6">
                  <c:v>10782794.18</c:v>
                </c:pt>
                <c:pt idx="7">
                  <c:v>9893149.5700000003</c:v>
                </c:pt>
                <c:pt idx="8">
                  <c:v>9617727.8000000007</c:v>
                </c:pt>
                <c:pt idx="9">
                  <c:v>11091575.84</c:v>
                </c:pt>
                <c:pt idx="10">
                  <c:v>11356864.210000001</c:v>
                </c:pt>
                <c:pt idx="11">
                  <c:v>13159002.35</c:v>
                </c:pt>
                <c:pt idx="12">
                  <c:v>121884328.63</c:v>
                </c:pt>
              </c:numCache>
            </c:numRef>
          </c:val>
          <c:smooth val="1"/>
        </c:ser>
        <c:ser>
          <c:idx val="1"/>
          <c:order val="1"/>
          <c:marker>
            <c:spPr>
              <a:solidFill>
                <a:srgbClr val="00B050"/>
              </a:solidFill>
            </c:spPr>
          </c:marker>
          <c:cat>
            <c:strRef>
              <c:f>[4]Hoja1!$C$3:$O$3</c:f>
              <c:strCache>
                <c:ptCount val="13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TOTAL</c:v>
                </c:pt>
              </c:strCache>
            </c:strRef>
          </c:cat>
          <c:val>
            <c:numRef>
              <c:f>[4]Hoja1!$C$29:$O$29</c:f>
              <c:numCache>
                <c:formatCode>General</c:formatCode>
                <c:ptCount val="13"/>
                <c:pt idx="0">
                  <c:v>742534.75</c:v>
                </c:pt>
                <c:pt idx="1">
                  <c:v>692167.8</c:v>
                </c:pt>
                <c:pt idx="2">
                  <c:v>669708.75</c:v>
                </c:pt>
                <c:pt idx="3">
                  <c:v>642476.75</c:v>
                </c:pt>
                <c:pt idx="4">
                  <c:v>595428.75</c:v>
                </c:pt>
                <c:pt idx="5">
                  <c:v>658033</c:v>
                </c:pt>
                <c:pt idx="6">
                  <c:v>775018.75</c:v>
                </c:pt>
                <c:pt idx="7">
                  <c:v>567434.75</c:v>
                </c:pt>
                <c:pt idx="8">
                  <c:v>509846.25</c:v>
                </c:pt>
                <c:pt idx="9">
                  <c:v>484332.5</c:v>
                </c:pt>
                <c:pt idx="10">
                  <c:v>473056.25</c:v>
                </c:pt>
                <c:pt idx="11">
                  <c:v>392817.5</c:v>
                </c:pt>
                <c:pt idx="12">
                  <c:v>7202855.7999999998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013576"/>
        <c:axId val="195714296"/>
      </c:lineChart>
      <c:catAx>
        <c:axId val="2450135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95714296"/>
        <c:crosses val="autoZero"/>
        <c:auto val="1"/>
        <c:lblAlgn val="ctr"/>
        <c:lblOffset val="100"/>
        <c:noMultiLvlLbl val="0"/>
      </c:catAx>
      <c:valAx>
        <c:axId val="195714296"/>
        <c:scaling>
          <c:logBase val="10"/>
          <c:orientation val="minMax"/>
          <c:max val="130000000"/>
          <c:min val="100000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245013576"/>
        <c:crosses val="autoZero"/>
        <c:crossBetween val="between"/>
        <c:majorUnit val="10"/>
        <c:minorUnit val="10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Pto</a:t>
            </a:r>
            <a:r>
              <a:rPr lang="es-MX" baseline="0"/>
              <a:t> Vallarta 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'MIR 2015'!$B$29</c:f>
              <c:strCache>
                <c:ptCount val="1"/>
                <c:pt idx="0">
                  <c:v>Transporte Diesel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'MIR 2015'!$C$29:$N$29</c:f>
              <c:numCache>
                <c:formatCode>_("$"* #,##0.00_);_("$"* \(#,##0.00\);_("$"* "-"??_);_(@_)</c:formatCode>
                <c:ptCount val="12"/>
                <c:pt idx="0">
                  <c:v>253571.25</c:v>
                </c:pt>
                <c:pt idx="1">
                  <c:v>264086.25</c:v>
                </c:pt>
                <c:pt idx="2">
                  <c:v>342967.5</c:v>
                </c:pt>
                <c:pt idx="3">
                  <c:v>334113.75</c:v>
                </c:pt>
                <c:pt idx="4">
                  <c:v>312697.5</c:v>
                </c:pt>
                <c:pt idx="5">
                  <c:v>338887.5</c:v>
                </c:pt>
                <c:pt idx="6">
                  <c:v>345900</c:v>
                </c:pt>
                <c:pt idx="7">
                  <c:v>306153.75</c:v>
                </c:pt>
                <c:pt idx="8">
                  <c:v>301676.25</c:v>
                </c:pt>
                <c:pt idx="9">
                  <c:v>267078.75</c:v>
                </c:pt>
                <c:pt idx="10">
                  <c:v>314805</c:v>
                </c:pt>
                <c:pt idx="11">
                  <c:v>312247.5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'MIR 2015'!$B$30</c:f>
              <c:strCache>
                <c:ptCount val="1"/>
                <c:pt idx="0">
                  <c:v>Subrogado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val>
            <c:numRef>
              <c:f>'MIR 2015'!$C$30:$N$30</c:f>
              <c:numCache>
                <c:formatCode>_("$"* #,##0.00_);_("$"* \(#,##0.00\);_("$"* "-"??_);_(@_)</c:formatCode>
                <c:ptCount val="12"/>
                <c:pt idx="0">
                  <c:v>25854</c:v>
                </c:pt>
                <c:pt idx="1">
                  <c:v>19800</c:v>
                </c:pt>
                <c:pt idx="2">
                  <c:v>2050</c:v>
                </c:pt>
                <c:pt idx="3">
                  <c:v>0</c:v>
                </c:pt>
                <c:pt idx="4">
                  <c:v>0</c:v>
                </c:pt>
                <c:pt idx="5">
                  <c:v>6938</c:v>
                </c:pt>
                <c:pt idx="6">
                  <c:v>2205</c:v>
                </c:pt>
                <c:pt idx="7">
                  <c:v>2594</c:v>
                </c:pt>
                <c:pt idx="8">
                  <c:v>0</c:v>
                </c:pt>
                <c:pt idx="9">
                  <c:v>1423034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253232"/>
        <c:axId val="246111392"/>
      </c:lineChart>
      <c:catAx>
        <c:axId val="40925323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6111392"/>
        <c:crosses val="autoZero"/>
        <c:auto val="1"/>
        <c:lblAlgn val="ctr"/>
        <c:lblOffset val="100"/>
        <c:noMultiLvlLbl val="0"/>
      </c:catAx>
      <c:valAx>
        <c:axId val="2461113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09253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Guadalajara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lineChart>
        <c:grouping val="stacked"/>
        <c:varyColors val="0"/>
        <c:ser>
          <c:idx val="1"/>
          <c:order val="1"/>
          <c:tx>
            <c:strRef>
              <c:f>'MIR 2015'!$B$18</c:f>
              <c:strCache>
                <c:ptCount val="1"/>
                <c:pt idx="0">
                  <c:v>Transporte Diesel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'MIR 2015'!$C$16:$N$16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 </c:v>
                </c:pt>
                <c:pt idx="6">
                  <c:v>Julio </c:v>
                </c:pt>
                <c:pt idx="7">
                  <c:v>Agosto 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'MIR 2015'!$C$18:$N$18</c:f>
              <c:numCache>
                <c:formatCode>_("$"* #,##0.00_);_("$"* \(#,##0.00\);_("$"* "-"??_);_(@_)</c:formatCode>
                <c:ptCount val="12"/>
                <c:pt idx="0">
                  <c:v>7107820.5</c:v>
                </c:pt>
                <c:pt idx="1">
                  <c:v>7139683.5</c:v>
                </c:pt>
                <c:pt idx="2">
                  <c:v>7748906</c:v>
                </c:pt>
                <c:pt idx="3">
                  <c:v>7202395</c:v>
                </c:pt>
                <c:pt idx="4">
                  <c:v>7677359</c:v>
                </c:pt>
                <c:pt idx="5">
                  <c:v>7783307</c:v>
                </c:pt>
                <c:pt idx="6">
                  <c:v>8115045.5</c:v>
                </c:pt>
                <c:pt idx="7">
                  <c:v>8252263.5</c:v>
                </c:pt>
                <c:pt idx="8">
                  <c:v>7967131.5</c:v>
                </c:pt>
                <c:pt idx="9">
                  <c:v>7567055.5</c:v>
                </c:pt>
                <c:pt idx="10">
                  <c:v>7280212.5</c:v>
                </c:pt>
                <c:pt idx="11">
                  <c:v>6942943.5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'MIR 2015'!$B$19</c:f>
              <c:strCache>
                <c:ptCount val="1"/>
                <c:pt idx="0">
                  <c:v>Transporte Electrico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'MIR 2015'!$C$16:$N$16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 </c:v>
                </c:pt>
                <c:pt idx="6">
                  <c:v>Julio </c:v>
                </c:pt>
                <c:pt idx="7">
                  <c:v>Agosto 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'MIR 2015'!$C$19:$N$19</c:f>
              <c:numCache>
                <c:formatCode>_("$"* #,##0.00_);_("$"* \(#,##0.00\);_("$"* "-"??_);_(@_)</c:formatCode>
                <c:ptCount val="12"/>
                <c:pt idx="0">
                  <c:v>1815318</c:v>
                </c:pt>
                <c:pt idx="1">
                  <c:v>1758420</c:v>
                </c:pt>
                <c:pt idx="2">
                  <c:v>2036847.5</c:v>
                </c:pt>
                <c:pt idx="3">
                  <c:v>2138216.5</c:v>
                </c:pt>
                <c:pt idx="4">
                  <c:v>2245645.5</c:v>
                </c:pt>
                <c:pt idx="5">
                  <c:v>2182425</c:v>
                </c:pt>
                <c:pt idx="6">
                  <c:v>2069882.5</c:v>
                </c:pt>
                <c:pt idx="7">
                  <c:v>1934632</c:v>
                </c:pt>
                <c:pt idx="8">
                  <c:v>1809734.5</c:v>
                </c:pt>
                <c:pt idx="9">
                  <c:v>1667085</c:v>
                </c:pt>
                <c:pt idx="10">
                  <c:v>1575311.5</c:v>
                </c:pt>
                <c:pt idx="11">
                  <c:v>1599489.5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'MIR 2015'!$B$20</c:f>
              <c:strCache>
                <c:ptCount val="1"/>
                <c:pt idx="0">
                  <c:v>Subrogado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'MIR 2015'!$C$16:$N$16</c:f>
              <c:strCache>
                <c:ptCount val="12"/>
                <c:pt idx="0">
                  <c:v>Enero 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 </c:v>
                </c:pt>
                <c:pt idx="5">
                  <c:v>Junio </c:v>
                </c:pt>
                <c:pt idx="6">
                  <c:v>Julio </c:v>
                </c:pt>
                <c:pt idx="7">
                  <c:v>Agosto 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'MIR 2015'!$C$20:$N$20</c:f>
              <c:numCache>
                <c:formatCode>_("$"* #,##0.00_);_("$"* \(#,##0.00\);_("$"* "-"??_);_(@_)</c:formatCode>
                <c:ptCount val="12"/>
                <c:pt idx="0">
                  <c:v>3864009</c:v>
                </c:pt>
                <c:pt idx="1">
                  <c:v>3798517</c:v>
                </c:pt>
                <c:pt idx="2">
                  <c:v>4008530</c:v>
                </c:pt>
                <c:pt idx="3">
                  <c:v>4114919</c:v>
                </c:pt>
                <c:pt idx="4">
                  <c:v>3969853</c:v>
                </c:pt>
                <c:pt idx="5">
                  <c:v>4001515</c:v>
                </c:pt>
                <c:pt idx="6">
                  <c:v>4404460</c:v>
                </c:pt>
                <c:pt idx="7">
                  <c:v>4310120</c:v>
                </c:pt>
                <c:pt idx="8">
                  <c:v>4152355</c:v>
                </c:pt>
                <c:pt idx="9">
                  <c:v>4385202</c:v>
                </c:pt>
                <c:pt idx="10">
                  <c:v>4103903</c:v>
                </c:pt>
                <c:pt idx="11">
                  <c:v>4065963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220992"/>
        <c:axId val="420221384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'MIR 2015'!$B$17</c15:sqref>
                        </c15:formulaRef>
                      </c:ext>
                    </c:extLst>
                    <c:strCache>
                      <c:ptCount val="1"/>
                      <c:pt idx="0">
                        <c:v>Guadalajara </c:v>
                      </c:pt>
                    </c:strCache>
                  </c:strRef>
                </c:tx>
                <c:spPr>
                  <a:ln w="2222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diamond"/>
                  <c:size val="6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  <a:round/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'MIR 2015'!$C$16:$N$16</c15:sqref>
                        </c15:formulaRef>
                      </c:ext>
                    </c:extLst>
                    <c:strCache>
                      <c:ptCount val="12"/>
                      <c:pt idx="0">
                        <c:v>Enero </c:v>
                      </c:pt>
                      <c:pt idx="1">
                        <c:v>Febrero</c:v>
                      </c:pt>
                      <c:pt idx="2">
                        <c:v>Marzo</c:v>
                      </c:pt>
                      <c:pt idx="3">
                        <c:v>Abril</c:v>
                      </c:pt>
                      <c:pt idx="4">
                        <c:v>Mayo </c:v>
                      </c:pt>
                      <c:pt idx="5">
                        <c:v>Junio </c:v>
                      </c:pt>
                      <c:pt idx="6">
                        <c:v>Julio </c:v>
                      </c:pt>
                      <c:pt idx="7">
                        <c:v>Agosto </c:v>
                      </c:pt>
                      <c:pt idx="8">
                        <c:v>Sept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Dic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'MIR 2015'!$C$17:$N$17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420220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221384"/>
        <c:crosses val="autoZero"/>
        <c:auto val="1"/>
        <c:lblAlgn val="ctr"/>
        <c:lblOffset val="100"/>
        <c:noMultiLvlLbl val="0"/>
      </c:catAx>
      <c:valAx>
        <c:axId val="420221384"/>
        <c:scaling>
          <c:orientation val="minMax"/>
        </c:scaling>
        <c:delete val="0"/>
        <c:axPos val="l"/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20220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>
                <a:solidFill>
                  <a:srgbClr val="FF0000"/>
                </a:solidFill>
                <a:latin typeface="Arial Black" pitchFamily="34" charset="0"/>
              </a:defRPr>
            </a:pPr>
            <a:r>
              <a:rPr lang="en-US" baseline="0">
                <a:solidFill>
                  <a:srgbClr val="FF0000"/>
                </a:solidFill>
                <a:latin typeface="Arial Black" pitchFamily="34" charset="0"/>
              </a:rPr>
              <a:t>FOLIOS ELABORADOS SUBROGADO E INTERNAS 2015</a:t>
            </a:r>
            <a:endParaRPr lang="en-US">
              <a:solidFill>
                <a:srgbClr val="FF0000"/>
              </a:solidFill>
              <a:latin typeface="Arial Black" pitchFamily="34" charset="0"/>
            </a:endParaRPr>
          </a:p>
        </c:rich>
      </c:tx>
      <c:layout>
        <c:manualLayout>
          <c:xMode val="edge"/>
          <c:yMode val="edge"/>
          <c:x val="0.16121595848354947"/>
          <c:y val="3.0521487776063061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7030A0"/>
              </a:solidFill>
            </c:spPr>
          </c:dPt>
          <c:dLbls>
            <c:dLbl>
              <c:idx val="0"/>
              <c:layout>
                <c:manualLayout>
                  <c:x val="1.4184397163120564E-2"/>
                  <c:y val="-2.6974960015462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4562647754137166E-3"/>
                  <c:y val="-1.92678285824734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9.4562647754137166E-3"/>
                  <c:y val="-2.69749600154628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4184397163120564E-2"/>
                  <c:y val="-2.312139429896812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>
                      <a:solidFill>
                        <a:srgbClr val="00B050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032308904649327E-2"/>
                  <c:y val="-2.3121394298968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1032308904649327E-2"/>
                  <c:y val="-2.3121394298968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032308904649327E-2"/>
                  <c:y val="-2.31213942989681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fld id="{0E17C8A8-CF42-4F4E-8034-71CB6609CEC0}" type="VALUE">
                      <a:rPr lang="en-US">
                        <a:solidFill>
                          <a:srgbClr val="00B050"/>
                        </a:solidFill>
                      </a:rPr>
                      <a:pPr/>
                      <a:t>[VALOR]</a:t>
                    </a:fld>
                    <a:endParaRPr lang="es-MX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>
                      <a:solidFill>
                        <a:srgbClr val="00B050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>
                      <a:solidFill>
                        <a:srgbClr val="00B050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400">
                      <a:solidFill>
                        <a:srgbClr val="7030A0"/>
                      </a:solidFill>
                    </a:defRPr>
                  </a:pPr>
                  <a:endParaRPr lang="es-MX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rgbClr val="FF0000"/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[7]MACHOTE!$D$1:$D$19</c:f>
              <c:strCache>
                <c:ptCount val="1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1ER TRIMESTRE</c:v>
                </c:pt>
                <c:pt idx="4">
                  <c:v>ABRIL</c:v>
                </c:pt>
                <c:pt idx="5">
                  <c:v>MAYO</c:v>
                </c:pt>
                <c:pt idx="6">
                  <c:v>JUNIO</c:v>
                </c:pt>
                <c:pt idx="7">
                  <c:v>2DO TRIMESTRE</c:v>
                </c:pt>
                <c:pt idx="8">
                  <c:v>1ER SEMESTRE</c:v>
                </c:pt>
                <c:pt idx="9">
                  <c:v>JULIO </c:v>
                </c:pt>
                <c:pt idx="10">
                  <c:v>AGOSTO</c:v>
                </c:pt>
                <c:pt idx="11">
                  <c:v>SEPTIEMBRE</c:v>
                </c:pt>
                <c:pt idx="12">
                  <c:v>3ER TRIMESTRE</c:v>
                </c:pt>
                <c:pt idx="13">
                  <c:v>OCTUBRE </c:v>
                </c:pt>
                <c:pt idx="14">
                  <c:v>NOVIEMBRE </c:v>
                </c:pt>
                <c:pt idx="15">
                  <c:v>DICIEMBRE </c:v>
                </c:pt>
                <c:pt idx="16">
                  <c:v>4TO TRIMESTRE</c:v>
                </c:pt>
                <c:pt idx="17">
                  <c:v>2DO SEMESTRE</c:v>
                </c:pt>
                <c:pt idx="18">
                  <c:v>ANUAL</c:v>
                </c:pt>
              </c:strCache>
            </c:strRef>
          </c:cat>
          <c:val>
            <c:numRef>
              <c:f>[7]MACHOTE!$E$1:$E$19</c:f>
              <c:numCache>
                <c:formatCode>General</c:formatCode>
                <c:ptCount val="19"/>
                <c:pt idx="0">
                  <c:v>353</c:v>
                </c:pt>
                <c:pt idx="1">
                  <c:v>169</c:v>
                </c:pt>
                <c:pt idx="2">
                  <c:v>346</c:v>
                </c:pt>
                <c:pt idx="3">
                  <c:v>868</c:v>
                </c:pt>
                <c:pt idx="4">
                  <c:v>348</c:v>
                </c:pt>
                <c:pt idx="5">
                  <c:v>249</c:v>
                </c:pt>
                <c:pt idx="6">
                  <c:v>357</c:v>
                </c:pt>
                <c:pt idx="7">
                  <c:v>954</c:v>
                </c:pt>
                <c:pt idx="8">
                  <c:v>1822</c:v>
                </c:pt>
                <c:pt idx="9">
                  <c:v>402</c:v>
                </c:pt>
                <c:pt idx="10">
                  <c:v>446</c:v>
                </c:pt>
                <c:pt idx="11">
                  <c:v>385</c:v>
                </c:pt>
                <c:pt idx="12">
                  <c:v>1233</c:v>
                </c:pt>
                <c:pt idx="13">
                  <c:v>401</c:v>
                </c:pt>
                <c:pt idx="14">
                  <c:v>213</c:v>
                </c:pt>
                <c:pt idx="15">
                  <c:v>412</c:v>
                </c:pt>
                <c:pt idx="16">
                  <c:v>1026</c:v>
                </c:pt>
                <c:pt idx="17">
                  <c:v>2259</c:v>
                </c:pt>
                <c:pt idx="18">
                  <c:v>4081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'INC. X INSP.'!#REF!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462532144"/>
        <c:axId val="290648784"/>
        <c:axId val="0"/>
      </c:bar3DChart>
      <c:catAx>
        <c:axId val="46253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MX"/>
          </a:p>
        </c:txPr>
        <c:crossAx val="290648784"/>
        <c:crosses val="autoZero"/>
        <c:auto val="1"/>
        <c:lblAlgn val="ctr"/>
        <c:lblOffset val="100"/>
        <c:noMultiLvlLbl val="0"/>
      </c:catAx>
      <c:valAx>
        <c:axId val="290648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253214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b="1"/>
      </a:pPr>
      <a:endParaRPr lang="es-MX"/>
    </a:p>
  </c:txPr>
  <c:printSettings>
    <c:headerFooter>
      <c:oddHeader>&amp;C&amp;"Arial Black,Negrita"&amp;18&amp;K000000INFORME ANUAL INSPECCION SUBROGADO 2015</c:oddHeader>
    </c:headerFooter>
    <c:pageMargins b="0.74803149606299235" l="0.70866141732283494" r="0.70866141732283494" t="0.74803149606299235" header="0.31496062992126006" footer="0.31496062992126006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rgbClr val="FF0000"/>
                </a:solidFill>
                <a:latin typeface="Arial Black" panose="020B0A04020102020204" pitchFamily="34" charset="0"/>
                <a:ea typeface="+mn-ea"/>
                <a:cs typeface="+mn-cs"/>
              </a:defRPr>
            </a:pPr>
            <a:r>
              <a:rPr lang="en-US" b="1">
                <a:solidFill>
                  <a:srgbClr val="FF0000"/>
                </a:solidFill>
                <a:latin typeface="Arial Black" panose="020B0A04020102020204" pitchFamily="34" charset="0"/>
              </a:rPr>
              <a:t>OPERATIVOS SUBROGADO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rgbClr val="FF0000"/>
              </a:solidFill>
              <a:latin typeface="Arial Black" panose="020B0A04020102020204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929015229028575E-2"/>
          <c:y val="0.15971407263918727"/>
          <c:w val="0.91023811854026726"/>
          <c:h val="0.57765245382063102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2D05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32-4BAD-AB7C-74776E0B8356}"/>
              </c:ext>
            </c:extLst>
          </c:dPt>
          <c:dPt>
            <c:idx val="1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32-4BAD-AB7C-74776E0B8356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32-4BAD-AB7C-74776E0B83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l">
                  <a:defRPr sz="1200" b="1" i="0" u="none" strike="noStrike" kern="1200" baseline="0">
                    <a:solidFill>
                      <a:srgbClr val="FF0000"/>
                    </a:solidFill>
                    <a:latin typeface="Arial Black" panose="020B0A04020102020204" pitchFamily="34" charset="0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[12]SUBROGADO!$K$3:$K$31</c:f>
              <c:strCache>
                <c:ptCount val="29"/>
                <c:pt idx="0">
                  <c:v>RUTA 171</c:v>
                </c:pt>
                <c:pt idx="1">
                  <c:v>RUTA 24A</c:v>
                </c:pt>
                <c:pt idx="2">
                  <c:v>RUTA 320 </c:v>
                </c:pt>
                <c:pt idx="3">
                  <c:v>RUTA 320A</c:v>
                </c:pt>
                <c:pt idx="4">
                  <c:v>RUTA 321</c:v>
                </c:pt>
                <c:pt idx="5">
                  <c:v>RUTA 55</c:v>
                </c:pt>
                <c:pt idx="6">
                  <c:v>RUTA 602</c:v>
                </c:pt>
                <c:pt idx="7">
                  <c:v>RUTA 603B</c:v>
                </c:pt>
                <c:pt idx="8">
                  <c:v>RUTA 614</c:v>
                </c:pt>
                <c:pt idx="9">
                  <c:v>RUTA 615</c:v>
                </c:pt>
                <c:pt idx="10">
                  <c:v>RUTA 616</c:v>
                </c:pt>
                <c:pt idx="11">
                  <c:v>RUTA 619</c:v>
                </c:pt>
                <c:pt idx="12">
                  <c:v>RUTA 626</c:v>
                </c:pt>
                <c:pt idx="13">
                  <c:v>RUTA 629  </c:v>
                </c:pt>
                <c:pt idx="14">
                  <c:v>RUTA 629 1</c:v>
                </c:pt>
                <c:pt idx="15">
                  <c:v>RUTA 629 2</c:v>
                </c:pt>
                <c:pt idx="16">
                  <c:v>RUTA 629A</c:v>
                </c:pt>
                <c:pt idx="17">
                  <c:v>RUTA 629B</c:v>
                </c:pt>
                <c:pt idx="18">
                  <c:v>RUTA 631</c:v>
                </c:pt>
                <c:pt idx="19">
                  <c:v>RUTA 631A</c:v>
                </c:pt>
                <c:pt idx="20">
                  <c:v>RUTA 632</c:v>
                </c:pt>
                <c:pt idx="21">
                  <c:v>RUTA 632</c:v>
                </c:pt>
                <c:pt idx="22">
                  <c:v>RUTA 632A</c:v>
                </c:pt>
                <c:pt idx="23">
                  <c:v>RUTA 632A</c:v>
                </c:pt>
                <c:pt idx="24">
                  <c:v>RUTA 633</c:v>
                </c:pt>
                <c:pt idx="25">
                  <c:v>RUTA 634</c:v>
                </c:pt>
                <c:pt idx="26">
                  <c:v>RUTA 636A</c:v>
                </c:pt>
                <c:pt idx="27">
                  <c:v>RUTA 637</c:v>
                </c:pt>
                <c:pt idx="28">
                  <c:v>RUTA 641</c:v>
                </c:pt>
              </c:strCache>
            </c:strRef>
          </c:cat>
          <c:val>
            <c:numRef>
              <c:f>[12]SUBROGADO!$L$3:$L$31</c:f>
              <c:numCache>
                <c:formatCode>General</c:formatCode>
                <c:ptCount val="29"/>
                <c:pt idx="0">
                  <c:v>28</c:v>
                </c:pt>
                <c:pt idx="1">
                  <c:v>12</c:v>
                </c:pt>
                <c:pt idx="2">
                  <c:v>16</c:v>
                </c:pt>
                <c:pt idx="3">
                  <c:v>9</c:v>
                </c:pt>
                <c:pt idx="4">
                  <c:v>19</c:v>
                </c:pt>
                <c:pt idx="5">
                  <c:v>21</c:v>
                </c:pt>
                <c:pt idx="6">
                  <c:v>6</c:v>
                </c:pt>
                <c:pt idx="7">
                  <c:v>14</c:v>
                </c:pt>
                <c:pt idx="8">
                  <c:v>19</c:v>
                </c:pt>
                <c:pt idx="9">
                  <c:v>43</c:v>
                </c:pt>
                <c:pt idx="10">
                  <c:v>15</c:v>
                </c:pt>
                <c:pt idx="11">
                  <c:v>117</c:v>
                </c:pt>
                <c:pt idx="12">
                  <c:v>23</c:v>
                </c:pt>
                <c:pt idx="13">
                  <c:v>14</c:v>
                </c:pt>
                <c:pt idx="14">
                  <c:v>5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21</c:v>
                </c:pt>
                <c:pt idx="19">
                  <c:v>6</c:v>
                </c:pt>
                <c:pt idx="20">
                  <c:v>24</c:v>
                </c:pt>
                <c:pt idx="21">
                  <c:v>21</c:v>
                </c:pt>
                <c:pt idx="22">
                  <c:v>7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37</c:v>
                </c:pt>
                <c:pt idx="27">
                  <c:v>9</c:v>
                </c:pt>
                <c:pt idx="28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532-4BAD-AB7C-74776E0B8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34254192"/>
        <c:axId val="415459848"/>
        <c:axId val="292204944"/>
      </c:bar3DChart>
      <c:catAx>
        <c:axId val="534254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5459848"/>
        <c:crosses val="autoZero"/>
        <c:auto val="1"/>
        <c:lblAlgn val="ctr"/>
        <c:lblOffset val="100"/>
        <c:noMultiLvlLbl val="0"/>
      </c:catAx>
      <c:valAx>
        <c:axId val="415459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34254192"/>
        <c:crosses val="autoZero"/>
        <c:crossBetween val="between"/>
      </c:valAx>
      <c:serAx>
        <c:axId val="2922049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15459848"/>
        <c:crosses val="autoZero"/>
      </c:ser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>
      <c:oddHeader>&amp;C&amp;"Arial Black,Normal"&amp;20SUBROGADO MARZO 2016</c:oddHeader>
    </c:headerFooter>
    <c:pageMargins b="0.74803149606299213" l="0.70866141732283472" r="0.70866141732283472" t="0.74803149606299213" header="0.31496062992125984" footer="0.31496062992125984"/>
    <c:pageSetup orientation="landscape"/>
  </c:printSettings>
  <c:userShapes r:id="rId4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3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1</xdr:col>
      <xdr:colOff>2171140</xdr:colOff>
      <xdr:row>2</xdr:row>
      <xdr:rowOff>187698</xdr:rowOff>
    </xdr:to>
    <xdr:pic>
      <xdr:nvPicPr>
        <xdr:cNvPr id="11" name="10 Imagen" descr="C:\Documents and Settings\RAMON.MARTINEZ\Mis documentos\SINIESTROS 2013\LOGO 2013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64312800"/>
          <a:ext cx="2152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266700</xdr:colOff>
      <xdr:row>1</xdr:row>
      <xdr:rowOff>0</xdr:rowOff>
    </xdr:from>
    <xdr:to>
      <xdr:col>14</xdr:col>
      <xdr:colOff>295275</xdr:colOff>
      <xdr:row>2</xdr:row>
      <xdr:rowOff>149598</xdr:rowOff>
    </xdr:to>
    <xdr:pic>
      <xdr:nvPicPr>
        <xdr:cNvPr id="12" name="11 Imagen" descr="C:\Documents and Settings\RAMON.MARTINEZ\Mis documentos\SINIESTROS 2013\logo estado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29700" y="685800"/>
          <a:ext cx="20478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33618</xdr:colOff>
      <xdr:row>39</xdr:row>
      <xdr:rowOff>168088</xdr:rowOff>
    </xdr:from>
    <xdr:to>
      <xdr:col>12</xdr:col>
      <xdr:colOff>1029661</xdr:colOff>
      <xdr:row>61</xdr:row>
      <xdr:rowOff>111911</xdr:rowOff>
    </xdr:to>
    <xdr:graphicFrame macro="">
      <xdr:nvGraphicFramePr>
        <xdr:cNvPr id="18" name="3 Gráfico" title="INFORME ANUAL 20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1</xdr:col>
      <xdr:colOff>2171140</xdr:colOff>
      <xdr:row>2</xdr:row>
      <xdr:rowOff>187698</xdr:rowOff>
    </xdr:to>
    <xdr:pic>
      <xdr:nvPicPr>
        <xdr:cNvPr id="2" name="10 Imagen" descr="C:\Documents and Settings\RAMON.MARTINEZ\Mis documentos\SINIESTROS 2013\LOGO 2013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47650"/>
          <a:ext cx="2152090" cy="397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266700</xdr:colOff>
      <xdr:row>1</xdr:row>
      <xdr:rowOff>0</xdr:rowOff>
    </xdr:from>
    <xdr:to>
      <xdr:col>14</xdr:col>
      <xdr:colOff>128587</xdr:colOff>
      <xdr:row>2</xdr:row>
      <xdr:rowOff>149598</xdr:rowOff>
    </xdr:to>
    <xdr:pic>
      <xdr:nvPicPr>
        <xdr:cNvPr id="3" name="11 Imagen" descr="C:\Documents and Settings\RAMON.MARTINEZ\Mis documentos\SINIESTROS 2013\logo estado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11175" y="247650"/>
          <a:ext cx="2047875" cy="359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495301</xdr:colOff>
      <xdr:row>39</xdr:row>
      <xdr:rowOff>185737</xdr:rowOff>
    </xdr:from>
    <xdr:to>
      <xdr:col>14</xdr:col>
      <xdr:colOff>800100</xdr:colOff>
      <xdr:row>54</xdr:row>
      <xdr:rowOff>71437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276224</xdr:colOff>
      <xdr:row>40</xdr:row>
      <xdr:rowOff>33337</xdr:rowOff>
    </xdr:from>
    <xdr:to>
      <xdr:col>5</xdr:col>
      <xdr:colOff>981074</xdr:colOff>
      <xdr:row>54</xdr:row>
      <xdr:rowOff>109537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119063</xdr:rowOff>
    </xdr:from>
    <xdr:to>
      <xdr:col>9</xdr:col>
      <xdr:colOff>845344</xdr:colOff>
      <xdr:row>73</xdr:row>
      <xdr:rowOff>107156</xdr:rowOff>
    </xdr:to>
    <xdr:graphicFrame macro="">
      <xdr:nvGraphicFramePr>
        <xdr:cNvPr id="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1</xdr:col>
      <xdr:colOff>2171140</xdr:colOff>
      <xdr:row>2</xdr:row>
      <xdr:rowOff>187698</xdr:rowOff>
    </xdr:to>
    <xdr:pic>
      <xdr:nvPicPr>
        <xdr:cNvPr id="2" name="10 Imagen" descr="C:\Documents and Settings\RAMON.MARTINEZ\Mis documentos\SINIESTROS 2013\LOGO 2013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247650"/>
          <a:ext cx="2152090" cy="3972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266700</xdr:colOff>
      <xdr:row>1</xdr:row>
      <xdr:rowOff>0</xdr:rowOff>
    </xdr:from>
    <xdr:to>
      <xdr:col>14</xdr:col>
      <xdr:colOff>128587</xdr:colOff>
      <xdr:row>2</xdr:row>
      <xdr:rowOff>149598</xdr:rowOff>
    </xdr:to>
    <xdr:pic>
      <xdr:nvPicPr>
        <xdr:cNvPr id="3" name="11 Imagen" descr="C:\Documents and Settings\RAMON.MARTINEZ\Mis documentos\SINIESTROS 2013\logo estado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716125" y="247650"/>
          <a:ext cx="2033587" cy="359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100355</xdr:colOff>
      <xdr:row>16</xdr:row>
      <xdr:rowOff>193036</xdr:rowOff>
    </xdr:from>
    <xdr:ext cx="2069230" cy="314964"/>
    <xdr:pic>
      <xdr:nvPicPr>
        <xdr:cNvPr id="11" name="5 Imagen" descr="LOGO 201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4438" y="3780786"/>
          <a:ext cx="2069230" cy="314964"/>
        </a:xfrm>
        <a:prstGeom prst="rect">
          <a:avLst/>
        </a:prstGeom>
      </xdr:spPr>
    </xdr:pic>
    <xdr:clientData/>
  </xdr:oneCellAnchor>
  <xdr:oneCellAnchor>
    <xdr:from>
      <xdr:col>1</xdr:col>
      <xdr:colOff>225898</xdr:colOff>
      <xdr:row>63</xdr:row>
      <xdr:rowOff>6933</xdr:rowOff>
    </xdr:from>
    <xdr:ext cx="1996602" cy="303909"/>
    <xdr:pic>
      <xdr:nvPicPr>
        <xdr:cNvPr id="12" name="6 Imagen" descr="LOGO 2013.pn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99981" y="13490100"/>
          <a:ext cx="1996602" cy="303909"/>
        </a:xfrm>
        <a:prstGeom prst="rect">
          <a:avLst/>
        </a:prstGeom>
      </xdr:spPr>
    </xdr:pic>
    <xdr:clientData/>
  </xdr:oneCellAnchor>
  <xdr:twoCellAnchor>
    <xdr:from>
      <xdr:col>11</xdr:col>
      <xdr:colOff>963448</xdr:colOff>
      <xdr:row>17</xdr:row>
      <xdr:rowOff>65689</xdr:rowOff>
    </xdr:from>
    <xdr:to>
      <xdr:col>12</xdr:col>
      <xdr:colOff>607051</xdr:colOff>
      <xdr:row>17</xdr:row>
      <xdr:rowOff>525516</xdr:rowOff>
    </xdr:to>
    <xdr:sp macro="" textlink="">
      <xdr:nvSpPr>
        <xdr:cNvPr id="13" name="7 Lágrima"/>
        <xdr:cNvSpPr/>
      </xdr:nvSpPr>
      <xdr:spPr bwMode="auto">
        <a:xfrm>
          <a:off x="15479548" y="399064"/>
          <a:ext cx="719928" cy="459827"/>
        </a:xfrm>
        <a:prstGeom prst="teardrop">
          <a:avLst/>
        </a:prstGeom>
        <a:solidFill>
          <a:schemeClr val="accent3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MX" sz="1600" b="1" i="1">
              <a:ln>
                <a:solidFill>
                  <a:schemeClr val="bg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xdr:txBody>
    </xdr:sp>
    <xdr:clientData/>
  </xdr:twoCellAnchor>
  <xdr:twoCellAnchor>
    <xdr:from>
      <xdr:col>12</xdr:col>
      <xdr:colOff>130471</xdr:colOff>
      <xdr:row>63</xdr:row>
      <xdr:rowOff>53865</xdr:rowOff>
    </xdr:from>
    <xdr:to>
      <xdr:col>12</xdr:col>
      <xdr:colOff>847005</xdr:colOff>
      <xdr:row>63</xdr:row>
      <xdr:rowOff>513692</xdr:rowOff>
    </xdr:to>
    <xdr:sp macro="" textlink="">
      <xdr:nvSpPr>
        <xdr:cNvPr id="14" name="8 Lágrima"/>
        <xdr:cNvSpPr/>
      </xdr:nvSpPr>
      <xdr:spPr bwMode="auto">
        <a:xfrm>
          <a:off x="15722896" y="14065140"/>
          <a:ext cx="716534" cy="459827"/>
        </a:xfrm>
        <a:prstGeom prst="teardrop">
          <a:avLst/>
        </a:prstGeom>
        <a:solidFill>
          <a:schemeClr val="accent2">
            <a:lumMod val="75000"/>
          </a:schemeClr>
        </a:solidFill>
        <a:ln>
          <a:headEnd type="none" w="med" len="med"/>
          <a:tailEnd type="none" w="med" len="med"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MX" sz="1600" b="1" i="1">
              <a:ln>
                <a:solidFill>
                  <a:schemeClr val="bg1"/>
                </a:solidFill>
              </a:ln>
              <a:latin typeface="Arial" panose="020B0604020202020204" pitchFamily="34" charset="0"/>
              <a:cs typeface="Arial" panose="020B0604020202020204" pitchFamily="34" charset="0"/>
            </a:rPr>
            <a:t>2016</a:t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15</xdr:col>
      <xdr:colOff>0</xdr:colOff>
      <xdr:row>64</xdr:row>
      <xdr:rowOff>0</xdr:rowOff>
    </xdr:to>
    <xdr:sp macro="" textlink="">
      <xdr:nvSpPr>
        <xdr:cNvPr id="15" name="2 Rectángulo"/>
        <xdr:cNvSpPr/>
      </xdr:nvSpPr>
      <xdr:spPr>
        <a:xfrm>
          <a:off x="4686300" y="14011275"/>
          <a:ext cx="14439900" cy="58102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es-MX" sz="1100"/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15</xdr:col>
      <xdr:colOff>0</xdr:colOff>
      <xdr:row>18</xdr:row>
      <xdr:rowOff>0</xdr:rowOff>
    </xdr:to>
    <xdr:sp macro="" textlink="">
      <xdr:nvSpPr>
        <xdr:cNvPr id="16" name="9 Rectángulo"/>
        <xdr:cNvSpPr/>
      </xdr:nvSpPr>
      <xdr:spPr>
        <a:xfrm>
          <a:off x="4686300" y="333375"/>
          <a:ext cx="14439900" cy="581025"/>
        </a:xfrm>
        <a:prstGeom prst="rect">
          <a:avLst/>
        </a:prstGeom>
        <a:noFill/>
        <a:ln w="12700">
          <a:solidFill>
            <a:prstClr val="black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horzOverflow="clip" wrap="square"/>
        <a:lstStyle/>
        <a:p>
          <a:endParaRPr lang="es-MX" sz="1100"/>
        </a:p>
      </xdr:txBody>
    </xdr:sp>
    <xdr:clientData/>
  </xdr:twoCellAnchor>
  <xdr:twoCellAnchor>
    <xdr:from>
      <xdr:col>10</xdr:col>
      <xdr:colOff>0</xdr:colOff>
      <xdr:row>34</xdr:row>
      <xdr:rowOff>1</xdr:rowOff>
    </xdr:from>
    <xdr:to>
      <xdr:col>17</xdr:col>
      <xdr:colOff>650875</xdr:colOff>
      <xdr:row>60</xdr:row>
      <xdr:rowOff>95251</xdr:rowOff>
    </xdr:to>
    <xdr:graphicFrame macro="">
      <xdr:nvGraphicFramePr>
        <xdr:cNvPr id="60" name="Gráfico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</xdr:col>
      <xdr:colOff>0</xdr:colOff>
      <xdr:row>33</xdr:row>
      <xdr:rowOff>0</xdr:rowOff>
    </xdr:from>
    <xdr:to>
      <xdr:col>4</xdr:col>
      <xdr:colOff>1047750</xdr:colOff>
      <xdr:row>49</xdr:row>
      <xdr:rowOff>137584</xdr:rowOff>
    </xdr:to>
    <xdr:pic>
      <xdr:nvPicPr>
        <xdr:cNvPr id="62" name="Imagen 6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083" y="7757583"/>
          <a:ext cx="5894917" cy="3185584"/>
        </a:xfrm>
        <a:prstGeom prst="rect">
          <a:avLst/>
        </a:prstGeom>
      </xdr:spPr>
    </xdr:pic>
    <xdr:clientData/>
  </xdr:twoCellAnchor>
  <xdr:twoCellAnchor editAs="oneCell">
    <xdr:from>
      <xdr:col>5</xdr:col>
      <xdr:colOff>52917</xdr:colOff>
      <xdr:row>33</xdr:row>
      <xdr:rowOff>10584</xdr:rowOff>
    </xdr:from>
    <xdr:to>
      <xdr:col>9</xdr:col>
      <xdr:colOff>963083</xdr:colOff>
      <xdr:row>49</xdr:row>
      <xdr:rowOff>95251</xdr:rowOff>
    </xdr:to>
    <xdr:pic>
      <xdr:nvPicPr>
        <xdr:cNvPr id="63" name="Imagen 6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43084" y="7768167"/>
          <a:ext cx="5492749" cy="3132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81</xdr:row>
      <xdr:rowOff>0</xdr:rowOff>
    </xdr:from>
    <xdr:to>
      <xdr:col>6</xdr:col>
      <xdr:colOff>282062</xdr:colOff>
      <xdr:row>104</xdr:row>
      <xdr:rowOff>81159</xdr:rowOff>
    </xdr:to>
    <xdr:pic>
      <xdr:nvPicPr>
        <xdr:cNvPr id="66" name="Imagen 65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4083" y="17875250"/>
          <a:ext cx="7267062" cy="4462659"/>
        </a:xfrm>
        <a:prstGeom prst="rect">
          <a:avLst/>
        </a:prstGeom>
      </xdr:spPr>
    </xdr:pic>
    <xdr:clientData/>
  </xdr:twoCellAnchor>
  <xdr:twoCellAnchor editAs="oneCell">
    <xdr:from>
      <xdr:col>6</xdr:col>
      <xdr:colOff>719667</xdr:colOff>
      <xdr:row>81</xdr:row>
      <xdr:rowOff>74082</xdr:rowOff>
    </xdr:from>
    <xdr:to>
      <xdr:col>12</xdr:col>
      <xdr:colOff>1088005</xdr:colOff>
      <xdr:row>104</xdr:row>
      <xdr:rowOff>84665</xdr:rowOff>
    </xdr:to>
    <xdr:pic>
      <xdr:nvPicPr>
        <xdr:cNvPr id="67" name="Imagen 6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7778750" y="17949332"/>
          <a:ext cx="7755505" cy="4392083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0.31387</cdr:x>
      <cdr:y>0.81342</cdr:y>
    </cdr:from>
    <cdr:to>
      <cdr:x>0.64407</cdr:x>
      <cdr:y>0.94549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2645833" y="4106333"/>
          <a:ext cx="2783417" cy="666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MX" sz="1100"/>
            <a:t>518</a:t>
          </a:r>
          <a:r>
            <a:rPr lang="es-MX" sz="1100" baseline="0"/>
            <a:t> Folios Procesados </a:t>
          </a:r>
          <a:endParaRPr lang="es-MX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0</xdr:rowOff>
    </xdr:from>
    <xdr:to>
      <xdr:col>1</xdr:col>
      <xdr:colOff>1285875</xdr:colOff>
      <xdr:row>3</xdr:row>
      <xdr:rowOff>19050</xdr:rowOff>
    </xdr:to>
    <xdr:pic>
      <xdr:nvPicPr>
        <xdr:cNvPr id="5" name="4 Imagen" descr="C:\Documents and Settings\RAMON.MARTINEZ\Mis documentos\SINIESTROS 2013\LOGO 2013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771525"/>
          <a:ext cx="21526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485775</xdr:colOff>
      <xdr:row>1</xdr:row>
      <xdr:rowOff>0</xdr:rowOff>
    </xdr:from>
    <xdr:to>
      <xdr:col>9</xdr:col>
      <xdr:colOff>533400</xdr:colOff>
      <xdr:row>2</xdr:row>
      <xdr:rowOff>171450</xdr:rowOff>
    </xdr:to>
    <xdr:pic>
      <xdr:nvPicPr>
        <xdr:cNvPr id="6" name="5 Imagen" descr="C:\Documents and Settings\RAMON.MARTINEZ\Mis documentos\SINIESTROS 2013\logo estado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095875" y="438150"/>
          <a:ext cx="21907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581025</xdr:colOff>
      <xdr:row>1</xdr:row>
      <xdr:rowOff>0</xdr:rowOff>
    </xdr:from>
    <xdr:to>
      <xdr:col>9</xdr:col>
      <xdr:colOff>619125</xdr:colOff>
      <xdr:row>2</xdr:row>
      <xdr:rowOff>171450</xdr:rowOff>
    </xdr:to>
    <xdr:pic>
      <xdr:nvPicPr>
        <xdr:cNvPr id="11" name="10 Imagen" descr="C:\Documents and Settings\RAMON.MARTINEZ\Mis documentos\SINIESTROS 2013\logo estado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91125" y="10668000"/>
          <a:ext cx="21812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barrios/Documents/INGRESOS/INFORMES/INFORME%202014/GDL/GDL%20Ingresos%20y%20Usuario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barrios/Downloads/GDL%202016/GDL%20Ingresos%20y%20Usuarios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barrios/Downloads/GDL%202016/GDL%20Unidades%20y%20Operadores%20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AppData/Local/Temp/Rar$DIa0.602/GRAFICAS%20ABRIL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barrios/Documents/INGRESOS/INFORMES/INFORME%202014/GDL/GDL%20Transvales%20y%20Menor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barrios/Documents/INGRESOS/INFORMES/INFORME%202014/VALLARTA/VTA%20Informe%20%20Ingresos%20y%20Usuari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DICADOR%20ANUAL%202014%20Departamento%20de%20Ingreso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barrios/Documents/INGRESOS/INFORMES/INFORME%202015/GDL%202015/GDL%20Ingresos%20y%20Usuarios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barrios/Documents/INGRESOS/INFORMES/INFORME%202015/VTA%202015/VTA%20Informe%20%20Ingresos%20y%20Usuarios%20201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ownloads/GRAFICAS%20ANUALES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barrios/Downloads/ANUAL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rnando.barrios/Downloads/VTA%202016/VTA%20Informe%20%20Ingresos%20y%20Usuario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14"/>
      <sheetName val="FEB 14 "/>
      <sheetName val="MZO 14 "/>
      <sheetName val="ABR 14"/>
      <sheetName val="MAY 14"/>
      <sheetName val="JUN 14"/>
      <sheetName val="JUL 14"/>
      <sheetName val="AGOST 14"/>
      <sheetName val="SEPT 14"/>
      <sheetName val="OCT 14"/>
      <sheetName val="NOV 14"/>
      <sheetName val="DIC 14"/>
      <sheetName val="ANUAL 2014"/>
      <sheetName val="Informe de compatibilidad"/>
      <sheetName val="ESTIMACION ANUAL"/>
    </sheetNames>
    <sheetDataSet>
      <sheetData sheetId="0" refreshError="1">
        <row r="36">
          <cell r="AO36">
            <v>4052499</v>
          </cell>
        </row>
        <row r="37">
          <cell r="I37">
            <v>3161116</v>
          </cell>
          <cell r="K37">
            <v>1814057</v>
          </cell>
        </row>
        <row r="44">
          <cell r="AZ44">
            <v>581861</v>
          </cell>
          <cell r="BB44">
            <v>324131</v>
          </cell>
        </row>
      </sheetData>
      <sheetData sheetId="1" refreshError="1">
        <row r="36">
          <cell r="AO36">
            <v>4351244</v>
          </cell>
        </row>
        <row r="44">
          <cell r="AZ44">
            <v>576865</v>
          </cell>
          <cell r="BB44">
            <v>286284.57142857142</v>
          </cell>
        </row>
        <row r="54">
          <cell r="AZ54">
            <v>3445001</v>
          </cell>
          <cell r="BB54">
            <v>1770301.5</v>
          </cell>
        </row>
      </sheetData>
      <sheetData sheetId="2" refreshError="1">
        <row r="37">
          <cell r="AO37">
            <v>4216205</v>
          </cell>
        </row>
        <row r="46">
          <cell r="BA46">
            <v>667146</v>
          </cell>
          <cell r="BC46">
            <v>329265</v>
          </cell>
        </row>
        <row r="56">
          <cell r="BA56">
            <v>3512407.5</v>
          </cell>
          <cell r="BC56">
            <v>1839163.5</v>
          </cell>
        </row>
      </sheetData>
      <sheetData sheetId="3" refreshError="1">
        <row r="36">
          <cell r="AO36">
            <v>3780863</v>
          </cell>
        </row>
        <row r="44">
          <cell r="BA44">
            <v>537278</v>
          </cell>
          <cell r="BC44">
            <v>271897</v>
          </cell>
        </row>
        <row r="54">
          <cell r="BA54">
            <v>2764317</v>
          </cell>
          <cell r="BC54">
            <v>1429656</v>
          </cell>
        </row>
      </sheetData>
      <sheetData sheetId="4" refreshError="1">
        <row r="36">
          <cell r="AO36">
            <v>4121040</v>
          </cell>
        </row>
        <row r="44">
          <cell r="AZ44">
            <v>610012</v>
          </cell>
          <cell r="BB44">
            <v>240579</v>
          </cell>
        </row>
        <row r="54">
          <cell r="AZ54">
            <v>3087714</v>
          </cell>
          <cell r="BB54">
            <v>1256295</v>
          </cell>
        </row>
      </sheetData>
      <sheetData sheetId="5" refreshError="1">
        <row r="36">
          <cell r="AO36">
            <v>4074185</v>
          </cell>
        </row>
        <row r="44">
          <cell r="AZ44">
            <v>652148</v>
          </cell>
          <cell r="BB44">
            <v>243581</v>
          </cell>
        </row>
        <row r="54">
          <cell r="AZ54">
            <v>3367674</v>
          </cell>
          <cell r="BB54">
            <v>1288098</v>
          </cell>
        </row>
      </sheetData>
      <sheetData sheetId="6" refreshError="1">
        <row r="36">
          <cell r="AO36">
            <v>5075120</v>
          </cell>
        </row>
        <row r="44">
          <cell r="AZ44">
            <v>695831</v>
          </cell>
          <cell r="BB44">
            <v>328161</v>
          </cell>
        </row>
        <row r="54">
          <cell r="AZ54">
            <v>3695427</v>
          </cell>
          <cell r="BB54">
            <v>1751907</v>
          </cell>
        </row>
      </sheetData>
      <sheetData sheetId="7" refreshError="1">
        <row r="36">
          <cell r="AO36">
            <v>4035215</v>
          </cell>
        </row>
        <row r="44">
          <cell r="AZ44">
            <v>729652</v>
          </cell>
          <cell r="BB44">
            <v>343000</v>
          </cell>
        </row>
        <row r="54">
          <cell r="AZ54">
            <v>3875070</v>
          </cell>
          <cell r="BB54">
            <v>1848603</v>
          </cell>
        </row>
      </sheetData>
      <sheetData sheetId="8" refreshError="1">
        <row r="36">
          <cell r="AN36">
            <v>3917631</v>
          </cell>
        </row>
        <row r="44">
          <cell r="AZ44">
            <v>593929</v>
          </cell>
          <cell r="BB44">
            <v>319121</v>
          </cell>
        </row>
        <row r="54">
          <cell r="AZ54">
            <v>3951396</v>
          </cell>
          <cell r="BB54">
            <v>1667706</v>
          </cell>
        </row>
      </sheetData>
      <sheetData sheetId="9" refreshError="1">
        <row r="36">
          <cell r="AO36">
            <v>4048119</v>
          </cell>
        </row>
        <row r="45">
          <cell r="BB45">
            <v>996574</v>
          </cell>
          <cell r="BD45">
            <v>356466</v>
          </cell>
        </row>
        <row r="56">
          <cell r="BB56">
            <v>5062434</v>
          </cell>
          <cell r="BD56">
            <v>1852950</v>
          </cell>
        </row>
      </sheetData>
      <sheetData sheetId="10" refreshError="1">
        <row r="36">
          <cell r="AO36">
            <v>3956779</v>
          </cell>
        </row>
        <row r="45">
          <cell r="BB45">
            <v>1095934</v>
          </cell>
          <cell r="BD45">
            <v>297726</v>
          </cell>
        </row>
        <row r="57">
          <cell r="BB57">
            <v>5652807</v>
          </cell>
          <cell r="BD57">
            <v>1560114</v>
          </cell>
        </row>
      </sheetData>
      <sheetData sheetId="11" refreshError="1">
        <row r="36">
          <cell r="AO36">
            <v>5082109</v>
          </cell>
        </row>
        <row r="45">
          <cell r="BB45">
            <v>1146578</v>
          </cell>
          <cell r="BD45">
            <v>339339</v>
          </cell>
        </row>
        <row r="56">
          <cell r="BB56">
            <v>6248176</v>
          </cell>
          <cell r="BD56">
            <v>1675875</v>
          </cell>
        </row>
      </sheetData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16"/>
      <sheetName val="FEB 16"/>
      <sheetName val="MAR 16"/>
      <sheetName val="ABR 16"/>
      <sheetName val="MAY 16"/>
      <sheetName val="JUN 16"/>
      <sheetName val="ANUAL"/>
      <sheetName val="Informe de compatibilidad"/>
      <sheetName val="ESTIMACION ANUAL"/>
    </sheetNames>
    <sheetDataSet>
      <sheetData sheetId="0">
        <row r="36">
          <cell r="AM36">
            <v>4776944</v>
          </cell>
          <cell r="AN36">
            <v>140790.95000000001</v>
          </cell>
        </row>
        <row r="37">
          <cell r="BA37">
            <v>168469</v>
          </cell>
        </row>
        <row r="38">
          <cell r="BA38">
            <v>930892</v>
          </cell>
        </row>
        <row r="39">
          <cell r="BA39">
            <v>33895</v>
          </cell>
        </row>
        <row r="40">
          <cell r="BA40">
            <v>153295</v>
          </cell>
        </row>
        <row r="41">
          <cell r="BA41">
            <v>13787</v>
          </cell>
        </row>
        <row r="42">
          <cell r="BA42">
            <v>46397</v>
          </cell>
        </row>
        <row r="49">
          <cell r="BA49">
            <v>1010814</v>
          </cell>
        </row>
        <row r="50">
          <cell r="BA50">
            <v>6516244</v>
          </cell>
        </row>
        <row r="51">
          <cell r="BA51">
            <v>101685</v>
          </cell>
        </row>
        <row r="52">
          <cell r="BA52">
            <v>536532.5</v>
          </cell>
        </row>
        <row r="53">
          <cell r="BA53">
            <v>41361</v>
          </cell>
        </row>
        <row r="54">
          <cell r="BA54">
            <v>162389.5</v>
          </cell>
        </row>
      </sheetData>
      <sheetData sheetId="1">
        <row r="36">
          <cell r="AM36">
            <v>4681024</v>
          </cell>
          <cell r="AN36">
            <v>15637.470000000001</v>
          </cell>
        </row>
        <row r="37">
          <cell r="BA37">
            <v>170803</v>
          </cell>
        </row>
        <row r="38">
          <cell r="BA38">
            <v>842997</v>
          </cell>
        </row>
        <row r="39">
          <cell r="BA39">
            <v>58395</v>
          </cell>
        </row>
        <row r="40">
          <cell r="BA40">
            <v>185689</v>
          </cell>
        </row>
        <row r="41">
          <cell r="BA41">
            <v>15874</v>
          </cell>
        </row>
        <row r="42">
          <cell r="BA42">
            <v>42204</v>
          </cell>
        </row>
        <row r="49">
          <cell r="BA49">
            <v>1024818</v>
          </cell>
        </row>
        <row r="50">
          <cell r="BA50">
            <v>5900979</v>
          </cell>
        </row>
        <row r="51">
          <cell r="BA51">
            <v>175185</v>
          </cell>
        </row>
        <row r="52">
          <cell r="BA52">
            <v>649911.5</v>
          </cell>
        </row>
        <row r="53">
          <cell r="BA53">
            <v>47622</v>
          </cell>
        </row>
        <row r="54">
          <cell r="BA54">
            <v>147714</v>
          </cell>
        </row>
      </sheetData>
      <sheetData sheetId="2">
        <row r="36">
          <cell r="AM36">
            <v>4554109</v>
          </cell>
          <cell r="AN36">
            <v>42059.12</v>
          </cell>
        </row>
        <row r="37">
          <cell r="BA37">
            <v>157349</v>
          </cell>
        </row>
        <row r="38">
          <cell r="BA38">
            <v>813549</v>
          </cell>
        </row>
        <row r="39">
          <cell r="BA39">
            <v>57767</v>
          </cell>
        </row>
        <row r="40">
          <cell r="BA40">
            <v>205147</v>
          </cell>
        </row>
        <row r="41">
          <cell r="BA41">
            <v>13308</v>
          </cell>
        </row>
        <row r="42">
          <cell r="BA42">
            <v>42961</v>
          </cell>
        </row>
        <row r="50">
          <cell r="BA50">
            <v>5694843</v>
          </cell>
        </row>
        <row r="52">
          <cell r="BA52">
            <v>718014.5</v>
          </cell>
        </row>
        <row r="54">
          <cell r="BA54">
            <v>150363.5</v>
          </cell>
        </row>
      </sheetData>
      <sheetData sheetId="3">
        <row r="36">
          <cell r="AM36">
            <v>4454764</v>
          </cell>
          <cell r="AN36">
            <v>78958.789999999994</v>
          </cell>
        </row>
        <row r="37">
          <cell r="BA37">
            <v>176857</v>
          </cell>
        </row>
        <row r="38">
          <cell r="BA38">
            <v>826623</v>
          </cell>
        </row>
        <row r="39">
          <cell r="BA39">
            <v>79417</v>
          </cell>
        </row>
        <row r="40">
          <cell r="BA40">
            <v>245106</v>
          </cell>
        </row>
        <row r="41">
          <cell r="BA41">
            <v>14823</v>
          </cell>
        </row>
        <row r="42">
          <cell r="BA42">
            <v>42203</v>
          </cell>
        </row>
        <row r="49">
          <cell r="BA49">
            <v>1061142</v>
          </cell>
        </row>
        <row r="50">
          <cell r="BA50">
            <v>5786361</v>
          </cell>
        </row>
        <row r="51">
          <cell r="BA51">
            <v>238251</v>
          </cell>
        </row>
        <row r="52">
          <cell r="BA52">
            <v>857871</v>
          </cell>
        </row>
        <row r="53">
          <cell r="BA53">
            <v>44469</v>
          </cell>
        </row>
        <row r="54">
          <cell r="BA54">
            <v>147710.5</v>
          </cell>
        </row>
      </sheetData>
      <sheetData sheetId="4">
        <row r="36">
          <cell r="AM36">
            <v>4321175</v>
          </cell>
          <cell r="AN36">
            <v>35044.18</v>
          </cell>
        </row>
        <row r="37">
          <cell r="BA37">
            <v>182665</v>
          </cell>
        </row>
        <row r="38">
          <cell r="BA38">
            <v>874985</v>
          </cell>
        </row>
        <row r="39">
          <cell r="BA39">
            <v>74950</v>
          </cell>
        </row>
        <row r="40">
          <cell r="BA40">
            <v>245101</v>
          </cell>
        </row>
        <row r="41">
          <cell r="BA41">
            <v>15811</v>
          </cell>
        </row>
        <row r="42">
          <cell r="BA42">
            <v>45188</v>
          </cell>
        </row>
        <row r="49">
          <cell r="BA49">
            <v>1095990</v>
          </cell>
        </row>
        <row r="50">
          <cell r="BA50">
            <v>6124895</v>
          </cell>
        </row>
        <row r="51">
          <cell r="BA51">
            <v>224850</v>
          </cell>
        </row>
        <row r="52">
          <cell r="BA52">
            <v>857853.5</v>
          </cell>
        </row>
        <row r="53">
          <cell r="BA53">
            <v>47433</v>
          </cell>
        </row>
        <row r="54">
          <cell r="BA54">
            <v>158158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16"/>
      <sheetName val="FEB 16"/>
      <sheetName val="MAR 16"/>
      <sheetName val="ABR 16"/>
      <sheetName val="MAY 16"/>
      <sheetName val="JUN 16"/>
      <sheetName val="Hoja1"/>
      <sheetName val="Hoja2"/>
      <sheetName val="Hoja3"/>
    </sheetNames>
    <sheetDataSet>
      <sheetData sheetId="0">
        <row r="36">
          <cell r="G36">
            <v>2622</v>
          </cell>
          <cell r="O36">
            <v>4795</v>
          </cell>
        </row>
      </sheetData>
      <sheetData sheetId="1">
        <row r="36">
          <cell r="G36">
            <v>2503</v>
          </cell>
          <cell r="O36">
            <v>4521</v>
          </cell>
        </row>
      </sheetData>
      <sheetData sheetId="2">
        <row r="36">
          <cell r="G36">
            <v>2507</v>
          </cell>
          <cell r="O36">
            <v>4621</v>
          </cell>
        </row>
      </sheetData>
      <sheetData sheetId="3">
        <row r="36">
          <cell r="G36">
            <v>2458</v>
          </cell>
          <cell r="O36">
            <v>4572</v>
          </cell>
        </row>
      </sheetData>
      <sheetData sheetId="4">
        <row r="36">
          <cell r="G36">
            <v>2486</v>
          </cell>
          <cell r="O36">
            <v>4605</v>
          </cell>
        </row>
      </sheetData>
      <sheetData sheetId="5">
        <row r="36">
          <cell r="G36">
            <v>0</v>
          </cell>
          <cell r="O36">
            <v>0</v>
          </cell>
        </row>
      </sheetData>
      <sheetData sheetId="6"/>
      <sheetData sheetId="7"/>
      <sheetData sheetId="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. X INSP."/>
      <sheetName val="INC. X RUTA"/>
      <sheetName val="ANOMALIAS"/>
      <sheetName val="SUBROGADO"/>
    </sheetNames>
    <sheetDataSet>
      <sheetData sheetId="0"/>
      <sheetData sheetId="1"/>
      <sheetData sheetId="2"/>
      <sheetData sheetId="3">
        <row r="3">
          <cell r="K3" t="str">
            <v>RUTA 171</v>
          </cell>
          <cell r="L3">
            <v>28</v>
          </cell>
        </row>
        <row r="4">
          <cell r="K4" t="str">
            <v>RUTA 24A</v>
          </cell>
          <cell r="L4">
            <v>12</v>
          </cell>
        </row>
        <row r="5">
          <cell r="K5" t="str">
            <v xml:space="preserve">RUTA 320 </v>
          </cell>
          <cell r="L5">
            <v>16</v>
          </cell>
        </row>
        <row r="6">
          <cell r="K6" t="str">
            <v>RUTA 320A</v>
          </cell>
          <cell r="L6">
            <v>9</v>
          </cell>
        </row>
        <row r="7">
          <cell r="K7" t="str">
            <v>RUTA 321</v>
          </cell>
          <cell r="L7">
            <v>19</v>
          </cell>
        </row>
        <row r="8">
          <cell r="K8" t="str">
            <v>RUTA 55</v>
          </cell>
          <cell r="L8">
            <v>21</v>
          </cell>
        </row>
        <row r="9">
          <cell r="K9" t="str">
            <v>RUTA 602</v>
          </cell>
          <cell r="L9">
            <v>6</v>
          </cell>
        </row>
        <row r="10">
          <cell r="K10" t="str">
            <v>RUTA 603B</v>
          </cell>
          <cell r="L10">
            <v>14</v>
          </cell>
        </row>
        <row r="11">
          <cell r="K11" t="str">
            <v>RUTA 614</v>
          </cell>
          <cell r="L11">
            <v>19</v>
          </cell>
        </row>
        <row r="12">
          <cell r="K12" t="str">
            <v>RUTA 615</v>
          </cell>
          <cell r="L12">
            <v>43</v>
          </cell>
        </row>
        <row r="13">
          <cell r="K13" t="str">
            <v>RUTA 616</v>
          </cell>
          <cell r="L13">
            <v>15</v>
          </cell>
        </row>
        <row r="14">
          <cell r="K14" t="str">
            <v>RUTA 619</v>
          </cell>
          <cell r="L14">
            <v>117</v>
          </cell>
        </row>
        <row r="15">
          <cell r="K15" t="str">
            <v>RUTA 626</v>
          </cell>
          <cell r="L15">
            <v>23</v>
          </cell>
        </row>
        <row r="16">
          <cell r="K16" t="str">
            <v xml:space="preserve">RUTA 629  </v>
          </cell>
          <cell r="L16">
            <v>14</v>
          </cell>
        </row>
        <row r="17">
          <cell r="K17" t="str">
            <v>RUTA 629 1</v>
          </cell>
          <cell r="L17">
            <v>5</v>
          </cell>
        </row>
        <row r="18">
          <cell r="K18" t="str">
            <v>RUTA 629 2</v>
          </cell>
          <cell r="L18">
            <v>3</v>
          </cell>
        </row>
        <row r="19">
          <cell r="K19" t="str">
            <v>RUTA 629A</v>
          </cell>
          <cell r="L19">
            <v>3</v>
          </cell>
        </row>
        <row r="20">
          <cell r="K20" t="str">
            <v>RUTA 629B</v>
          </cell>
          <cell r="L20">
            <v>2</v>
          </cell>
        </row>
        <row r="21">
          <cell r="K21" t="str">
            <v>RUTA 631</v>
          </cell>
          <cell r="L21">
            <v>21</v>
          </cell>
        </row>
        <row r="22">
          <cell r="K22" t="str">
            <v>RUTA 631A</v>
          </cell>
          <cell r="L22">
            <v>6</v>
          </cell>
        </row>
        <row r="23">
          <cell r="K23" t="str">
            <v>RUTA 632</v>
          </cell>
          <cell r="L23">
            <v>24</v>
          </cell>
        </row>
        <row r="24">
          <cell r="K24" t="str">
            <v>RUTA 632</v>
          </cell>
          <cell r="L24">
            <v>21</v>
          </cell>
        </row>
        <row r="25">
          <cell r="K25" t="str">
            <v>RUTA 632A</v>
          </cell>
          <cell r="L25">
            <v>7</v>
          </cell>
        </row>
        <row r="26">
          <cell r="K26" t="str">
            <v>RUTA 632A</v>
          </cell>
          <cell r="L26">
            <v>2</v>
          </cell>
        </row>
        <row r="27">
          <cell r="K27" t="str">
            <v>RUTA 633</v>
          </cell>
          <cell r="L27">
            <v>1</v>
          </cell>
        </row>
        <row r="28">
          <cell r="K28" t="str">
            <v>RUTA 634</v>
          </cell>
          <cell r="L28">
            <v>1</v>
          </cell>
        </row>
        <row r="29">
          <cell r="K29" t="str">
            <v>RUTA 636A</v>
          </cell>
          <cell r="L29">
            <v>37</v>
          </cell>
        </row>
        <row r="30">
          <cell r="K30" t="str">
            <v>RUTA 637</v>
          </cell>
          <cell r="L30">
            <v>9</v>
          </cell>
        </row>
        <row r="31">
          <cell r="K31" t="str">
            <v>RUTA 641</v>
          </cell>
          <cell r="L31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14"/>
      <sheetName val="FEB 14"/>
      <sheetName val="MZO 14"/>
      <sheetName val="ABR 14"/>
      <sheetName val="MAY 14"/>
      <sheetName val="JUN 14"/>
      <sheetName val="JUL 14"/>
      <sheetName val="AGO 14"/>
      <sheetName val="SEP 14"/>
      <sheetName val="OCT 14"/>
      <sheetName val="NOV 14"/>
      <sheetName val="DIC 14"/>
    </sheetNames>
    <sheetDataSet>
      <sheetData sheetId="0" refreshError="1">
        <row r="42">
          <cell r="J42">
            <v>224280</v>
          </cell>
        </row>
        <row r="44">
          <cell r="J44">
            <v>455955.5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14"/>
      <sheetName val="FEB 14"/>
      <sheetName val="MARZ 14"/>
      <sheetName val="ABR 14"/>
      <sheetName val="MAY 14"/>
      <sheetName val="JUN 14"/>
      <sheetName val="JUL 14"/>
      <sheetName val="AGOS 14"/>
      <sheetName val="SEP 14"/>
      <sheetName val="OCT 14"/>
      <sheetName val="NOV 14"/>
      <sheetName val="DIC 14"/>
      <sheetName val="ESTIMADO ANUAL"/>
    </sheetNames>
    <sheetDataSet>
      <sheetData sheetId="0" refreshError="1">
        <row r="36">
          <cell r="E36">
            <v>565263.75</v>
          </cell>
          <cell r="F36">
            <v>177271</v>
          </cell>
          <cell r="M36">
            <v>84001</v>
          </cell>
        </row>
      </sheetData>
      <sheetData sheetId="1" refreshError="1">
        <row r="36">
          <cell r="E36">
            <v>550845</v>
          </cell>
          <cell r="F36">
            <v>141322.79999999999</v>
          </cell>
          <cell r="M36">
            <v>86532</v>
          </cell>
        </row>
      </sheetData>
      <sheetData sheetId="2" refreshError="1">
        <row r="36">
          <cell r="F36">
            <v>527373.75</v>
          </cell>
          <cell r="G36">
            <v>142335</v>
          </cell>
          <cell r="O36">
            <v>82916</v>
          </cell>
        </row>
      </sheetData>
      <sheetData sheetId="3" refreshError="1">
        <row r="36">
          <cell r="F36">
            <v>512112.75</v>
          </cell>
          <cell r="G36">
            <v>130364</v>
          </cell>
          <cell r="O36">
            <v>84416.4</v>
          </cell>
        </row>
      </sheetData>
      <sheetData sheetId="4" refreshError="1">
        <row r="36">
          <cell r="F36">
            <v>467448.75</v>
          </cell>
          <cell r="G36">
            <v>127980</v>
          </cell>
          <cell r="O36">
            <v>77774</v>
          </cell>
        </row>
      </sheetData>
      <sheetData sheetId="5" refreshError="1">
        <row r="36">
          <cell r="F36">
            <v>455385</v>
          </cell>
          <cell r="G36">
            <v>202514</v>
          </cell>
          <cell r="O36">
            <v>75311</v>
          </cell>
        </row>
      </sheetData>
      <sheetData sheetId="6" refreshError="1">
        <row r="36">
          <cell r="F36">
            <v>462558.75</v>
          </cell>
          <cell r="G36">
            <v>312460</v>
          </cell>
          <cell r="O36">
            <v>75186</v>
          </cell>
        </row>
      </sheetData>
      <sheetData sheetId="7" refreshError="1">
        <row r="36">
          <cell r="F36">
            <v>457570.75</v>
          </cell>
          <cell r="G36">
            <v>109864</v>
          </cell>
          <cell r="O36">
            <v>74202.866666666669</v>
          </cell>
        </row>
      </sheetData>
      <sheetData sheetId="8" refreshError="1">
        <row r="36">
          <cell r="F36">
            <v>385046.25</v>
          </cell>
          <cell r="G36">
            <v>124800</v>
          </cell>
          <cell r="O36">
            <v>63719</v>
          </cell>
        </row>
      </sheetData>
      <sheetData sheetId="9" refreshError="1">
        <row r="36">
          <cell r="F36">
            <v>341632.5</v>
          </cell>
          <cell r="G36">
            <v>142700</v>
          </cell>
          <cell r="O36">
            <v>55755</v>
          </cell>
        </row>
      </sheetData>
      <sheetData sheetId="10" refreshError="1">
        <row r="36">
          <cell r="F36">
            <v>345206.25</v>
          </cell>
          <cell r="G36">
            <v>127850</v>
          </cell>
          <cell r="O36">
            <v>54930</v>
          </cell>
        </row>
      </sheetData>
      <sheetData sheetId="11" refreshError="1">
        <row r="36">
          <cell r="F36">
            <v>255967.5</v>
          </cell>
          <cell r="G36">
            <v>136850</v>
          </cell>
          <cell r="O36">
            <v>39129</v>
          </cell>
        </row>
      </sheetData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3">
          <cell r="C3" t="str">
            <v xml:space="preserve">ENERO </v>
          </cell>
          <cell r="D3" t="str">
            <v>FEBRERO</v>
          </cell>
          <cell r="E3" t="str">
            <v>MARZO</v>
          </cell>
          <cell r="F3" t="str">
            <v>ABRIL</v>
          </cell>
          <cell r="G3" t="str">
            <v>MAYO</v>
          </cell>
          <cell r="H3" t="str">
            <v>JUNIO</v>
          </cell>
          <cell r="I3" t="str">
            <v>JULIO</v>
          </cell>
          <cell r="J3" t="str">
            <v>AGOSTO</v>
          </cell>
          <cell r="K3" t="str">
            <v>SEPTIEMBRE</v>
          </cell>
          <cell r="L3" t="str">
            <v>OCTUBRE</v>
          </cell>
          <cell r="M3" t="str">
            <v>NOVIEMBRE</v>
          </cell>
          <cell r="N3" t="str">
            <v>DICIEMBRE</v>
          </cell>
          <cell r="O3" t="str">
            <v>TOTAL</v>
          </cell>
        </row>
        <row r="10">
          <cell r="C10">
            <v>10199879.489999998</v>
          </cell>
          <cell r="D10">
            <v>9816926.2899999991</v>
          </cell>
          <cell r="E10">
            <v>10034405.6</v>
          </cell>
          <cell r="F10">
            <v>8216446.9199999999</v>
          </cell>
          <cell r="G10">
            <v>8633714.5300000012</v>
          </cell>
          <cell r="H10">
            <v>9081841.8499999996</v>
          </cell>
          <cell r="I10">
            <v>10782794.18</v>
          </cell>
          <cell r="J10">
            <v>9893149.5700000003</v>
          </cell>
          <cell r="K10">
            <v>9617727.8000000007</v>
          </cell>
          <cell r="L10">
            <v>11091575.84</v>
          </cell>
          <cell r="M10">
            <v>11356864.210000001</v>
          </cell>
          <cell r="N10">
            <v>13159002.35</v>
          </cell>
          <cell r="O10">
            <v>121884328.63</v>
          </cell>
        </row>
        <row r="29">
          <cell r="C29">
            <v>742534.75</v>
          </cell>
          <cell r="D29">
            <v>692167.8</v>
          </cell>
          <cell r="E29">
            <v>669708.75</v>
          </cell>
          <cell r="F29">
            <v>642476.75</v>
          </cell>
          <cell r="G29">
            <v>595428.75</v>
          </cell>
          <cell r="H29">
            <v>658033</v>
          </cell>
          <cell r="I29">
            <v>775018.75</v>
          </cell>
          <cell r="J29">
            <v>567434.75</v>
          </cell>
          <cell r="K29">
            <v>509846.25</v>
          </cell>
          <cell r="L29">
            <v>484332.5</v>
          </cell>
          <cell r="M29">
            <v>473056.25</v>
          </cell>
          <cell r="N29">
            <v>392817.5</v>
          </cell>
          <cell r="O29">
            <v>7202855.7999999998</v>
          </cell>
        </row>
      </sheetData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15"/>
      <sheetName val="FEB 15"/>
      <sheetName val="MZO 15"/>
      <sheetName val="ABR 15"/>
      <sheetName val="MAY 15"/>
      <sheetName val="JUN 15"/>
      <sheetName val="JUL 15"/>
      <sheetName val="AGO 15"/>
      <sheetName val="SEP 15"/>
      <sheetName val="OCT 15"/>
      <sheetName val="NOV 15"/>
      <sheetName val="DIC 15"/>
      <sheetName val="ANUAL 2015 (2)"/>
      <sheetName val="ANUAL 2015"/>
      <sheetName val="Informe de compatibilidad"/>
      <sheetName val="ESTIMACION ANUAL"/>
    </sheetNames>
    <sheetDataSet>
      <sheetData sheetId="0" refreshError="1">
        <row r="36">
          <cell r="AM36">
            <v>3864009</v>
          </cell>
        </row>
        <row r="45">
          <cell r="AX45">
            <v>1157705.4285714286</v>
          </cell>
          <cell r="AZ45">
            <v>334053</v>
          </cell>
        </row>
        <row r="56">
          <cell r="AX56">
            <v>7107820.5</v>
          </cell>
          <cell r="AZ56">
            <v>1815318</v>
          </cell>
        </row>
      </sheetData>
      <sheetData sheetId="1" refreshError="1">
        <row r="36">
          <cell r="AM36">
            <v>3798517</v>
          </cell>
        </row>
        <row r="45">
          <cell r="AX45">
            <v>1210822</v>
          </cell>
          <cell r="AZ45">
            <v>329012</v>
          </cell>
        </row>
        <row r="56">
          <cell r="AX56">
            <v>7139683.5</v>
          </cell>
          <cell r="AZ56">
            <v>1758420</v>
          </cell>
        </row>
      </sheetData>
      <sheetData sheetId="2" refreshError="1">
        <row r="36">
          <cell r="AM36">
            <v>4008530</v>
          </cell>
        </row>
        <row r="46">
          <cell r="AX46">
            <v>1337001</v>
          </cell>
          <cell r="AZ46">
            <v>365235</v>
          </cell>
        </row>
        <row r="57">
          <cell r="AX57">
            <v>7748906</v>
          </cell>
          <cell r="AZ57">
            <v>2036847.5</v>
          </cell>
        </row>
      </sheetData>
      <sheetData sheetId="3" refreshError="1">
        <row r="36">
          <cell r="AM36">
            <v>4114919</v>
          </cell>
        </row>
        <row r="45">
          <cell r="AX45">
            <v>1225537</v>
          </cell>
          <cell r="AZ45">
            <v>340769</v>
          </cell>
        </row>
        <row r="56">
          <cell r="AX56">
            <v>7202395</v>
          </cell>
          <cell r="AZ56">
            <v>2138216.5</v>
          </cell>
        </row>
      </sheetData>
      <sheetData sheetId="4" refreshError="1">
        <row r="36">
          <cell r="AM36">
            <v>3969853</v>
          </cell>
        </row>
        <row r="45">
          <cell r="AX45">
            <v>1317745</v>
          </cell>
          <cell r="AZ45">
            <v>359280</v>
          </cell>
        </row>
        <row r="56">
          <cell r="AX56">
            <v>7677359</v>
          </cell>
          <cell r="AZ56">
            <v>2245645.5</v>
          </cell>
        </row>
      </sheetData>
      <sheetData sheetId="5" refreshError="1">
        <row r="36">
          <cell r="AM36">
            <v>4001515</v>
          </cell>
        </row>
        <row r="45">
          <cell r="AX45">
            <v>1307380</v>
          </cell>
          <cell r="AZ45">
            <v>345884</v>
          </cell>
        </row>
        <row r="56">
          <cell r="AX56">
            <v>7783307</v>
          </cell>
          <cell r="AZ56">
            <v>2182425</v>
          </cell>
        </row>
      </sheetData>
      <sheetData sheetId="6" refreshError="1">
        <row r="36">
          <cell r="AM36">
            <v>4404460</v>
          </cell>
        </row>
        <row r="45">
          <cell r="AX45">
            <v>1335119</v>
          </cell>
          <cell r="AZ45">
            <v>325126</v>
          </cell>
        </row>
        <row r="56">
          <cell r="AX56">
            <v>8115045.5</v>
          </cell>
          <cell r="AZ56">
            <v>2069882.5</v>
          </cell>
        </row>
      </sheetData>
      <sheetData sheetId="7" refreshError="1">
        <row r="36">
          <cell r="AM36">
            <v>4310120</v>
          </cell>
        </row>
        <row r="45">
          <cell r="AX45">
            <v>1349887</v>
          </cell>
          <cell r="AZ45">
            <v>301512</v>
          </cell>
        </row>
        <row r="56">
          <cell r="AX56">
            <v>8252263.5</v>
          </cell>
          <cell r="AZ56">
            <v>1934632</v>
          </cell>
        </row>
      </sheetData>
      <sheetData sheetId="8" refreshError="1">
        <row r="36">
          <cell r="AM36">
            <v>4152355</v>
          </cell>
        </row>
        <row r="45">
          <cell r="AX45">
            <v>1358512</v>
          </cell>
          <cell r="AZ45">
            <v>290176</v>
          </cell>
        </row>
        <row r="56">
          <cell r="AX56">
            <v>7967131.5</v>
          </cell>
          <cell r="AZ56">
            <v>1809734.5</v>
          </cell>
        </row>
      </sheetData>
      <sheetData sheetId="9" refreshError="1">
        <row r="36">
          <cell r="AM36">
            <v>4385202</v>
          </cell>
        </row>
        <row r="45">
          <cell r="AX45">
            <v>1295396</v>
          </cell>
          <cell r="AZ45">
            <v>268312</v>
          </cell>
        </row>
        <row r="56">
          <cell r="AX56">
            <v>7567055.5</v>
          </cell>
          <cell r="AZ56">
            <v>1667085</v>
          </cell>
        </row>
      </sheetData>
      <sheetData sheetId="10" refreshError="1">
        <row r="36">
          <cell r="AM36">
            <v>4103903</v>
          </cell>
        </row>
        <row r="45">
          <cell r="AX45">
            <v>1243759</v>
          </cell>
          <cell r="AZ45">
            <v>253097</v>
          </cell>
        </row>
        <row r="56">
          <cell r="AX56">
            <v>7280212.5</v>
          </cell>
          <cell r="AZ56">
            <v>1575311.5</v>
          </cell>
        </row>
      </sheetData>
      <sheetData sheetId="11" refreshError="1">
        <row r="36">
          <cell r="AM36">
            <v>4065963</v>
          </cell>
        </row>
        <row r="45">
          <cell r="AX45">
            <v>1146486</v>
          </cell>
          <cell r="AZ45">
            <v>252758</v>
          </cell>
        </row>
        <row r="56">
          <cell r="AX56">
            <v>6942943.5</v>
          </cell>
          <cell r="AZ56">
            <v>1599489.5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15"/>
      <sheetName val="FEB 15"/>
      <sheetName val="MZO 15"/>
      <sheetName val="ABR 15"/>
      <sheetName val="MAY 15"/>
      <sheetName val="JUN 15"/>
      <sheetName val="JUL 15"/>
      <sheetName val="AGO 15"/>
      <sheetName val="SEP 15"/>
      <sheetName val="OCT 15"/>
      <sheetName val="NOV 15"/>
      <sheetName val="DIC 15"/>
      <sheetName val="ESTIMADO ANUAL (2)"/>
      <sheetName val="ESTIMADO ANUAL"/>
    </sheetNames>
    <sheetDataSet>
      <sheetData sheetId="0" refreshError="1">
        <row r="36">
          <cell r="F36">
            <v>253571.25</v>
          </cell>
          <cell r="G36">
            <v>25854</v>
          </cell>
          <cell r="O36">
            <v>39167</v>
          </cell>
        </row>
      </sheetData>
      <sheetData sheetId="1" refreshError="1">
        <row r="33">
          <cell r="F33">
            <v>264086.25</v>
          </cell>
          <cell r="G33">
            <v>19800</v>
          </cell>
          <cell r="O33">
            <v>41638</v>
          </cell>
        </row>
      </sheetData>
      <sheetData sheetId="2" refreshError="1">
        <row r="36">
          <cell r="F36">
            <v>342967.5</v>
          </cell>
          <cell r="G36">
            <v>2050</v>
          </cell>
          <cell r="O36">
            <v>53687</v>
          </cell>
        </row>
      </sheetData>
      <sheetData sheetId="3" refreshError="1">
        <row r="36">
          <cell r="F36">
            <v>334113.75</v>
          </cell>
          <cell r="G36">
            <v>0</v>
          </cell>
          <cell r="O36">
            <v>51532</v>
          </cell>
        </row>
      </sheetData>
      <sheetData sheetId="4" refreshError="1">
        <row r="36">
          <cell r="F36">
            <v>312697.5</v>
          </cell>
          <cell r="G36">
            <v>0</v>
          </cell>
          <cell r="O36">
            <v>48630</v>
          </cell>
        </row>
      </sheetData>
      <sheetData sheetId="5" refreshError="1">
        <row r="36">
          <cell r="F36">
            <v>338887.5</v>
          </cell>
          <cell r="G36">
            <v>6938</v>
          </cell>
          <cell r="O36">
            <v>52181</v>
          </cell>
        </row>
      </sheetData>
      <sheetData sheetId="6" refreshError="1">
        <row r="36">
          <cell r="F36">
            <v>345900</v>
          </cell>
          <cell r="G36">
            <v>2205</v>
          </cell>
          <cell r="O36">
            <v>52297</v>
          </cell>
        </row>
      </sheetData>
      <sheetData sheetId="7" refreshError="1">
        <row r="36">
          <cell r="F36">
            <v>306153.75</v>
          </cell>
          <cell r="G36">
            <v>2594</v>
          </cell>
          <cell r="O36">
            <v>46754</v>
          </cell>
        </row>
      </sheetData>
      <sheetData sheetId="8" refreshError="1">
        <row r="36">
          <cell r="F36">
            <v>301676.25</v>
          </cell>
          <cell r="G36">
            <v>0</v>
          </cell>
          <cell r="O36">
            <v>47788</v>
          </cell>
        </row>
      </sheetData>
      <sheetData sheetId="9" refreshError="1">
        <row r="36">
          <cell r="F36">
            <v>267078.75</v>
          </cell>
          <cell r="G36">
            <v>1423034</v>
          </cell>
          <cell r="O36">
            <v>42120</v>
          </cell>
        </row>
      </sheetData>
      <sheetData sheetId="10" refreshError="1">
        <row r="36">
          <cell r="F36">
            <v>314805</v>
          </cell>
          <cell r="G36">
            <v>0</v>
          </cell>
          <cell r="O36">
            <v>50356.5</v>
          </cell>
        </row>
      </sheetData>
      <sheetData sheetId="11" refreshError="1">
        <row r="36">
          <cell r="F36">
            <v>312247.5</v>
          </cell>
          <cell r="G36">
            <v>0</v>
          </cell>
          <cell r="O36">
            <v>47005</v>
          </cell>
        </row>
      </sheetData>
      <sheetData sheetId="12" refreshError="1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OTE"/>
      <sheetName val="INSPECTORES"/>
      <sheetName val="RUTA 19"/>
      <sheetName val="RUTA 51C"/>
      <sheetName val="RUTA 200"/>
      <sheetName val="RUTA 400"/>
      <sheetName val="RUTA 500"/>
      <sheetName val="Hoja2"/>
      <sheetName val="SUBROGADO 2015"/>
      <sheetName val="ANOMALIAS"/>
      <sheetName val="REPORTES ELABORADOS 2015"/>
    </sheetNames>
    <sheetDataSet>
      <sheetData sheetId="0">
        <row r="1">
          <cell r="D1" t="str">
            <v>ENERO</v>
          </cell>
          <cell r="E1">
            <v>353</v>
          </cell>
        </row>
        <row r="2">
          <cell r="D2" t="str">
            <v>FEBRERO</v>
          </cell>
          <cell r="E2">
            <v>169</v>
          </cell>
        </row>
        <row r="3">
          <cell r="D3" t="str">
            <v>MARZO</v>
          </cell>
          <cell r="E3">
            <v>346</v>
          </cell>
        </row>
        <row r="4">
          <cell r="D4" t="str">
            <v>1ER TRIMESTRE</v>
          </cell>
          <cell r="E4">
            <v>868</v>
          </cell>
        </row>
        <row r="5">
          <cell r="D5" t="str">
            <v>ABRIL</v>
          </cell>
          <cell r="E5">
            <v>348</v>
          </cell>
        </row>
        <row r="6">
          <cell r="D6" t="str">
            <v>MAYO</v>
          </cell>
          <cell r="E6">
            <v>249</v>
          </cell>
        </row>
        <row r="7">
          <cell r="D7" t="str">
            <v>JUNIO</v>
          </cell>
          <cell r="E7">
            <v>357</v>
          </cell>
        </row>
        <row r="8">
          <cell r="D8" t="str">
            <v>2DO TRIMESTRE</v>
          </cell>
          <cell r="E8">
            <v>954</v>
          </cell>
        </row>
        <row r="9">
          <cell r="D9" t="str">
            <v>1ER SEMESTRE</v>
          </cell>
          <cell r="E9">
            <v>1822</v>
          </cell>
        </row>
        <row r="10">
          <cell r="D10" t="str">
            <v xml:space="preserve">JULIO </v>
          </cell>
          <cell r="E10">
            <v>402</v>
          </cell>
        </row>
        <row r="11">
          <cell r="D11" t="str">
            <v>AGOSTO</v>
          </cell>
          <cell r="E11">
            <v>446</v>
          </cell>
        </row>
        <row r="12">
          <cell r="D12" t="str">
            <v>SEPTIEMBRE</v>
          </cell>
          <cell r="E12">
            <v>385</v>
          </cell>
        </row>
        <row r="13">
          <cell r="D13" t="str">
            <v>3ER TRIMESTRE</v>
          </cell>
          <cell r="E13">
            <v>1233</v>
          </cell>
        </row>
        <row r="14">
          <cell r="D14" t="str">
            <v xml:space="preserve">OCTUBRE </v>
          </cell>
          <cell r="E14">
            <v>401</v>
          </cell>
        </row>
        <row r="15">
          <cell r="D15" t="str">
            <v xml:space="preserve">NOVIEMBRE </v>
          </cell>
          <cell r="E15">
            <v>213</v>
          </cell>
        </row>
        <row r="16">
          <cell r="D16" t="str">
            <v xml:space="preserve">DICIEMBRE </v>
          </cell>
          <cell r="E16">
            <v>412</v>
          </cell>
        </row>
        <row r="17">
          <cell r="D17" t="str">
            <v>4TO TRIMESTRE</v>
          </cell>
          <cell r="E17">
            <v>1026</v>
          </cell>
        </row>
        <row r="18">
          <cell r="D18" t="str">
            <v>2DO SEMESTRE</v>
          </cell>
          <cell r="E18">
            <v>2259</v>
          </cell>
        </row>
        <row r="19">
          <cell r="D19" t="str">
            <v>ANUAL</v>
          </cell>
          <cell r="E19">
            <v>4081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>
        <row r="44">
          <cell r="C44">
            <v>13614187.200000001</v>
          </cell>
          <cell r="D44">
            <v>12974809.720000001</v>
          </cell>
          <cell r="E44">
            <v>12777081.619999999</v>
          </cell>
          <cell r="F44">
            <v>13070187.040000001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52436265.579999998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 16"/>
      <sheetName val="FEB 16"/>
      <sheetName val="MAR 16"/>
      <sheetName val="ABR 16"/>
      <sheetName val="MAY 16"/>
      <sheetName val="JUN 16"/>
      <sheetName val="ESTIMADO ANUAL (3)"/>
      <sheetName val="ESTIMADO ANUAL (2)"/>
      <sheetName val="ESTIMADO ANUAL"/>
    </sheetNames>
    <sheetDataSet>
      <sheetData sheetId="0">
        <row r="36">
          <cell r="C36">
            <v>259185</v>
          </cell>
          <cell r="D36">
            <v>39870</v>
          </cell>
          <cell r="E36">
            <v>71.25</v>
          </cell>
          <cell r="G36">
            <v>28300</v>
          </cell>
          <cell r="H36">
            <v>0</v>
          </cell>
          <cell r="R36">
            <v>272</v>
          </cell>
          <cell r="W36">
            <v>153</v>
          </cell>
        </row>
      </sheetData>
      <sheetData sheetId="1">
        <row r="36">
          <cell r="C36">
            <v>233625</v>
          </cell>
          <cell r="D36">
            <v>44377.5</v>
          </cell>
          <cell r="E36">
            <v>2366.25</v>
          </cell>
          <cell r="G36">
            <v>51550</v>
          </cell>
          <cell r="H36">
            <v>0</v>
          </cell>
          <cell r="R36">
            <v>257</v>
          </cell>
          <cell r="W36">
            <v>142</v>
          </cell>
        </row>
      </sheetData>
      <sheetData sheetId="2">
        <row r="36">
          <cell r="C36">
            <v>243367.5</v>
          </cell>
          <cell r="D36">
            <v>33393.75</v>
          </cell>
          <cell r="E36">
            <v>9086.25</v>
          </cell>
          <cell r="G36">
            <v>174526</v>
          </cell>
          <cell r="H36">
            <v>0</v>
          </cell>
          <cell r="R36">
            <v>268</v>
          </cell>
          <cell r="W36">
            <v>151</v>
          </cell>
        </row>
      </sheetData>
      <sheetData sheetId="3">
        <row r="36">
          <cell r="C36">
            <v>235740</v>
          </cell>
          <cell r="D36">
            <v>33067.5</v>
          </cell>
          <cell r="E36">
            <v>11966.25</v>
          </cell>
          <cell r="G36">
            <v>119886</v>
          </cell>
          <cell r="H36">
            <v>0</v>
          </cell>
          <cell r="R36">
            <v>257</v>
          </cell>
          <cell r="W36">
            <v>139</v>
          </cell>
        </row>
      </sheetData>
      <sheetData sheetId="4">
        <row r="36">
          <cell r="C36">
            <v>215662.5</v>
          </cell>
          <cell r="D36">
            <v>30427.5</v>
          </cell>
          <cell r="E36">
            <v>9041.25</v>
          </cell>
          <cell r="G36">
            <v>143058</v>
          </cell>
          <cell r="H36">
            <v>0</v>
          </cell>
          <cell r="R36">
            <v>247</v>
          </cell>
          <cell r="W36">
            <v>134</v>
          </cell>
        </row>
      </sheetData>
      <sheetData sheetId="5">
        <row r="36"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0</v>
          </cell>
          <cell r="R36">
            <v>0</v>
          </cell>
          <cell r="W36">
            <v>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2"/>
  <sheetViews>
    <sheetView zoomScaleNormal="100" workbookViewId="0">
      <selection activeCell="O39" sqref="O39"/>
    </sheetView>
  </sheetViews>
  <sheetFormatPr baseColWidth="10" defaultRowHeight="15" x14ac:dyDescent="0.25"/>
  <cols>
    <col min="1" max="1" width="1.140625" customWidth="1"/>
    <col min="2" max="2" width="38.42578125" customWidth="1"/>
    <col min="3" max="3" width="18.28515625" customWidth="1"/>
    <col min="4" max="5" width="15.140625" bestFit="1" customWidth="1"/>
    <col min="6" max="7" width="14.28515625" bestFit="1" customWidth="1"/>
    <col min="8" max="8" width="15.140625" customWidth="1"/>
    <col min="9" max="9" width="16.42578125" customWidth="1"/>
    <col min="10" max="10" width="15.140625" bestFit="1" customWidth="1"/>
    <col min="11" max="11" width="16.140625" customWidth="1"/>
    <col min="12" max="12" width="15" customWidth="1"/>
    <col min="13" max="13" width="15.42578125" customWidth="1"/>
    <col min="14" max="14" width="14.85546875" customWidth="1"/>
    <col min="15" max="15" width="30.7109375" bestFit="1" customWidth="1"/>
    <col min="16" max="16" width="1" customWidth="1"/>
  </cols>
  <sheetData>
    <row r="1" spans="2:16" ht="19.5" x14ac:dyDescent="0.35">
      <c r="B1" s="121" t="s">
        <v>63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  <c r="N1" s="122"/>
      <c r="O1" s="122"/>
    </row>
    <row r="2" spans="2:16" ht="16.5" x14ac:dyDescent="0.3"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14"/>
      <c r="N2" s="14"/>
      <c r="O2" s="14"/>
    </row>
    <row r="3" spans="2:16" ht="16.5" thickBot="1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6" ht="15.75" thickBot="1" x14ac:dyDescent="0.3">
      <c r="B4" s="71" t="s">
        <v>6</v>
      </c>
      <c r="C4" s="112" t="s">
        <v>0</v>
      </c>
      <c r="D4" s="113"/>
      <c r="E4" s="113"/>
      <c r="F4" s="113"/>
      <c r="G4" s="113"/>
      <c r="H4" s="113"/>
      <c r="I4" s="113"/>
      <c r="J4" s="113"/>
      <c r="K4" s="113"/>
      <c r="L4" s="114"/>
      <c r="M4" s="115" t="s">
        <v>1</v>
      </c>
      <c r="N4" s="116"/>
      <c r="O4" s="117"/>
      <c r="P4" s="72"/>
    </row>
    <row r="5" spans="2:16" ht="15.75" thickBot="1" x14ac:dyDescent="0.3">
      <c r="B5" s="73" t="s">
        <v>7</v>
      </c>
      <c r="C5" s="74" t="s">
        <v>8</v>
      </c>
      <c r="D5" s="75"/>
      <c r="E5" s="75"/>
      <c r="F5" s="75"/>
      <c r="G5" s="75"/>
      <c r="H5" s="76"/>
      <c r="I5" s="75"/>
      <c r="J5" s="77"/>
      <c r="K5" s="77"/>
      <c r="L5" s="78"/>
      <c r="M5" s="118" t="s">
        <v>9</v>
      </c>
      <c r="N5" s="118"/>
      <c r="O5" s="119"/>
      <c r="P5" s="72"/>
    </row>
    <row r="6" spans="2:16" ht="15.75" thickBot="1" x14ac:dyDescent="0.3">
      <c r="B6" s="79" t="s">
        <v>12</v>
      </c>
      <c r="C6" s="80" t="s">
        <v>11</v>
      </c>
      <c r="D6" s="77"/>
      <c r="E6" s="77"/>
      <c r="F6" s="77"/>
      <c r="G6" s="77"/>
      <c r="H6" s="81"/>
      <c r="I6" s="82"/>
      <c r="J6" s="83" t="s">
        <v>4</v>
      </c>
      <c r="K6" s="84">
        <v>41640</v>
      </c>
      <c r="L6" s="85"/>
      <c r="M6" s="86" t="s">
        <v>2</v>
      </c>
      <c r="N6" s="123">
        <v>42004</v>
      </c>
      <c r="O6" s="124"/>
      <c r="P6" s="72"/>
    </row>
    <row r="7" spans="2:16" ht="15.75" thickBot="1" x14ac:dyDescent="0.3">
      <c r="B7" s="87" t="s">
        <v>10</v>
      </c>
      <c r="C7" s="88" t="s">
        <v>62</v>
      </c>
      <c r="D7" s="89"/>
      <c r="E7" s="89"/>
      <c r="F7" s="89"/>
      <c r="G7" s="89"/>
      <c r="H7" s="90"/>
      <c r="I7" s="90"/>
      <c r="J7" s="90"/>
      <c r="K7" s="90"/>
      <c r="L7" s="90"/>
      <c r="M7" s="90"/>
      <c r="N7" s="91"/>
      <c r="O7" s="92"/>
      <c r="P7" s="72"/>
    </row>
    <row r="8" spans="2:16" ht="41.25" customHeight="1" thickBot="1" x14ac:dyDescent="0.3">
      <c r="B8" s="93" t="s">
        <v>73</v>
      </c>
      <c r="C8" s="94"/>
      <c r="D8" s="94"/>
      <c r="E8" s="94"/>
      <c r="F8" s="94"/>
      <c r="G8" s="94"/>
      <c r="H8" s="6"/>
      <c r="I8" s="6"/>
      <c r="J8" s="6"/>
      <c r="K8" s="6"/>
      <c r="L8" s="6"/>
      <c r="M8" s="6"/>
      <c r="N8" s="6"/>
      <c r="O8" s="85"/>
      <c r="P8" s="72"/>
    </row>
    <row r="9" spans="2:16" x14ac:dyDescent="0.25">
      <c r="B9" s="95"/>
      <c r="C9" s="96"/>
      <c r="D9" s="96"/>
      <c r="E9" s="96"/>
      <c r="F9" s="96"/>
      <c r="G9" s="96"/>
      <c r="H9" s="91"/>
      <c r="I9" s="91"/>
      <c r="J9" s="91"/>
      <c r="K9" s="91"/>
      <c r="L9" s="91"/>
      <c r="M9" s="91"/>
      <c r="N9" s="91"/>
      <c r="O9" s="92"/>
      <c r="P9" s="72"/>
    </row>
    <row r="10" spans="2:16" x14ac:dyDescent="0.25">
      <c r="B10" s="97" t="s">
        <v>71</v>
      </c>
      <c r="C10" s="98"/>
      <c r="D10" s="98"/>
      <c r="E10" s="98"/>
      <c r="F10" s="98"/>
      <c r="G10" s="98"/>
      <c r="H10" s="99"/>
      <c r="I10" s="99"/>
      <c r="J10" s="99"/>
      <c r="K10" s="99"/>
      <c r="L10" s="99"/>
      <c r="M10" s="99"/>
      <c r="N10" s="99"/>
      <c r="O10" s="100"/>
      <c r="P10" s="72"/>
    </row>
    <row r="11" spans="2:16" x14ac:dyDescent="0.25">
      <c r="B11" s="101"/>
      <c r="C11" s="102"/>
      <c r="D11" s="102"/>
      <c r="E11" s="102"/>
      <c r="F11" s="102"/>
      <c r="G11" s="102"/>
      <c r="H11" s="103"/>
      <c r="I11" s="103"/>
      <c r="J11" s="103"/>
      <c r="K11" s="103"/>
      <c r="L11" s="103"/>
      <c r="M11" s="103"/>
      <c r="N11" s="103"/>
      <c r="O11" s="82"/>
      <c r="P11" s="72"/>
    </row>
    <row r="12" spans="2:16" x14ac:dyDescent="0.25">
      <c r="B12" s="104" t="s">
        <v>50</v>
      </c>
      <c r="C12" s="105"/>
      <c r="D12" s="105"/>
      <c r="E12" s="105"/>
      <c r="F12" s="105"/>
      <c r="G12" s="105"/>
      <c r="H12" s="106"/>
      <c r="I12" s="106"/>
      <c r="J12" s="106"/>
      <c r="K12" s="106"/>
      <c r="L12" s="106"/>
      <c r="M12" s="106"/>
      <c r="N12" s="106"/>
      <c r="O12" s="107"/>
      <c r="P12" s="72"/>
    </row>
    <row r="13" spans="2:16" x14ac:dyDescent="0.25">
      <c r="B13" s="108"/>
      <c r="C13" s="109"/>
      <c r="D13" s="109"/>
      <c r="E13" s="109"/>
      <c r="F13" s="109"/>
      <c r="G13" s="109"/>
      <c r="H13" s="110"/>
      <c r="I13" s="110"/>
      <c r="J13" s="110"/>
      <c r="K13" s="110"/>
      <c r="L13" s="110"/>
      <c r="M13" s="110"/>
      <c r="N13" s="110"/>
      <c r="O13" s="111"/>
      <c r="P13" s="72"/>
    </row>
    <row r="14" spans="2:16" ht="15.75" thickBot="1" x14ac:dyDescent="0.3">
      <c r="B14" s="93" t="s">
        <v>5</v>
      </c>
      <c r="C14" s="94"/>
      <c r="D14" s="94"/>
      <c r="E14" s="94"/>
      <c r="F14" s="94"/>
      <c r="G14" s="94"/>
      <c r="H14" s="6"/>
      <c r="I14" s="6"/>
      <c r="J14" s="6"/>
      <c r="K14" s="6"/>
      <c r="L14" s="6"/>
      <c r="M14" s="6"/>
      <c r="N14" s="6"/>
      <c r="O14" s="85"/>
      <c r="P14" s="72"/>
    </row>
    <row r="15" spans="2:16" ht="17.25" thickBot="1" x14ac:dyDescent="0.4">
      <c r="B15" s="125" t="s">
        <v>25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7"/>
    </row>
    <row r="16" spans="2:16" ht="18.75" customHeight="1" x14ac:dyDescent="0.35">
      <c r="B16" s="45" t="s">
        <v>51</v>
      </c>
      <c r="C16" s="15" t="s">
        <v>13</v>
      </c>
      <c r="D16" s="15" t="s">
        <v>14</v>
      </c>
      <c r="E16" s="15" t="s">
        <v>15</v>
      </c>
      <c r="F16" s="15" t="s">
        <v>16</v>
      </c>
      <c r="G16" s="15" t="s">
        <v>17</v>
      </c>
      <c r="H16" s="7" t="s">
        <v>18</v>
      </c>
      <c r="I16" s="7" t="s">
        <v>19</v>
      </c>
      <c r="J16" s="7" t="s">
        <v>20</v>
      </c>
      <c r="K16" s="7" t="s">
        <v>21</v>
      </c>
      <c r="L16" s="7" t="s">
        <v>22</v>
      </c>
      <c r="M16" s="7" t="s">
        <v>23</v>
      </c>
      <c r="N16" s="7" t="s">
        <v>24</v>
      </c>
      <c r="O16" s="8" t="s">
        <v>3</v>
      </c>
    </row>
    <row r="17" spans="2:15" ht="17.25" thickBot="1" x14ac:dyDescent="0.4">
      <c r="B17" s="45" t="s">
        <v>34</v>
      </c>
      <c r="C17" s="15"/>
      <c r="D17" s="15"/>
      <c r="E17" s="15"/>
      <c r="F17" s="15"/>
      <c r="G17" s="15"/>
      <c r="H17" s="3"/>
      <c r="I17" s="4"/>
      <c r="J17" s="4"/>
      <c r="K17" s="3"/>
      <c r="L17" s="4"/>
      <c r="M17" s="4"/>
      <c r="N17" s="4"/>
      <c r="O17" s="5"/>
    </row>
    <row r="18" spans="2:15" ht="18.75" x14ac:dyDescent="0.35">
      <c r="B18" s="9" t="s">
        <v>28</v>
      </c>
      <c r="C18" s="19">
        <f>'[1]ENE 14'!$I$37+'[2]ENE 14'!$J$44</f>
        <v>3617071.5</v>
      </c>
      <c r="D18" s="20">
        <f>'[1]FEB 14 '!$AZ$54</f>
        <v>3445001</v>
      </c>
      <c r="E18" s="20">
        <f>'[1]MZO 14 '!$BA$56</f>
        <v>3512407.5</v>
      </c>
      <c r="F18" s="20">
        <f>'[1]ABR 14'!$BA$54</f>
        <v>2764317</v>
      </c>
      <c r="G18" s="20">
        <f>'[1]MAY 14'!$AZ$54</f>
        <v>3087714</v>
      </c>
      <c r="H18" s="20">
        <f>'[1]JUN 14'!$AZ$54</f>
        <v>3367674</v>
      </c>
      <c r="I18" s="20">
        <f>'[1]JUL 14'!$AZ$54</f>
        <v>3695427</v>
      </c>
      <c r="J18" s="20">
        <f>'[1]AGOST 14'!$AZ$54</f>
        <v>3875070</v>
      </c>
      <c r="K18" s="20">
        <f>'[1]SEPT 14'!$AZ$54</f>
        <v>3951396</v>
      </c>
      <c r="L18" s="20">
        <f>'[1]OCT 14'!$BB$56</f>
        <v>5062434</v>
      </c>
      <c r="M18" s="20">
        <f>'[1]NOV 14'!$BB$57</f>
        <v>5652807</v>
      </c>
      <c r="N18" s="21">
        <f>'[1]DIC 14'!$BB$56</f>
        <v>6248176</v>
      </c>
      <c r="O18" s="33">
        <f>SUM(C18:N18)</f>
        <v>48279495</v>
      </c>
    </row>
    <row r="19" spans="2:15" ht="18.75" x14ac:dyDescent="0.35">
      <c r="B19" s="10" t="s">
        <v>29</v>
      </c>
      <c r="C19" s="22">
        <f>'[1]ENE 14'!$K$37+'[2]ENE 14'!$J$42</f>
        <v>2038337</v>
      </c>
      <c r="D19" s="23">
        <f>'[1]FEB 14 '!$BB$54</f>
        <v>1770301.5</v>
      </c>
      <c r="E19" s="23">
        <f>'[1]MZO 14 '!$BC$56</f>
        <v>1839163.5</v>
      </c>
      <c r="F19" s="23">
        <f>'[1]ABR 14'!$BC$54</f>
        <v>1429656</v>
      </c>
      <c r="G19" s="23">
        <f>'[1]MAY 14'!$BB$54</f>
        <v>1256295</v>
      </c>
      <c r="H19" s="23">
        <f>'[1]JUN 14'!$BB$54</f>
        <v>1288098</v>
      </c>
      <c r="I19" s="23">
        <f>'[1]JUL 14'!$BB$54</f>
        <v>1751907</v>
      </c>
      <c r="J19" s="23">
        <f>'[1]AGOST 14'!$BB$54</f>
        <v>1848603</v>
      </c>
      <c r="K19" s="23">
        <f>'[1]SEPT 14'!$BB$54</f>
        <v>1667706</v>
      </c>
      <c r="L19" s="23">
        <f>'[1]OCT 14'!$BD$56</f>
        <v>1852950</v>
      </c>
      <c r="M19" s="23">
        <f>'[1]NOV 14'!$BD$57</f>
        <v>1560114</v>
      </c>
      <c r="N19" s="24">
        <f>'[1]DIC 14'!$BD$56</f>
        <v>1675875</v>
      </c>
      <c r="O19" s="34">
        <f>SUM(C19:N19)</f>
        <v>19979006</v>
      </c>
    </row>
    <row r="20" spans="2:15" ht="18.75" x14ac:dyDescent="0.35">
      <c r="B20" s="10" t="s">
        <v>26</v>
      </c>
      <c r="C20" s="22">
        <f>'[1]ENE 14'!$AO$36</f>
        <v>4052499</v>
      </c>
      <c r="D20" s="23">
        <f>'[1]FEB 14 '!$AO$36</f>
        <v>4351244</v>
      </c>
      <c r="E20" s="23">
        <f>'[1]MZO 14 '!$AO$37</f>
        <v>4216205</v>
      </c>
      <c r="F20" s="23">
        <f>'[1]ABR 14'!$AO$36</f>
        <v>3780863</v>
      </c>
      <c r="G20" s="23">
        <f>'[1]MAY 14'!$AO$36</f>
        <v>4121040</v>
      </c>
      <c r="H20" s="23">
        <f>'[1]JUN 14'!$AO$36</f>
        <v>4074185</v>
      </c>
      <c r="I20" s="23">
        <f>'[1]JUL 14'!$AO$36</f>
        <v>5075120</v>
      </c>
      <c r="J20" s="23">
        <f>'[1]AGOST 14'!$AO$36</f>
        <v>4035215</v>
      </c>
      <c r="K20" s="23">
        <f>'[1]SEPT 14'!$AN$36</f>
        <v>3917631</v>
      </c>
      <c r="L20" s="23">
        <f>'[1]OCT 14'!$AO$36</f>
        <v>4048119</v>
      </c>
      <c r="M20" s="23">
        <f>'[1]NOV 14'!$AO$36</f>
        <v>3956779</v>
      </c>
      <c r="N20" s="24">
        <f>'[1]DIC 14'!$AO$36</f>
        <v>5082109</v>
      </c>
      <c r="O20" s="34">
        <f>SUM(C20:N20)</f>
        <v>50711009</v>
      </c>
    </row>
    <row r="21" spans="2:15" ht="23.25" x14ac:dyDescent="0.35">
      <c r="B21" s="10" t="s">
        <v>33</v>
      </c>
      <c r="C21" s="31">
        <f>SUM(C18:C20)</f>
        <v>9707907.5</v>
      </c>
      <c r="D21" s="31">
        <f t="shared" ref="D21:N21" si="0">SUM(D18:D20)</f>
        <v>9566546.5</v>
      </c>
      <c r="E21" s="31">
        <f t="shared" si="0"/>
        <v>9567776</v>
      </c>
      <c r="F21" s="31">
        <f t="shared" si="0"/>
        <v>7974836</v>
      </c>
      <c r="G21" s="31">
        <f t="shared" si="0"/>
        <v>8465049</v>
      </c>
      <c r="H21" s="31">
        <f t="shared" si="0"/>
        <v>8729957</v>
      </c>
      <c r="I21" s="31">
        <f t="shared" si="0"/>
        <v>10522454</v>
      </c>
      <c r="J21" s="31">
        <f t="shared" si="0"/>
        <v>9758888</v>
      </c>
      <c r="K21" s="31">
        <f t="shared" si="0"/>
        <v>9536733</v>
      </c>
      <c r="L21" s="31">
        <f t="shared" si="0"/>
        <v>10963503</v>
      </c>
      <c r="M21" s="31">
        <f t="shared" si="0"/>
        <v>11169700</v>
      </c>
      <c r="N21" s="31">
        <f t="shared" si="0"/>
        <v>13006160</v>
      </c>
      <c r="O21" s="35">
        <f>+O18+O19+O20</f>
        <v>118969510</v>
      </c>
    </row>
    <row r="22" spans="2:15" ht="17.25" thickBot="1" x14ac:dyDescent="0.4">
      <c r="B22" s="10"/>
      <c r="C22" s="16"/>
      <c r="D22" s="16"/>
      <c r="E22" s="16"/>
      <c r="F22" s="16"/>
      <c r="G22" s="16"/>
      <c r="H22" s="11"/>
      <c r="I22" s="11"/>
      <c r="J22" s="11"/>
      <c r="K22" s="11"/>
      <c r="L22" s="11"/>
      <c r="M22" s="12"/>
      <c r="N22" s="11"/>
      <c r="O22" s="13"/>
    </row>
    <row r="23" spans="2:15" ht="16.5" x14ac:dyDescent="0.35">
      <c r="B23" s="10" t="s">
        <v>30</v>
      </c>
      <c r="C23" s="25">
        <f>'[1]ENE 14'!$AZ$44</f>
        <v>581861</v>
      </c>
      <c r="D23" s="26">
        <f>'[1]FEB 14 '!$AZ$44</f>
        <v>576865</v>
      </c>
      <c r="E23" s="26">
        <f>'[1]MZO 14 '!$BA$46</f>
        <v>667146</v>
      </c>
      <c r="F23" s="26">
        <f>'[1]ABR 14'!$BA$44</f>
        <v>537278</v>
      </c>
      <c r="G23" s="26">
        <f>'[1]MAY 14'!$AZ$44</f>
        <v>610012</v>
      </c>
      <c r="H23" s="26">
        <f>'[1]JUN 14'!$AZ$44</f>
        <v>652148</v>
      </c>
      <c r="I23" s="26">
        <f>'[1]JUL 14'!$AZ$44</f>
        <v>695831</v>
      </c>
      <c r="J23" s="26">
        <f>'[1]AGOST 14'!$AZ$44</f>
        <v>729652</v>
      </c>
      <c r="K23" s="26">
        <f>'[1]SEPT 14'!$AZ$44</f>
        <v>593929</v>
      </c>
      <c r="L23" s="26">
        <f>'[1]OCT 14'!$BB$45</f>
        <v>996574</v>
      </c>
      <c r="M23" s="26">
        <f>'[1]NOV 14'!$BB$45</f>
        <v>1095934</v>
      </c>
      <c r="N23" s="27">
        <f>'[1]DIC 14'!$BB$45</f>
        <v>1146578</v>
      </c>
      <c r="O23" s="63">
        <f>SUM(C23:N23)</f>
        <v>8883808</v>
      </c>
    </row>
    <row r="24" spans="2:15" ht="17.25" thickBot="1" x14ac:dyDescent="0.4">
      <c r="B24" s="10" t="s">
        <v>31</v>
      </c>
      <c r="C24" s="28">
        <f>'[1]ENE 14'!$BB$44</f>
        <v>324131</v>
      </c>
      <c r="D24" s="29">
        <f>'[1]FEB 14 '!$BB$44</f>
        <v>286284.57142857142</v>
      </c>
      <c r="E24" s="29">
        <f>'[1]MZO 14 '!$BC$46</f>
        <v>329265</v>
      </c>
      <c r="F24" s="29">
        <f>'[1]ABR 14'!$BC$44</f>
        <v>271897</v>
      </c>
      <c r="G24" s="29">
        <f>'[1]MAY 14'!$BB$44</f>
        <v>240579</v>
      </c>
      <c r="H24" s="29">
        <f>'[1]JUN 14'!$BB$44</f>
        <v>243581</v>
      </c>
      <c r="I24" s="29">
        <f>'[1]JUL 14'!$BB$44</f>
        <v>328161</v>
      </c>
      <c r="J24" s="29">
        <f>'[1]AGOST 14'!$BB$44</f>
        <v>343000</v>
      </c>
      <c r="K24" s="29">
        <f>'[1]SEPT 14'!$BB$44</f>
        <v>319121</v>
      </c>
      <c r="L24" s="29">
        <f>'[1]OCT 14'!$BD$45</f>
        <v>356466</v>
      </c>
      <c r="M24" s="29">
        <f>'[1]NOV 14'!$BD$45</f>
        <v>297726</v>
      </c>
      <c r="N24" s="30">
        <f>'[1]DIC 14'!$BD$45</f>
        <v>339339</v>
      </c>
      <c r="O24" s="64">
        <f>SUM(C24:N24)</f>
        <v>3679550.5714285714</v>
      </c>
    </row>
    <row r="25" spans="2:15" ht="21" x14ac:dyDescent="0.35">
      <c r="B25" s="10" t="s">
        <v>32</v>
      </c>
      <c r="C25" s="32">
        <f>SUM(C23:C24)</f>
        <v>905992</v>
      </c>
      <c r="D25" s="32">
        <f t="shared" ref="D25:N25" si="1">SUM(D23:D24)</f>
        <v>863149.57142857136</v>
      </c>
      <c r="E25" s="32">
        <f t="shared" si="1"/>
        <v>996411</v>
      </c>
      <c r="F25" s="32">
        <f t="shared" si="1"/>
        <v>809175</v>
      </c>
      <c r="G25" s="32">
        <f t="shared" si="1"/>
        <v>850591</v>
      </c>
      <c r="H25" s="32">
        <f t="shared" si="1"/>
        <v>895729</v>
      </c>
      <c r="I25" s="32">
        <f t="shared" si="1"/>
        <v>1023992</v>
      </c>
      <c r="J25" s="32">
        <f t="shared" si="1"/>
        <v>1072652</v>
      </c>
      <c r="K25" s="32">
        <f t="shared" si="1"/>
        <v>913050</v>
      </c>
      <c r="L25" s="32">
        <f t="shared" si="1"/>
        <v>1353040</v>
      </c>
      <c r="M25" s="32">
        <f t="shared" si="1"/>
        <v>1393660</v>
      </c>
      <c r="N25" s="32">
        <f t="shared" si="1"/>
        <v>1485917</v>
      </c>
      <c r="O25" s="47">
        <f>+O23+O24</f>
        <v>12563358.571428571</v>
      </c>
    </row>
    <row r="26" spans="2:15" ht="16.5" x14ac:dyDescent="0.35">
      <c r="B26" s="10"/>
      <c r="C26" s="16"/>
      <c r="D26" s="16"/>
      <c r="E26" s="16"/>
      <c r="F26" s="16"/>
      <c r="G26" s="16"/>
      <c r="H26" s="11"/>
      <c r="I26" s="11"/>
      <c r="J26" s="11"/>
      <c r="K26" s="11"/>
      <c r="L26" s="11"/>
      <c r="M26" s="11"/>
      <c r="N26" s="11"/>
      <c r="O26" s="13"/>
    </row>
    <row r="27" spans="2:15" ht="16.5" x14ac:dyDescent="0.35">
      <c r="B27" s="44" t="s">
        <v>27</v>
      </c>
      <c r="C27" s="15" t="s">
        <v>13</v>
      </c>
      <c r="D27" s="15" t="s">
        <v>14</v>
      </c>
      <c r="E27" s="15" t="s">
        <v>15</v>
      </c>
      <c r="F27" s="15" t="s">
        <v>16</v>
      </c>
      <c r="G27" s="15" t="s">
        <v>17</v>
      </c>
      <c r="H27" s="7" t="s">
        <v>18</v>
      </c>
      <c r="I27" s="7" t="s">
        <v>19</v>
      </c>
      <c r="J27" s="7" t="s">
        <v>20</v>
      </c>
      <c r="K27" s="7" t="s">
        <v>21</v>
      </c>
      <c r="L27" s="7" t="s">
        <v>22</v>
      </c>
      <c r="M27" s="7" t="s">
        <v>23</v>
      </c>
      <c r="N27" s="7" t="s">
        <v>24</v>
      </c>
      <c r="O27" s="8" t="s">
        <v>3</v>
      </c>
    </row>
    <row r="28" spans="2:15" ht="17.25" thickBot="1" x14ac:dyDescent="0.4">
      <c r="B28" s="44" t="s">
        <v>35</v>
      </c>
      <c r="C28" s="15"/>
      <c r="D28" s="15"/>
      <c r="E28" s="15"/>
      <c r="F28" s="15"/>
      <c r="G28" s="15"/>
      <c r="H28" s="3"/>
      <c r="I28" s="4"/>
      <c r="J28" s="4"/>
      <c r="K28" s="3"/>
      <c r="L28" s="4"/>
      <c r="M28" s="4"/>
      <c r="N28" s="4"/>
      <c r="O28" s="5"/>
    </row>
    <row r="29" spans="2:15" ht="18.75" x14ac:dyDescent="0.35">
      <c r="B29" s="9" t="s">
        <v>28</v>
      </c>
      <c r="C29" s="19">
        <f>'[3]ENERO 14'!$E$36</f>
        <v>565263.75</v>
      </c>
      <c r="D29" s="20">
        <f>'[3]FEB 14'!$E$36</f>
        <v>550845</v>
      </c>
      <c r="E29" s="20">
        <f>'[3]MARZ 14'!$F$36</f>
        <v>527373.75</v>
      </c>
      <c r="F29" s="20">
        <f>'[3]ABR 14'!$F$36</f>
        <v>512112.75</v>
      </c>
      <c r="G29" s="20">
        <f>'[3]MAY 14'!$F$36</f>
        <v>467448.75</v>
      </c>
      <c r="H29" s="20">
        <f>'[3]JUN 14'!$F$36</f>
        <v>455385</v>
      </c>
      <c r="I29" s="20">
        <f>'[3]JUL 14'!$F$36</f>
        <v>462558.75</v>
      </c>
      <c r="J29" s="20">
        <f>'[3]AGOS 14'!$F$36</f>
        <v>457570.75</v>
      </c>
      <c r="K29" s="20">
        <f>'[3]SEP 14'!$F$36</f>
        <v>385046.25</v>
      </c>
      <c r="L29" s="20">
        <f>'[3]OCT 14'!$F$36</f>
        <v>341632.5</v>
      </c>
      <c r="M29" s="20">
        <f>'[3]NOV 14'!$F$36</f>
        <v>345206.25</v>
      </c>
      <c r="N29" s="21">
        <f>'[3]DIC 14'!$F$36</f>
        <v>255967.5</v>
      </c>
      <c r="O29" s="33">
        <f>SUM(C29:N29)</f>
        <v>5326411</v>
      </c>
    </row>
    <row r="30" spans="2:15" ht="18.75" x14ac:dyDescent="0.35">
      <c r="B30" s="10" t="s">
        <v>26</v>
      </c>
      <c r="C30" s="22">
        <f>'[3]ENERO 14'!$F$36</f>
        <v>177271</v>
      </c>
      <c r="D30" s="23">
        <f>'[3]FEB 14'!$F$36</f>
        <v>141322.79999999999</v>
      </c>
      <c r="E30" s="23">
        <f>'[3]MARZ 14'!$G$36</f>
        <v>142335</v>
      </c>
      <c r="F30" s="23">
        <f>'[3]ABR 14'!$G$36</f>
        <v>130364</v>
      </c>
      <c r="G30" s="23">
        <f>'[3]MAY 14'!$G$36</f>
        <v>127980</v>
      </c>
      <c r="H30" s="23">
        <f>'[3]JUN 14'!$G$36</f>
        <v>202514</v>
      </c>
      <c r="I30" s="23">
        <f>'[3]JUL 14'!$G$36</f>
        <v>312460</v>
      </c>
      <c r="J30" s="23">
        <f>'[3]AGOS 14'!$G$36</f>
        <v>109864</v>
      </c>
      <c r="K30" s="23">
        <f>'[3]SEP 14'!$G$36</f>
        <v>124800</v>
      </c>
      <c r="L30" s="23">
        <f>'[3]OCT 14'!$G$36</f>
        <v>142700</v>
      </c>
      <c r="M30" s="23">
        <f>'[3]NOV 14'!$G$36</f>
        <v>127850</v>
      </c>
      <c r="N30" s="24">
        <f>'[3]DIC 14'!$G$36</f>
        <v>136850</v>
      </c>
      <c r="O30" s="34">
        <f>SUM(C30:N30)</f>
        <v>1876310.8</v>
      </c>
    </row>
    <row r="31" spans="2:15" ht="23.25" x14ac:dyDescent="0.35">
      <c r="B31" s="10" t="s">
        <v>33</v>
      </c>
      <c r="C31" s="31">
        <f>SUM(C29:C30)</f>
        <v>742534.75</v>
      </c>
      <c r="D31" s="31">
        <f t="shared" ref="D31:N31" si="2">SUM(D29:D30)</f>
        <v>692167.8</v>
      </c>
      <c r="E31" s="31">
        <f t="shared" si="2"/>
        <v>669708.75</v>
      </c>
      <c r="F31" s="31">
        <f t="shared" si="2"/>
        <v>642476.75</v>
      </c>
      <c r="G31" s="31">
        <f t="shared" si="2"/>
        <v>595428.75</v>
      </c>
      <c r="H31" s="31">
        <f t="shared" si="2"/>
        <v>657899</v>
      </c>
      <c r="I31" s="31">
        <f t="shared" si="2"/>
        <v>775018.75</v>
      </c>
      <c r="J31" s="31">
        <f t="shared" si="2"/>
        <v>567434.75</v>
      </c>
      <c r="K31" s="31">
        <f t="shared" si="2"/>
        <v>509846.25</v>
      </c>
      <c r="L31" s="31">
        <f t="shared" si="2"/>
        <v>484332.5</v>
      </c>
      <c r="M31" s="31">
        <f t="shared" si="2"/>
        <v>473056.25</v>
      </c>
      <c r="N31" s="31">
        <f t="shared" si="2"/>
        <v>392817.5</v>
      </c>
      <c r="O31" s="35">
        <f>+O29+O30</f>
        <v>7202721.7999999998</v>
      </c>
    </row>
    <row r="32" spans="2:15" ht="17.25" thickBot="1" x14ac:dyDescent="0.4">
      <c r="B32" s="10"/>
      <c r="C32" s="16"/>
      <c r="D32" s="16"/>
      <c r="E32" s="16"/>
      <c r="F32" s="16"/>
      <c r="G32" s="16"/>
      <c r="H32" s="11"/>
      <c r="I32" s="11"/>
      <c r="J32" s="11"/>
      <c r="K32" s="11"/>
      <c r="L32" s="11"/>
      <c r="M32" s="12"/>
      <c r="N32" s="11"/>
      <c r="O32" s="13"/>
    </row>
    <row r="33" spans="2:15" ht="19.5" thickBot="1" x14ac:dyDescent="0.4">
      <c r="B33" s="10" t="s">
        <v>30</v>
      </c>
      <c r="C33" s="36">
        <f>'[3]ENERO 14'!$M$36</f>
        <v>84001</v>
      </c>
      <c r="D33" s="37">
        <f>'[3]FEB 14'!$M$36</f>
        <v>86532</v>
      </c>
      <c r="E33" s="37">
        <f>'[3]MARZ 14'!$O$36</f>
        <v>82916</v>
      </c>
      <c r="F33" s="37">
        <f>'[3]ABR 14'!$O$36</f>
        <v>84416.4</v>
      </c>
      <c r="G33" s="37">
        <f>'[3]MAY 14'!$O$36</f>
        <v>77774</v>
      </c>
      <c r="H33" s="37">
        <f>'[3]JUN 14'!$O$36</f>
        <v>75311</v>
      </c>
      <c r="I33" s="37">
        <f>'[3]JUL 14'!$O$36</f>
        <v>75186</v>
      </c>
      <c r="J33" s="37">
        <f>'[3]AGOS 14'!$O$36</f>
        <v>74202.866666666669</v>
      </c>
      <c r="K33" s="37">
        <f>'[3]SEP 14'!$O$36</f>
        <v>63719</v>
      </c>
      <c r="L33" s="37">
        <f>'[3]OCT 14'!$O$36</f>
        <v>55755</v>
      </c>
      <c r="M33" s="37">
        <f>'[3]NOV 14'!$O$36</f>
        <v>54930</v>
      </c>
      <c r="N33" s="38">
        <f>'[3]DIC 14'!$O$36</f>
        <v>39129</v>
      </c>
      <c r="O33" s="42">
        <f>SUM(C33:N33)</f>
        <v>853872.26666666672</v>
      </c>
    </row>
    <row r="34" spans="2:15" ht="24" thickBot="1" x14ac:dyDescent="0.4">
      <c r="B34" s="10" t="s">
        <v>32</v>
      </c>
      <c r="C34" s="36">
        <f>'[3]ENERO 14'!$M$36</f>
        <v>84001</v>
      </c>
      <c r="D34" s="37">
        <f>'[3]FEB 14'!$M$36</f>
        <v>86532</v>
      </c>
      <c r="E34" s="37">
        <f>'[3]MARZ 14'!$O$36</f>
        <v>82916</v>
      </c>
      <c r="F34" s="37">
        <f>'[3]ABR 14'!$O$36</f>
        <v>84416.4</v>
      </c>
      <c r="G34" s="37">
        <f>'[3]MAY 14'!$O$36</f>
        <v>77774</v>
      </c>
      <c r="H34" s="37">
        <f>'[3]JUN 14'!$O$36</f>
        <v>75311</v>
      </c>
      <c r="I34" s="37">
        <f>'[3]JUL 14'!$O$36</f>
        <v>75186</v>
      </c>
      <c r="J34" s="37">
        <f>'[3]AGOS 14'!$O$36</f>
        <v>74202.866666666669</v>
      </c>
      <c r="K34" s="37">
        <f>'[3]SEP 14'!$O$36</f>
        <v>63719</v>
      </c>
      <c r="L34" s="37">
        <f>'[3]OCT 14'!$O$36</f>
        <v>55755</v>
      </c>
      <c r="M34" s="37">
        <f>'[3]NOV 14'!$O$36</f>
        <v>54930</v>
      </c>
      <c r="N34" s="38">
        <f>'[3]DIC 14'!$O$36</f>
        <v>39129</v>
      </c>
      <c r="O34" s="41">
        <f>SUM(C34:N34)</f>
        <v>853872.26666666672</v>
      </c>
    </row>
    <row r="35" spans="2:15" ht="16.5" x14ac:dyDescent="0.35">
      <c r="B35" s="10"/>
      <c r="C35" s="16"/>
      <c r="D35" s="16"/>
      <c r="E35" s="16"/>
      <c r="F35" s="16"/>
      <c r="G35" s="16"/>
      <c r="H35" s="11"/>
      <c r="I35" s="11"/>
      <c r="J35" s="11"/>
      <c r="K35" s="11"/>
      <c r="L35" s="11"/>
      <c r="M35" s="11"/>
      <c r="N35" s="11"/>
      <c r="O35" s="13"/>
    </row>
    <row r="36" spans="2:15" ht="16.5" x14ac:dyDescent="0.35">
      <c r="B36" s="46" t="s">
        <v>64</v>
      </c>
      <c r="C36" s="39" t="s">
        <v>36</v>
      </c>
      <c r="D36" s="39" t="s">
        <v>37</v>
      </c>
      <c r="E36" s="39" t="s">
        <v>38</v>
      </c>
      <c r="F36" s="39" t="s">
        <v>39</v>
      </c>
      <c r="G36" s="39" t="s">
        <v>40</v>
      </c>
      <c r="H36" s="39" t="s">
        <v>41</v>
      </c>
      <c r="I36" s="39" t="s">
        <v>42</v>
      </c>
      <c r="J36" s="39" t="s">
        <v>43</v>
      </c>
      <c r="K36" s="39" t="s">
        <v>44</v>
      </c>
      <c r="L36" s="39" t="s">
        <v>45</v>
      </c>
      <c r="M36" s="39" t="s">
        <v>46</v>
      </c>
      <c r="N36" s="39" t="s">
        <v>47</v>
      </c>
      <c r="O36" s="11"/>
    </row>
    <row r="37" spans="2:15" ht="26.25" x14ac:dyDescent="0.4">
      <c r="B37" s="17" t="s">
        <v>48</v>
      </c>
      <c r="C37" s="40">
        <v>71</v>
      </c>
      <c r="D37" s="40">
        <v>111</v>
      </c>
      <c r="E37" s="40">
        <v>80</v>
      </c>
      <c r="F37" s="40">
        <v>42</v>
      </c>
      <c r="G37" s="40">
        <v>62</v>
      </c>
      <c r="H37" s="40">
        <v>58</v>
      </c>
      <c r="I37" s="40">
        <v>60</v>
      </c>
      <c r="J37" s="40">
        <v>73</v>
      </c>
      <c r="K37" s="40">
        <v>55</v>
      </c>
      <c r="L37" s="40">
        <v>69</v>
      </c>
      <c r="M37" s="40">
        <v>59</v>
      </c>
      <c r="N37" s="40">
        <v>32</v>
      </c>
      <c r="O37" s="43">
        <f>SUM(C37:N37)</f>
        <v>772</v>
      </c>
    </row>
    <row r="39" spans="2:15" x14ac:dyDescent="0.25">
      <c r="B39" s="50" t="s">
        <v>49</v>
      </c>
      <c r="C39" s="49">
        <v>10942414.239999998</v>
      </c>
      <c r="D39" s="49">
        <v>10509094.09</v>
      </c>
      <c r="E39" s="49">
        <v>10704114.35</v>
      </c>
      <c r="F39" s="49">
        <v>8858923.6699999999</v>
      </c>
      <c r="G39" s="49">
        <v>9229143.2800000012</v>
      </c>
      <c r="H39" s="49">
        <v>9739874.8499999996</v>
      </c>
      <c r="I39" s="49">
        <v>11557812.93</v>
      </c>
      <c r="J39" s="49">
        <v>10460584.32</v>
      </c>
      <c r="K39" s="49">
        <v>10127574.050000001</v>
      </c>
      <c r="L39" s="49">
        <v>11575908.34</v>
      </c>
      <c r="M39" s="49">
        <v>11829920.460000001</v>
      </c>
      <c r="N39" s="49">
        <v>13551819.85</v>
      </c>
      <c r="O39" s="49">
        <f>SUM(C39:N39)</f>
        <v>129087184.42999998</v>
      </c>
    </row>
    <row r="63" spans="2:10" x14ac:dyDescent="0.25">
      <c r="B63" s="51"/>
      <c r="C63" s="18"/>
      <c r="D63" s="18"/>
      <c r="E63" s="52"/>
    </row>
    <row r="64" spans="2:10" x14ac:dyDescent="0.25">
      <c r="B64" s="53" t="s">
        <v>52</v>
      </c>
      <c r="C64" s="51" t="s">
        <v>53</v>
      </c>
      <c r="D64" s="52"/>
      <c r="E64" s="59">
        <v>0</v>
      </c>
      <c r="G64" s="68" t="s">
        <v>61</v>
      </c>
      <c r="H64" s="69" t="s">
        <v>69</v>
      </c>
      <c r="I64" s="69"/>
      <c r="J64" s="70"/>
    </row>
    <row r="65" spans="2:11" x14ac:dyDescent="0.25">
      <c r="B65" s="53"/>
      <c r="C65" s="51" t="s">
        <v>54</v>
      </c>
      <c r="D65" s="57"/>
      <c r="E65" s="60">
        <v>0</v>
      </c>
      <c r="H65" s="17" t="s">
        <v>65</v>
      </c>
      <c r="I65" s="59">
        <v>10199879.4</v>
      </c>
      <c r="J65" s="66"/>
      <c r="K65" s="48"/>
    </row>
    <row r="66" spans="2:11" x14ac:dyDescent="0.25">
      <c r="B66" s="53"/>
      <c r="C66" s="51" t="s">
        <v>55</v>
      </c>
      <c r="D66" s="57"/>
      <c r="E66" s="61">
        <v>0</v>
      </c>
      <c r="H66" s="17" t="s">
        <v>66</v>
      </c>
      <c r="I66" s="59">
        <v>13159002</v>
      </c>
      <c r="J66" s="67"/>
    </row>
    <row r="67" spans="2:11" x14ac:dyDescent="0.25">
      <c r="B67" s="53"/>
      <c r="C67" s="51" t="s">
        <v>56</v>
      </c>
      <c r="D67" s="54"/>
      <c r="E67" s="59">
        <v>0</v>
      </c>
      <c r="H67" s="17" t="s">
        <v>67</v>
      </c>
      <c r="I67" s="49">
        <f>+I65-I66</f>
        <v>-2959122.5999999996</v>
      </c>
      <c r="J67" s="67"/>
    </row>
    <row r="68" spans="2:11" x14ac:dyDescent="0.25">
      <c r="B68" s="53"/>
      <c r="C68" s="58" t="s">
        <v>57</v>
      </c>
      <c r="D68" s="52"/>
      <c r="E68" s="60">
        <v>0</v>
      </c>
      <c r="H68" s="17" t="s">
        <v>68</v>
      </c>
      <c r="I68" s="65" t="s">
        <v>70</v>
      </c>
      <c r="J68" s="67"/>
    </row>
    <row r="69" spans="2:11" x14ac:dyDescent="0.25">
      <c r="B69" s="53"/>
      <c r="C69" s="58" t="s">
        <v>58</v>
      </c>
      <c r="D69" s="57"/>
      <c r="E69" s="61">
        <v>0</v>
      </c>
      <c r="H69" s="120" t="s">
        <v>76</v>
      </c>
    </row>
    <row r="70" spans="2:11" x14ac:dyDescent="0.25">
      <c r="B70" s="53"/>
      <c r="C70" s="58" t="s">
        <v>59</v>
      </c>
      <c r="D70" s="57"/>
      <c r="E70" s="59">
        <f>5419.71+2114.01+12256+1934+899+8966</f>
        <v>31588.720000000001</v>
      </c>
      <c r="G70" t="s">
        <v>72</v>
      </c>
    </row>
    <row r="71" spans="2:11" x14ac:dyDescent="0.25">
      <c r="B71" s="53" t="s">
        <v>60</v>
      </c>
      <c r="C71" s="53"/>
      <c r="D71" s="54"/>
      <c r="E71" s="62">
        <f>SUM(E64:E70)</f>
        <v>31588.720000000001</v>
      </c>
      <c r="G71" t="s">
        <v>77</v>
      </c>
    </row>
    <row r="72" spans="2:11" x14ac:dyDescent="0.25">
      <c r="B72" s="55"/>
      <c r="C72" s="55"/>
      <c r="D72" s="56"/>
      <c r="E72" s="56"/>
    </row>
  </sheetData>
  <mergeCells count="4">
    <mergeCell ref="B1:L1"/>
    <mergeCell ref="M1:O1"/>
    <mergeCell ref="N6:O6"/>
    <mergeCell ref="B15:O15"/>
  </mergeCells>
  <pageMargins left="0.11811023622047245" right="0.11811023622047245" top="0.35433070866141736" bottom="0.35433070866141736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6"/>
  <sheetViews>
    <sheetView topLeftCell="A19" zoomScale="80" zoomScaleNormal="80" workbookViewId="0">
      <selection activeCell="G83" sqref="G83"/>
    </sheetView>
  </sheetViews>
  <sheetFormatPr baseColWidth="10" defaultRowHeight="15" x14ac:dyDescent="0.25"/>
  <cols>
    <col min="1" max="1" width="1.140625" customWidth="1"/>
    <col min="2" max="2" width="38.42578125" customWidth="1"/>
    <col min="3" max="3" width="18.28515625" customWidth="1"/>
    <col min="4" max="6" width="16" bestFit="1" customWidth="1"/>
    <col min="7" max="7" width="18.140625" customWidth="1"/>
    <col min="8" max="8" width="18.5703125" customWidth="1"/>
    <col min="9" max="9" width="16" bestFit="1" customWidth="1"/>
    <col min="10" max="11" width="17.140625" bestFit="1" customWidth="1"/>
    <col min="12" max="12" width="23.85546875" bestFit="1" customWidth="1"/>
    <col min="13" max="13" width="16.5703125" customWidth="1"/>
    <col min="14" max="14" width="16" bestFit="1" customWidth="1"/>
    <col min="15" max="15" width="30.7109375" bestFit="1" customWidth="1"/>
    <col min="16" max="16" width="1" customWidth="1"/>
  </cols>
  <sheetData>
    <row r="1" spans="2:16" ht="19.5" x14ac:dyDescent="0.35">
      <c r="B1" s="121" t="s">
        <v>63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  <c r="N1" s="122"/>
      <c r="O1" s="122"/>
    </row>
    <row r="2" spans="2:16" ht="16.5" x14ac:dyDescent="0.3"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14"/>
      <c r="N2" s="14"/>
      <c r="O2" s="14"/>
    </row>
    <row r="3" spans="2:16" ht="16.5" thickBot="1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6" ht="15.75" thickBot="1" x14ac:dyDescent="0.3">
      <c r="B4" s="71" t="s">
        <v>6</v>
      </c>
      <c r="C4" s="112" t="s">
        <v>0</v>
      </c>
      <c r="D4" s="113"/>
      <c r="E4" s="113"/>
      <c r="F4" s="113"/>
      <c r="G4" s="113"/>
      <c r="H4" s="113"/>
      <c r="I4" s="113"/>
      <c r="J4" s="113"/>
      <c r="K4" s="113"/>
      <c r="L4" s="114"/>
      <c r="M4" s="115" t="s">
        <v>1</v>
      </c>
      <c r="N4" s="116"/>
      <c r="O4" s="117"/>
      <c r="P4" s="72"/>
    </row>
    <row r="5" spans="2:16" ht="15.75" thickBot="1" x14ac:dyDescent="0.3">
      <c r="B5" s="73" t="s">
        <v>7</v>
      </c>
      <c r="C5" s="74" t="s">
        <v>8</v>
      </c>
      <c r="D5" s="75"/>
      <c r="E5" s="75"/>
      <c r="F5" s="75"/>
      <c r="G5" s="75"/>
      <c r="H5" s="76"/>
      <c r="I5" s="75"/>
      <c r="J5" s="77"/>
      <c r="K5" s="77"/>
      <c r="L5" s="78"/>
      <c r="M5" s="118" t="s">
        <v>9</v>
      </c>
      <c r="N5" s="118"/>
      <c r="O5" s="119"/>
      <c r="P5" s="72"/>
    </row>
    <row r="6" spans="2:16" ht="15.75" thickBot="1" x14ac:dyDescent="0.3">
      <c r="B6" s="79" t="s">
        <v>12</v>
      </c>
      <c r="C6" s="80" t="s">
        <v>11</v>
      </c>
      <c r="D6" s="77"/>
      <c r="E6" s="77"/>
      <c r="F6" s="77"/>
      <c r="G6" s="77"/>
      <c r="H6" s="81"/>
      <c r="I6" s="82"/>
      <c r="J6" s="83" t="s">
        <v>4</v>
      </c>
      <c r="K6" s="84">
        <v>42005</v>
      </c>
      <c r="L6" s="85"/>
      <c r="M6" s="86" t="s">
        <v>2</v>
      </c>
      <c r="N6" s="123">
        <v>42369</v>
      </c>
      <c r="O6" s="124"/>
      <c r="P6" s="72"/>
    </row>
    <row r="7" spans="2:16" ht="15.75" thickBot="1" x14ac:dyDescent="0.3">
      <c r="B7" s="87" t="s">
        <v>10</v>
      </c>
      <c r="C7" s="88" t="s">
        <v>62</v>
      </c>
      <c r="D7" s="89"/>
      <c r="E7" s="89"/>
      <c r="F7" s="89"/>
      <c r="G7" s="89"/>
      <c r="H7" s="90"/>
      <c r="I7" s="90"/>
      <c r="J7" s="90"/>
      <c r="K7" s="90"/>
      <c r="L7" s="90"/>
      <c r="M7" s="90"/>
      <c r="N7" s="91"/>
      <c r="O7" s="92"/>
      <c r="P7" s="72"/>
    </row>
    <row r="8" spans="2:16" ht="41.25" customHeight="1" thickBot="1" x14ac:dyDescent="0.3">
      <c r="B8" s="93" t="s">
        <v>73</v>
      </c>
      <c r="C8" s="94"/>
      <c r="D8" s="94"/>
      <c r="E8" s="94"/>
      <c r="F8" s="94"/>
      <c r="G8" s="94"/>
      <c r="H8" s="6"/>
      <c r="I8" s="6"/>
      <c r="J8" s="6"/>
      <c r="K8" s="6"/>
      <c r="L8" s="6"/>
      <c r="M8" s="6"/>
      <c r="N8" s="6"/>
      <c r="O8" s="85"/>
      <c r="P8" s="72"/>
    </row>
    <row r="9" spans="2:16" x14ac:dyDescent="0.25">
      <c r="B9" s="95"/>
      <c r="C9" s="96"/>
      <c r="D9" s="96"/>
      <c r="E9" s="96"/>
      <c r="F9" s="96"/>
      <c r="G9" s="96"/>
      <c r="H9" s="91"/>
      <c r="I9" s="91"/>
      <c r="J9" s="91"/>
      <c r="K9" s="91"/>
      <c r="L9" s="91"/>
      <c r="M9" s="91"/>
      <c r="N9" s="91"/>
      <c r="O9" s="92"/>
      <c r="P9" s="72"/>
    </row>
    <row r="10" spans="2:16" x14ac:dyDescent="0.25">
      <c r="B10" s="97" t="s">
        <v>71</v>
      </c>
      <c r="C10" s="98"/>
      <c r="D10" s="98"/>
      <c r="E10" s="98"/>
      <c r="F10" s="98"/>
      <c r="G10" s="98"/>
      <c r="H10" s="99"/>
      <c r="I10" s="99"/>
      <c r="J10" s="99"/>
      <c r="K10" s="99"/>
      <c r="L10" s="99"/>
      <c r="M10" s="99"/>
      <c r="N10" s="99"/>
      <c r="O10" s="100"/>
      <c r="P10" s="72"/>
    </row>
    <row r="11" spans="2:16" x14ac:dyDescent="0.25">
      <c r="B11" s="101"/>
      <c r="C11" s="102"/>
      <c r="D11" s="102"/>
      <c r="E11" s="102"/>
      <c r="F11" s="102"/>
      <c r="G11" s="102"/>
      <c r="H11" s="103"/>
      <c r="I11" s="103"/>
      <c r="J11" s="103"/>
      <c r="K11" s="103"/>
      <c r="L11" s="103"/>
      <c r="M11" s="103"/>
      <c r="N11" s="103"/>
      <c r="O11" s="82"/>
      <c r="P11" s="72"/>
    </row>
    <row r="12" spans="2:16" x14ac:dyDescent="0.25">
      <c r="B12" s="104" t="s">
        <v>50</v>
      </c>
      <c r="C12" s="105"/>
      <c r="D12" s="105"/>
      <c r="E12" s="105"/>
      <c r="F12" s="105"/>
      <c r="G12" s="105"/>
      <c r="H12" s="106"/>
      <c r="I12" s="106"/>
      <c r="J12" s="106"/>
      <c r="K12" s="106"/>
      <c r="L12" s="106"/>
      <c r="M12" s="106"/>
      <c r="N12" s="106"/>
      <c r="O12" s="107"/>
      <c r="P12" s="72"/>
    </row>
    <row r="13" spans="2:16" x14ac:dyDescent="0.25">
      <c r="B13" s="108"/>
      <c r="C13" s="109"/>
      <c r="D13" s="109"/>
      <c r="E13" s="109"/>
      <c r="F13" s="109"/>
      <c r="G13" s="109"/>
      <c r="H13" s="110"/>
      <c r="I13" s="110"/>
      <c r="J13" s="110"/>
      <c r="K13" s="110"/>
      <c r="L13" s="110"/>
      <c r="M13" s="110"/>
      <c r="N13" s="110"/>
      <c r="O13" s="111"/>
      <c r="P13" s="72"/>
    </row>
    <row r="14" spans="2:16" ht="15.75" thickBot="1" x14ac:dyDescent="0.3">
      <c r="B14" s="93" t="s">
        <v>5</v>
      </c>
      <c r="C14" s="94"/>
      <c r="D14" s="94"/>
      <c r="E14" s="94"/>
      <c r="F14" s="94"/>
      <c r="G14" s="94"/>
      <c r="H14" s="6"/>
      <c r="I14" s="6"/>
      <c r="J14" s="6"/>
      <c r="K14" s="6"/>
      <c r="L14" s="6"/>
      <c r="M14" s="6"/>
      <c r="N14" s="6"/>
      <c r="O14" s="85"/>
      <c r="P14" s="72"/>
    </row>
    <row r="15" spans="2:16" ht="17.25" thickBot="1" x14ac:dyDescent="0.4">
      <c r="B15" s="125" t="s">
        <v>25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7"/>
    </row>
    <row r="16" spans="2:16" ht="18.75" customHeight="1" x14ac:dyDescent="0.35">
      <c r="B16" s="45" t="s">
        <v>51</v>
      </c>
      <c r="C16" s="15" t="s">
        <v>13</v>
      </c>
      <c r="D16" s="15" t="s">
        <v>14</v>
      </c>
      <c r="E16" s="15" t="s">
        <v>15</v>
      </c>
      <c r="F16" s="15" t="s">
        <v>16</v>
      </c>
      <c r="G16" s="15" t="s">
        <v>17</v>
      </c>
      <c r="H16" s="7" t="s">
        <v>18</v>
      </c>
      <c r="I16" s="7" t="s">
        <v>19</v>
      </c>
      <c r="J16" s="7" t="s">
        <v>20</v>
      </c>
      <c r="K16" s="7" t="s">
        <v>21</v>
      </c>
      <c r="L16" s="7" t="s">
        <v>22</v>
      </c>
      <c r="M16" s="7" t="s">
        <v>23</v>
      </c>
      <c r="N16" s="7" t="s">
        <v>24</v>
      </c>
      <c r="O16" s="8" t="s">
        <v>3</v>
      </c>
    </row>
    <row r="17" spans="2:15" ht="17.25" thickBot="1" x14ac:dyDescent="0.4">
      <c r="B17" s="45" t="s">
        <v>34</v>
      </c>
      <c r="C17" s="15"/>
      <c r="D17" s="15"/>
      <c r="E17" s="15"/>
      <c r="F17" s="15"/>
      <c r="G17" s="15"/>
      <c r="H17" s="3"/>
      <c r="I17" s="4"/>
      <c r="J17" s="4"/>
      <c r="K17" s="3"/>
      <c r="L17" s="4"/>
      <c r="M17" s="4"/>
      <c r="N17" s="4"/>
      <c r="O17" s="5"/>
    </row>
    <row r="18" spans="2:15" ht="18.75" x14ac:dyDescent="0.35">
      <c r="B18" s="9" t="s">
        <v>28</v>
      </c>
      <c r="C18" s="19">
        <f>'[5]ENE 15'!$AX$56</f>
        <v>7107820.5</v>
      </c>
      <c r="D18" s="20">
        <f>'[5]FEB 15'!$AX$56</f>
        <v>7139683.5</v>
      </c>
      <c r="E18" s="20">
        <f>'[5]MZO 15'!$AX$57</f>
        <v>7748906</v>
      </c>
      <c r="F18" s="20">
        <f>'[5]ABR 15'!$AX$56</f>
        <v>7202395</v>
      </c>
      <c r="G18" s="20">
        <f>'[5]MAY 15'!$AX$56</f>
        <v>7677359</v>
      </c>
      <c r="H18" s="20">
        <f>'[5]JUN 15'!$AX$56</f>
        <v>7783307</v>
      </c>
      <c r="I18" s="20">
        <f>'[5]JUL 15'!$AX$56</f>
        <v>8115045.5</v>
      </c>
      <c r="J18" s="20">
        <f>'[5]AGO 15'!$AX$56</f>
        <v>8252263.5</v>
      </c>
      <c r="K18" s="20">
        <f>'[5]SEP 15'!$AX$56</f>
        <v>7967131.5</v>
      </c>
      <c r="L18" s="20">
        <f>'[5]OCT 15'!$AX$56</f>
        <v>7567055.5</v>
      </c>
      <c r="M18" s="20">
        <f>'[5]NOV 15'!$AX$56</f>
        <v>7280212.5</v>
      </c>
      <c r="N18" s="20">
        <f>'[5]DIC 15'!$AX$56</f>
        <v>6942943.5</v>
      </c>
      <c r="O18" s="33">
        <f>SUM(C18:N18)</f>
        <v>90784123</v>
      </c>
    </row>
    <row r="19" spans="2:15" ht="18.75" x14ac:dyDescent="0.35">
      <c r="B19" s="10" t="s">
        <v>29</v>
      </c>
      <c r="C19" s="22">
        <f>'[5]ENE 15'!$AZ$56</f>
        <v>1815318</v>
      </c>
      <c r="D19" s="23">
        <f>'[5]FEB 15'!$AZ$56</f>
        <v>1758420</v>
      </c>
      <c r="E19" s="23">
        <f>'[5]MZO 15'!$AZ$57</f>
        <v>2036847.5</v>
      </c>
      <c r="F19" s="23">
        <f>'[5]ABR 15'!$AZ$56</f>
        <v>2138216.5</v>
      </c>
      <c r="G19" s="23">
        <f>'[5]MAY 15'!$AZ$56</f>
        <v>2245645.5</v>
      </c>
      <c r="H19" s="23">
        <f>'[5]JUN 15'!$AZ$56</f>
        <v>2182425</v>
      </c>
      <c r="I19" s="23">
        <f>'[5]JUL 15'!$AZ$56</f>
        <v>2069882.5</v>
      </c>
      <c r="J19" s="23">
        <f>'[5]AGO 15'!$AZ$56</f>
        <v>1934632</v>
      </c>
      <c r="K19" s="23">
        <f>'[5]SEP 15'!$AZ$56</f>
        <v>1809734.5</v>
      </c>
      <c r="L19" s="23">
        <f>'[5]OCT 15'!$AZ$56</f>
        <v>1667085</v>
      </c>
      <c r="M19" s="23">
        <f>'[5]NOV 15'!$AZ$56</f>
        <v>1575311.5</v>
      </c>
      <c r="N19" s="23">
        <f>'[5]DIC 15'!$AZ$56</f>
        <v>1599489.5</v>
      </c>
      <c r="O19" s="34">
        <f>SUM(C19:N19)</f>
        <v>22833007.5</v>
      </c>
    </row>
    <row r="20" spans="2:15" ht="18.75" x14ac:dyDescent="0.35">
      <c r="B20" s="10" t="s">
        <v>26</v>
      </c>
      <c r="C20" s="22">
        <f>'[5]ENE 15'!$AM$36</f>
        <v>3864009</v>
      </c>
      <c r="D20" s="23">
        <f>'[5]FEB 15'!$AM$36</f>
        <v>3798517</v>
      </c>
      <c r="E20" s="23">
        <f>'[5]MZO 15'!$AM$36</f>
        <v>4008530</v>
      </c>
      <c r="F20" s="23">
        <f>'[5]ABR 15'!$AM$36</f>
        <v>4114919</v>
      </c>
      <c r="G20" s="23">
        <f>'[5]MAY 15'!$AM$36</f>
        <v>3969853</v>
      </c>
      <c r="H20" s="23">
        <f>'[5]JUN 15'!$AM$36</f>
        <v>4001515</v>
      </c>
      <c r="I20" s="23">
        <f>'[5]JUL 15'!$AM$36</f>
        <v>4404460</v>
      </c>
      <c r="J20" s="23">
        <f>'[5]AGO 15'!$AM$36</f>
        <v>4310120</v>
      </c>
      <c r="K20" s="23">
        <f>'[5]SEP 15'!$AM$36</f>
        <v>4152355</v>
      </c>
      <c r="L20" s="23">
        <f>'[5]OCT 15'!$AM$36</f>
        <v>4385202</v>
      </c>
      <c r="M20" s="23">
        <f>'[5]NOV 15'!$AM$36</f>
        <v>4103903</v>
      </c>
      <c r="N20" s="23">
        <f>'[5]DIC 15'!$AM$36</f>
        <v>4065963</v>
      </c>
      <c r="O20" s="34">
        <f>SUM(C20:N20)</f>
        <v>49179346</v>
      </c>
    </row>
    <row r="21" spans="2:15" ht="23.25" x14ac:dyDescent="0.35">
      <c r="B21" s="10" t="s">
        <v>33</v>
      </c>
      <c r="C21" s="31">
        <f>SUM(C18:C20)</f>
        <v>12787147.5</v>
      </c>
      <c r="D21" s="31">
        <f t="shared" ref="D21:N21" si="0">SUM(D18:D20)</f>
        <v>12696620.5</v>
      </c>
      <c r="E21" s="31">
        <f t="shared" si="0"/>
        <v>13794283.5</v>
      </c>
      <c r="F21" s="31">
        <f t="shared" si="0"/>
        <v>13455530.5</v>
      </c>
      <c r="G21" s="31">
        <f t="shared" si="0"/>
        <v>13892857.5</v>
      </c>
      <c r="H21" s="31">
        <f t="shared" si="0"/>
        <v>13967247</v>
      </c>
      <c r="I21" s="31">
        <f t="shared" si="0"/>
        <v>14589388</v>
      </c>
      <c r="J21" s="31">
        <f t="shared" si="0"/>
        <v>14497015.5</v>
      </c>
      <c r="K21" s="31">
        <f t="shared" si="0"/>
        <v>13929221</v>
      </c>
      <c r="L21" s="31">
        <f t="shared" si="0"/>
        <v>13619342.5</v>
      </c>
      <c r="M21" s="31">
        <f t="shared" si="0"/>
        <v>12959427</v>
      </c>
      <c r="N21" s="31">
        <f t="shared" si="0"/>
        <v>12608396</v>
      </c>
      <c r="O21" s="35">
        <f>+O18+O19+O20</f>
        <v>162796476.5</v>
      </c>
    </row>
    <row r="22" spans="2:15" ht="17.25" thickBot="1" x14ac:dyDescent="0.4">
      <c r="B22" s="10"/>
      <c r="C22" s="16"/>
      <c r="D22" s="16"/>
      <c r="E22" s="16"/>
      <c r="F22" s="16"/>
      <c r="G22" s="16"/>
      <c r="H22" s="11"/>
      <c r="I22" s="11"/>
      <c r="J22" s="11"/>
      <c r="K22" s="11"/>
      <c r="L22" s="11"/>
      <c r="M22" s="12"/>
      <c r="N22" s="11"/>
      <c r="O22" s="13"/>
    </row>
    <row r="23" spans="2:15" ht="16.5" x14ac:dyDescent="0.35">
      <c r="B23" s="10" t="s">
        <v>30</v>
      </c>
      <c r="C23" s="25">
        <f>'[5]ENE 15'!$AX$45</f>
        <v>1157705.4285714286</v>
      </c>
      <c r="D23" s="26">
        <f>'[5]FEB 15'!$AX$45</f>
        <v>1210822</v>
      </c>
      <c r="E23" s="26">
        <f>'[5]MZO 15'!$AX$46</f>
        <v>1337001</v>
      </c>
      <c r="F23" s="26">
        <f>'[5]ABR 15'!$AX$45</f>
        <v>1225537</v>
      </c>
      <c r="G23" s="26">
        <f>'[5]MAY 15'!$AX$45</f>
        <v>1317745</v>
      </c>
      <c r="H23" s="26">
        <f>'[5]JUN 15'!$AX$45</f>
        <v>1307380</v>
      </c>
      <c r="I23" s="26">
        <f>'[5]JUL 15'!$AX$45</f>
        <v>1335119</v>
      </c>
      <c r="J23" s="26">
        <f>'[5]AGO 15'!$AX$45</f>
        <v>1349887</v>
      </c>
      <c r="K23" s="26">
        <f>'[5]SEP 15'!$AX$45</f>
        <v>1358512</v>
      </c>
      <c r="L23" s="26">
        <f>'[5]OCT 15'!$AX$45</f>
        <v>1295396</v>
      </c>
      <c r="M23" s="26">
        <f>'[5]NOV 15'!$AX$45</f>
        <v>1243759</v>
      </c>
      <c r="N23" s="26">
        <f>'[5]DIC 15'!$AX$45</f>
        <v>1146486</v>
      </c>
      <c r="O23" s="63">
        <f>SUM(C23:N23)</f>
        <v>15285349.428571429</v>
      </c>
    </row>
    <row r="24" spans="2:15" ht="17.25" thickBot="1" x14ac:dyDescent="0.4">
      <c r="B24" s="10" t="s">
        <v>31</v>
      </c>
      <c r="C24" s="28">
        <f>'[5]ENE 15'!$AZ$45</f>
        <v>334053</v>
      </c>
      <c r="D24" s="29">
        <f>'[5]FEB 15'!$AZ$45</f>
        <v>329012</v>
      </c>
      <c r="E24" s="29">
        <f>'[5]MZO 15'!$AZ$46</f>
        <v>365235</v>
      </c>
      <c r="F24" s="29">
        <f>'[5]ABR 15'!$AZ$45</f>
        <v>340769</v>
      </c>
      <c r="G24" s="29">
        <f>'[5]MAY 15'!$AZ$45</f>
        <v>359280</v>
      </c>
      <c r="H24" s="29">
        <f>'[5]JUN 15'!$AZ$45</f>
        <v>345884</v>
      </c>
      <c r="I24" s="29">
        <f>'[5]JUL 15'!$AZ$45</f>
        <v>325126</v>
      </c>
      <c r="J24" s="29">
        <f>'[5]AGO 15'!$AZ$45</f>
        <v>301512</v>
      </c>
      <c r="K24" s="29">
        <f>'[5]SEP 15'!$AZ$45</f>
        <v>290176</v>
      </c>
      <c r="L24" s="29">
        <f>'[5]OCT 15'!$AZ$45</f>
        <v>268312</v>
      </c>
      <c r="M24" s="29">
        <f>'[5]NOV 15'!$AZ$45</f>
        <v>253097</v>
      </c>
      <c r="N24" s="29">
        <f>'[5]DIC 15'!$AZ$45</f>
        <v>252758</v>
      </c>
      <c r="O24" s="64">
        <f>SUM(C24:N24)</f>
        <v>3765214</v>
      </c>
    </row>
    <row r="25" spans="2:15" ht="21" x14ac:dyDescent="0.35">
      <c r="B25" s="10" t="s">
        <v>32</v>
      </c>
      <c r="C25" s="32">
        <f>SUM(C23:C24)</f>
        <v>1491758.4285714286</v>
      </c>
      <c r="D25" s="32">
        <f t="shared" ref="D25:N25" si="1">SUM(D23:D24)</f>
        <v>1539834</v>
      </c>
      <c r="E25" s="32">
        <f t="shared" si="1"/>
        <v>1702236</v>
      </c>
      <c r="F25" s="32">
        <f t="shared" si="1"/>
        <v>1566306</v>
      </c>
      <c r="G25" s="32">
        <f t="shared" si="1"/>
        <v>1677025</v>
      </c>
      <c r="H25" s="32">
        <f t="shared" si="1"/>
        <v>1653264</v>
      </c>
      <c r="I25" s="32">
        <f t="shared" si="1"/>
        <v>1660245</v>
      </c>
      <c r="J25" s="32">
        <f t="shared" si="1"/>
        <v>1651399</v>
      </c>
      <c r="K25" s="32">
        <f t="shared" si="1"/>
        <v>1648688</v>
      </c>
      <c r="L25" s="32">
        <f t="shared" si="1"/>
        <v>1563708</v>
      </c>
      <c r="M25" s="32">
        <f t="shared" si="1"/>
        <v>1496856</v>
      </c>
      <c r="N25" s="32">
        <f t="shared" si="1"/>
        <v>1399244</v>
      </c>
      <c r="O25" s="47">
        <f>+O23+O24</f>
        <v>19050563.428571429</v>
      </c>
    </row>
    <row r="26" spans="2:15" ht="16.5" x14ac:dyDescent="0.35">
      <c r="B26" s="10"/>
      <c r="C26" s="16"/>
      <c r="D26" s="16"/>
      <c r="E26" s="16"/>
      <c r="F26" s="16"/>
      <c r="G26" s="16"/>
      <c r="H26" s="11"/>
      <c r="I26" s="11"/>
      <c r="J26" s="11"/>
      <c r="K26" s="11"/>
      <c r="L26" s="11"/>
      <c r="M26" s="11"/>
      <c r="N26" s="11"/>
      <c r="O26" s="13"/>
    </row>
    <row r="27" spans="2:15" ht="16.5" x14ac:dyDescent="0.35">
      <c r="B27" s="44" t="s">
        <v>27</v>
      </c>
      <c r="C27" s="15" t="s">
        <v>13</v>
      </c>
      <c r="D27" s="15" t="s">
        <v>14</v>
      </c>
      <c r="E27" s="15" t="s">
        <v>15</v>
      </c>
      <c r="F27" s="15" t="s">
        <v>16</v>
      </c>
      <c r="G27" s="15" t="s">
        <v>17</v>
      </c>
      <c r="H27" s="7" t="s">
        <v>18</v>
      </c>
      <c r="I27" s="7" t="s">
        <v>19</v>
      </c>
      <c r="J27" s="7" t="s">
        <v>20</v>
      </c>
      <c r="K27" s="7" t="s">
        <v>21</v>
      </c>
      <c r="L27" s="7" t="s">
        <v>22</v>
      </c>
      <c r="M27" s="7" t="s">
        <v>23</v>
      </c>
      <c r="N27" s="7" t="s">
        <v>24</v>
      </c>
      <c r="O27" s="8" t="s">
        <v>3</v>
      </c>
    </row>
    <row r="28" spans="2:15" ht="17.25" thickBot="1" x14ac:dyDescent="0.4">
      <c r="B28" s="44" t="s">
        <v>35</v>
      </c>
      <c r="C28" s="15"/>
      <c r="D28" s="15"/>
      <c r="E28" s="15"/>
      <c r="F28" s="15"/>
      <c r="G28" s="15"/>
      <c r="H28" s="3"/>
      <c r="I28" s="4"/>
      <c r="J28" s="4"/>
      <c r="K28" s="3"/>
      <c r="L28" s="4"/>
      <c r="M28" s="4"/>
      <c r="N28" s="4"/>
      <c r="O28" s="5"/>
    </row>
    <row r="29" spans="2:15" ht="18.75" x14ac:dyDescent="0.35">
      <c r="B29" s="9" t="s">
        <v>28</v>
      </c>
      <c r="C29" s="19">
        <f>'[6]ENE 15'!$F$36</f>
        <v>253571.25</v>
      </c>
      <c r="D29" s="20">
        <f>'[6]FEB 15'!$F$33</f>
        <v>264086.25</v>
      </c>
      <c r="E29" s="20">
        <f>'[6]MZO 15'!$F$36</f>
        <v>342967.5</v>
      </c>
      <c r="F29" s="20">
        <f>'[6]ABR 15'!$F$36</f>
        <v>334113.75</v>
      </c>
      <c r="G29" s="20">
        <f>'[6]MAY 15'!$F$36</f>
        <v>312697.5</v>
      </c>
      <c r="H29" s="20">
        <f>'[6]JUN 15'!$F$36</f>
        <v>338887.5</v>
      </c>
      <c r="I29" s="20">
        <f>'[6]JUL 15'!$F$36</f>
        <v>345900</v>
      </c>
      <c r="J29" s="20">
        <f>'[6]AGO 15'!$F$36</f>
        <v>306153.75</v>
      </c>
      <c r="K29" s="20">
        <f>'[6]SEP 15'!$F$36</f>
        <v>301676.25</v>
      </c>
      <c r="L29" s="20">
        <f>'[6]OCT 15'!$F$36</f>
        <v>267078.75</v>
      </c>
      <c r="M29" s="20">
        <f>'[6]NOV 15'!$F$36</f>
        <v>314805</v>
      </c>
      <c r="N29" s="20">
        <f>'[6]DIC 15'!$F$36</f>
        <v>312247.5</v>
      </c>
      <c r="O29" s="33">
        <f>SUM(C29:N29)</f>
        <v>3694185</v>
      </c>
    </row>
    <row r="30" spans="2:15" ht="18.75" x14ac:dyDescent="0.35">
      <c r="B30" s="10" t="s">
        <v>26</v>
      </c>
      <c r="C30" s="22">
        <f>'[6]ENE 15'!$G$36</f>
        <v>25854</v>
      </c>
      <c r="D30" s="23">
        <f>'[6]FEB 15'!$G$33</f>
        <v>19800</v>
      </c>
      <c r="E30" s="23">
        <f>'[6]MZO 15'!$G$36</f>
        <v>2050</v>
      </c>
      <c r="F30" s="23">
        <f>'[6]ABR 15'!$G$36</f>
        <v>0</v>
      </c>
      <c r="G30" s="23">
        <f>'[6]MAY 15'!$G$36</f>
        <v>0</v>
      </c>
      <c r="H30" s="23">
        <f>'[6]JUN 15'!$G$36</f>
        <v>6938</v>
      </c>
      <c r="I30" s="23">
        <f>'[6]JUL 15'!$G$36</f>
        <v>2205</v>
      </c>
      <c r="J30" s="23">
        <f>'[6]AGO 15'!$G$36</f>
        <v>2594</v>
      </c>
      <c r="K30" s="23">
        <f>'[6]SEP 15'!$G$36</f>
        <v>0</v>
      </c>
      <c r="L30" s="23">
        <f>'[6]OCT 15'!$G$36</f>
        <v>1423034</v>
      </c>
      <c r="M30" s="23">
        <f>'[6]NOV 15'!$G$36</f>
        <v>0</v>
      </c>
      <c r="N30" s="23">
        <f>'[6]DIC 15'!$G$36</f>
        <v>0</v>
      </c>
      <c r="O30" s="34">
        <f>SUM(C30:N30)</f>
        <v>1482475</v>
      </c>
    </row>
    <row r="31" spans="2:15" ht="23.25" x14ac:dyDescent="0.35">
      <c r="B31" s="10" t="s">
        <v>33</v>
      </c>
      <c r="C31" s="31">
        <f>SUM(C29:C30)</f>
        <v>279425.25</v>
      </c>
      <c r="D31" s="31">
        <f t="shared" ref="D31:N31" si="2">SUM(D29:D30)</f>
        <v>283886.25</v>
      </c>
      <c r="E31" s="31">
        <f t="shared" si="2"/>
        <v>345017.5</v>
      </c>
      <c r="F31" s="31">
        <f t="shared" si="2"/>
        <v>334113.75</v>
      </c>
      <c r="G31" s="31">
        <f t="shared" si="2"/>
        <v>312697.5</v>
      </c>
      <c r="H31" s="31">
        <f t="shared" si="2"/>
        <v>345825.5</v>
      </c>
      <c r="I31" s="31">
        <f t="shared" si="2"/>
        <v>348105</v>
      </c>
      <c r="J31" s="31">
        <f t="shared" si="2"/>
        <v>308747.75</v>
      </c>
      <c r="K31" s="31">
        <f t="shared" si="2"/>
        <v>301676.25</v>
      </c>
      <c r="L31" s="31">
        <f t="shared" si="2"/>
        <v>1690112.75</v>
      </c>
      <c r="M31" s="31">
        <f t="shared" si="2"/>
        <v>314805</v>
      </c>
      <c r="N31" s="31">
        <f t="shared" si="2"/>
        <v>312247.5</v>
      </c>
      <c r="O31" s="35">
        <f>+O29+O30</f>
        <v>5176660</v>
      </c>
    </row>
    <row r="32" spans="2:15" ht="17.25" thickBot="1" x14ac:dyDescent="0.4">
      <c r="B32" s="10"/>
      <c r="C32" s="16"/>
      <c r="D32" s="16"/>
      <c r="E32" s="16"/>
      <c r="F32" s="16"/>
      <c r="G32" s="16"/>
      <c r="H32" s="11"/>
      <c r="I32" s="11"/>
      <c r="J32" s="11"/>
      <c r="K32" s="11"/>
      <c r="L32" s="11"/>
      <c r="M32" s="12"/>
      <c r="N32" s="11"/>
      <c r="O32" s="13"/>
    </row>
    <row r="33" spans="2:15" ht="17.25" thickBot="1" x14ac:dyDescent="0.4">
      <c r="B33" s="10" t="s">
        <v>30</v>
      </c>
      <c r="C33" s="36">
        <f>'[6]ENE 15'!$O$36</f>
        <v>39167</v>
      </c>
      <c r="D33" s="37">
        <f>'[6]FEB 15'!$O$33</f>
        <v>41638</v>
      </c>
      <c r="E33" s="37">
        <f>'[6]MZO 15'!$O$36</f>
        <v>53687</v>
      </c>
      <c r="F33" s="37">
        <f>'[6]ABR 15'!$O$36</f>
        <v>51532</v>
      </c>
      <c r="G33" s="37">
        <f>'[6]MAY 15'!$O$36</f>
        <v>48630</v>
      </c>
      <c r="H33" s="37">
        <f>'[6]JUN 15'!$O$36</f>
        <v>52181</v>
      </c>
      <c r="I33" s="37">
        <f>'[6]JUL 15'!$O$36</f>
        <v>52297</v>
      </c>
      <c r="J33" s="37">
        <f>'[6]AGO 15'!$O$36</f>
        <v>46754</v>
      </c>
      <c r="K33" s="37">
        <f>'[6]SEP 15'!$O$36</f>
        <v>47788</v>
      </c>
      <c r="L33" s="37">
        <f>'[6]OCT 15'!$O$36</f>
        <v>42120</v>
      </c>
      <c r="M33" s="37">
        <f>'[6]NOV 15'!$O$36</f>
        <v>50356.5</v>
      </c>
      <c r="N33" s="37">
        <f>'[6]DIC 15'!$O$36</f>
        <v>47005</v>
      </c>
      <c r="O33" s="128">
        <f>SUM(C33:N33)</f>
        <v>573155.5</v>
      </c>
    </row>
    <row r="34" spans="2:15" ht="17.25" thickBot="1" x14ac:dyDescent="0.4">
      <c r="B34" s="10" t="s">
        <v>32</v>
      </c>
      <c r="C34" s="36">
        <f>'[6]ENE 15'!$O$36</f>
        <v>39167</v>
      </c>
      <c r="D34" s="37">
        <f>'[6]FEB 15'!$O$33</f>
        <v>41638</v>
      </c>
      <c r="E34" s="37">
        <f>'[6]MZO 15'!$O$36</f>
        <v>53687</v>
      </c>
      <c r="F34" s="37">
        <f>'[6]ABR 15'!$O$36</f>
        <v>51532</v>
      </c>
      <c r="G34" s="37">
        <f>'[6]MAY 15'!$O$36</f>
        <v>48630</v>
      </c>
      <c r="H34" s="37">
        <f>'[6]JUN 15'!$O$36</f>
        <v>52181</v>
      </c>
      <c r="I34" s="37">
        <f>'[6]JUL 15'!$O$36</f>
        <v>52297</v>
      </c>
      <c r="J34" s="37">
        <f>'[6]AGO 15'!$O$36</f>
        <v>46754</v>
      </c>
      <c r="K34" s="37">
        <f>'[6]SEP 15'!$O$36</f>
        <v>47788</v>
      </c>
      <c r="L34" s="37">
        <f>'[6]OCT 15'!$O$36</f>
        <v>42120</v>
      </c>
      <c r="M34" s="37">
        <f>'[6]NOV 15'!$O$36</f>
        <v>50356.5</v>
      </c>
      <c r="N34" s="37">
        <f>'[6]DIC 15'!$O$36</f>
        <v>47005</v>
      </c>
      <c r="O34" s="128">
        <f>SUM(C34:N34)</f>
        <v>573155.5</v>
      </c>
    </row>
    <row r="35" spans="2:15" ht="16.5" x14ac:dyDescent="0.35">
      <c r="B35" s="10"/>
      <c r="C35" s="16"/>
      <c r="D35" s="16"/>
      <c r="E35" s="16"/>
      <c r="F35" s="16"/>
      <c r="G35" s="16"/>
      <c r="H35" s="11"/>
      <c r="I35" s="11"/>
      <c r="J35" s="11"/>
      <c r="K35" s="11"/>
      <c r="L35" s="11"/>
      <c r="M35" s="11"/>
      <c r="N35" s="11"/>
      <c r="O35" s="13"/>
    </row>
    <row r="36" spans="2:15" ht="16.5" x14ac:dyDescent="0.35">
      <c r="B36" s="46" t="s">
        <v>64</v>
      </c>
      <c r="C36" s="39" t="s">
        <v>36</v>
      </c>
      <c r="D36" s="39" t="s">
        <v>37</v>
      </c>
      <c r="E36" s="39" t="s">
        <v>38</v>
      </c>
      <c r="F36" s="39" t="s">
        <v>39</v>
      </c>
      <c r="G36" s="39" t="s">
        <v>40</v>
      </c>
      <c r="H36" s="39" t="s">
        <v>41</v>
      </c>
      <c r="I36" s="39" t="s">
        <v>42</v>
      </c>
      <c r="J36" s="39" t="s">
        <v>43</v>
      </c>
      <c r="K36" s="39" t="s">
        <v>44</v>
      </c>
      <c r="L36" s="39" t="s">
        <v>45</v>
      </c>
      <c r="M36" s="39" t="s">
        <v>46</v>
      </c>
      <c r="N36" s="39" t="s">
        <v>47</v>
      </c>
      <c r="O36" s="11"/>
    </row>
    <row r="37" spans="2:15" ht="26.25" x14ac:dyDescent="0.4">
      <c r="B37" s="17" t="s">
        <v>75</v>
      </c>
      <c r="C37" s="40">
        <v>353</v>
      </c>
      <c r="D37" s="40">
        <v>169</v>
      </c>
      <c r="E37" s="40">
        <v>346</v>
      </c>
      <c r="F37" s="40">
        <v>348</v>
      </c>
      <c r="G37" s="40">
        <v>249</v>
      </c>
      <c r="H37" s="40">
        <v>357</v>
      </c>
      <c r="I37" s="40">
        <v>402</v>
      </c>
      <c r="J37" s="40">
        <v>446</v>
      </c>
      <c r="K37" s="40">
        <v>385</v>
      </c>
      <c r="L37" s="40">
        <v>401</v>
      </c>
      <c r="M37" s="40">
        <v>213</v>
      </c>
      <c r="N37" s="40">
        <v>412</v>
      </c>
      <c r="O37" s="43">
        <f>SUM(C37:N37)</f>
        <v>4081</v>
      </c>
    </row>
    <row r="38" spans="2:15" ht="15.75" thickBot="1" x14ac:dyDescent="0.3"/>
    <row r="39" spans="2:15" ht="19.5" thickBot="1" x14ac:dyDescent="0.35">
      <c r="B39" s="50" t="s">
        <v>49</v>
      </c>
      <c r="C39" s="129">
        <v>13252200.789999999</v>
      </c>
      <c r="D39" s="130">
        <v>13054178.15</v>
      </c>
      <c r="E39" s="130">
        <v>14214495.6</v>
      </c>
      <c r="F39" s="130">
        <v>13940605.560000001</v>
      </c>
      <c r="G39" s="130">
        <v>14340566.640000001</v>
      </c>
      <c r="H39" s="130">
        <v>14395673.140000001</v>
      </c>
      <c r="I39" s="130">
        <v>15003802.869999999</v>
      </c>
      <c r="J39" s="130">
        <v>14896921.92</v>
      </c>
      <c r="K39" s="130">
        <v>14270174.25</v>
      </c>
      <c r="L39" s="130">
        <v>15423837.210000001</v>
      </c>
      <c r="M39" s="130">
        <v>13300061.32</v>
      </c>
      <c r="N39" s="131">
        <v>12972855.48</v>
      </c>
      <c r="O39" s="132">
        <f>SUM(C39:N39)</f>
        <v>169065372.93000001</v>
      </c>
    </row>
    <row r="58" spans="2:2" x14ac:dyDescent="0.25">
      <c r="B58" t="s">
        <v>78</v>
      </c>
    </row>
    <row r="65" spans="2:12" x14ac:dyDescent="0.25">
      <c r="K65" s="48"/>
    </row>
    <row r="75" spans="2:12" ht="15.75" thickBot="1" x14ac:dyDescent="0.3">
      <c r="B75" s="51"/>
      <c r="C75" s="18"/>
      <c r="D75" s="18"/>
      <c r="E75" s="52"/>
      <c r="G75" s="68" t="s">
        <v>61</v>
      </c>
      <c r="H75" s="69" t="s">
        <v>69</v>
      </c>
      <c r="I75" s="69"/>
    </row>
    <row r="76" spans="2:12" ht="15.75" thickBot="1" x14ac:dyDescent="0.3">
      <c r="B76" s="53" t="s">
        <v>52</v>
      </c>
      <c r="C76" s="51" t="s">
        <v>53</v>
      </c>
      <c r="D76" s="52"/>
      <c r="E76" s="59">
        <v>0</v>
      </c>
      <c r="H76" s="17" t="s">
        <v>65</v>
      </c>
      <c r="I76" s="129">
        <v>13252200.789999999</v>
      </c>
    </row>
    <row r="77" spans="2:12" ht="15.75" thickBot="1" x14ac:dyDescent="0.3">
      <c r="B77" s="53"/>
      <c r="C77" s="51" t="s">
        <v>54</v>
      </c>
      <c r="D77" s="57"/>
      <c r="E77" s="60">
        <v>0</v>
      </c>
      <c r="H77" s="17" t="s">
        <v>66</v>
      </c>
      <c r="I77" s="130">
        <v>15423837.210000001</v>
      </c>
    </row>
    <row r="78" spans="2:12" x14ac:dyDescent="0.25">
      <c r="B78" s="53"/>
      <c r="C78" s="51" t="s">
        <v>55</v>
      </c>
      <c r="D78" s="57"/>
      <c r="E78" s="61">
        <v>0</v>
      </c>
      <c r="H78" s="17" t="s">
        <v>67</v>
      </c>
      <c r="I78" s="49">
        <f>+I77-I76</f>
        <v>2171636.4200000018</v>
      </c>
    </row>
    <row r="79" spans="2:12" x14ac:dyDescent="0.25">
      <c r="B79" s="53"/>
      <c r="C79" s="51" t="s">
        <v>56</v>
      </c>
      <c r="D79" s="54"/>
      <c r="E79" s="59">
        <v>0</v>
      </c>
      <c r="H79" s="17" t="s">
        <v>68</v>
      </c>
      <c r="I79" s="65" t="s">
        <v>70</v>
      </c>
      <c r="J79">
        <v>2014</v>
      </c>
      <c r="K79">
        <v>2015</v>
      </c>
    </row>
    <row r="80" spans="2:12" x14ac:dyDescent="0.25">
      <c r="B80" s="53"/>
      <c r="C80" s="58" t="s">
        <v>57</v>
      </c>
      <c r="D80" s="52"/>
      <c r="E80" s="60">
        <v>0</v>
      </c>
      <c r="H80" s="120" t="s">
        <v>74</v>
      </c>
      <c r="I80" s="133">
        <v>0.25</v>
      </c>
      <c r="J80" s="134">
        <v>129087184.42999998</v>
      </c>
      <c r="K80" s="134">
        <v>169065372.93000001</v>
      </c>
      <c r="L80" s="134"/>
    </row>
    <row r="81" spans="2:11" ht="18.75" x14ac:dyDescent="0.3">
      <c r="B81" s="53"/>
      <c r="C81" s="58" t="s">
        <v>58</v>
      </c>
      <c r="D81" s="57"/>
      <c r="E81" s="61">
        <v>0</v>
      </c>
      <c r="G81" s="136" t="s">
        <v>72</v>
      </c>
      <c r="H81" s="136"/>
      <c r="I81" s="136"/>
      <c r="J81" t="s">
        <v>80</v>
      </c>
      <c r="K81" s="48">
        <f>+K80-J80</f>
        <v>39978188.50000003</v>
      </c>
    </row>
    <row r="82" spans="2:11" ht="18.75" x14ac:dyDescent="0.3">
      <c r="B82" s="53"/>
      <c r="C82" s="58" t="s">
        <v>59</v>
      </c>
      <c r="D82" s="57"/>
      <c r="E82" s="61">
        <v>0</v>
      </c>
      <c r="G82" s="136" t="s">
        <v>81</v>
      </c>
      <c r="H82" s="136"/>
      <c r="I82" s="136"/>
    </row>
    <row r="83" spans="2:11" x14ac:dyDescent="0.25">
      <c r="B83" s="53" t="s">
        <v>60</v>
      </c>
      <c r="C83" s="53"/>
      <c r="D83" s="54"/>
      <c r="E83" s="62">
        <f>SUM(E76:E82)</f>
        <v>0</v>
      </c>
      <c r="G83" s="135" t="s">
        <v>82</v>
      </c>
      <c r="H83" s="135"/>
    </row>
    <row r="84" spans="2:11" x14ac:dyDescent="0.25">
      <c r="B84" s="55"/>
      <c r="C84" s="55"/>
      <c r="D84" s="56"/>
      <c r="E84" s="56"/>
    </row>
    <row r="86" spans="2:11" x14ac:dyDescent="0.25">
      <c r="B86" t="s">
        <v>79</v>
      </c>
    </row>
  </sheetData>
  <mergeCells count="4">
    <mergeCell ref="B1:L1"/>
    <mergeCell ref="M1:O1"/>
    <mergeCell ref="N6:O6"/>
    <mergeCell ref="B15:O15"/>
  </mergeCells>
  <pageMargins left="0.11811023622047245" right="0.11811023622047245" top="0.35433070866141736" bottom="0.35433070866141736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31"/>
  <sheetViews>
    <sheetView tabSelected="1" topLeftCell="B7" zoomScale="90" zoomScaleNormal="90" workbookViewId="0">
      <selection activeCell="J111" sqref="J111"/>
    </sheetView>
  </sheetViews>
  <sheetFormatPr baseColWidth="10" defaultRowHeight="15" x14ac:dyDescent="0.25"/>
  <cols>
    <col min="1" max="1" width="1.140625" customWidth="1"/>
    <col min="2" max="2" width="38.42578125" customWidth="1"/>
    <col min="3" max="3" width="18.28515625" customWidth="1"/>
    <col min="4" max="6" width="16" bestFit="1" customWidth="1"/>
    <col min="7" max="7" width="18.140625" customWidth="1"/>
    <col min="8" max="8" width="18.5703125" customWidth="1"/>
    <col min="9" max="9" width="16" bestFit="1" customWidth="1"/>
    <col min="10" max="11" width="17.140625" bestFit="1" customWidth="1"/>
    <col min="12" max="12" width="23.85546875" bestFit="1" customWidth="1"/>
    <col min="13" max="13" width="16.5703125" customWidth="1"/>
    <col min="14" max="14" width="16" bestFit="1" customWidth="1"/>
    <col min="15" max="15" width="30.7109375" bestFit="1" customWidth="1"/>
    <col min="16" max="16" width="1" customWidth="1"/>
  </cols>
  <sheetData>
    <row r="1" spans="2:16" ht="19.5" x14ac:dyDescent="0.35">
      <c r="B1" s="121" t="s">
        <v>63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2"/>
      <c r="N1" s="122"/>
      <c r="O1" s="122"/>
    </row>
    <row r="2" spans="2:16" ht="16.5" x14ac:dyDescent="0.3"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14"/>
      <c r="N2" s="14"/>
      <c r="O2" s="14"/>
    </row>
    <row r="3" spans="2:16" ht="16.5" thickBot="1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2:16" ht="15.75" thickBot="1" x14ac:dyDescent="0.3">
      <c r="B4" s="71" t="s">
        <v>6</v>
      </c>
      <c r="C4" s="112" t="s">
        <v>0</v>
      </c>
      <c r="D4" s="113"/>
      <c r="E4" s="113"/>
      <c r="F4" s="113"/>
      <c r="G4" s="113"/>
      <c r="H4" s="113"/>
      <c r="I4" s="113"/>
      <c r="J4" s="113"/>
      <c r="K4" s="113"/>
      <c r="L4" s="114"/>
      <c r="M4" s="115" t="s">
        <v>1</v>
      </c>
      <c r="N4" s="116"/>
      <c r="O4" s="117"/>
      <c r="P4" s="72"/>
    </row>
    <row r="5" spans="2:16" ht="15.75" thickBot="1" x14ac:dyDescent="0.3">
      <c r="B5" s="73" t="s">
        <v>7</v>
      </c>
      <c r="C5" s="74" t="s">
        <v>8</v>
      </c>
      <c r="D5" s="75"/>
      <c r="E5" s="75"/>
      <c r="F5" s="75"/>
      <c r="G5" s="75"/>
      <c r="H5" s="76"/>
      <c r="I5" s="75"/>
      <c r="J5" s="77"/>
      <c r="K5" s="77"/>
      <c r="L5" s="78"/>
      <c r="M5" s="118" t="s">
        <v>9</v>
      </c>
      <c r="N5" s="118"/>
      <c r="O5" s="119"/>
      <c r="P5" s="72"/>
    </row>
    <row r="6" spans="2:16" ht="15.75" thickBot="1" x14ac:dyDescent="0.3">
      <c r="B6" s="79" t="s">
        <v>12</v>
      </c>
      <c r="C6" s="80" t="s">
        <v>11</v>
      </c>
      <c r="D6" s="77"/>
      <c r="E6" s="77"/>
      <c r="F6" s="77"/>
      <c r="G6" s="77"/>
      <c r="H6" s="81"/>
      <c r="I6" s="82"/>
      <c r="J6" s="83" t="s">
        <v>4</v>
      </c>
      <c r="K6" s="84">
        <v>42370</v>
      </c>
      <c r="L6" s="85"/>
      <c r="M6" s="86" t="s">
        <v>2</v>
      </c>
      <c r="N6" s="123">
        <v>42735</v>
      </c>
      <c r="O6" s="124"/>
      <c r="P6" s="72"/>
    </row>
    <row r="7" spans="2:16" ht="15.75" thickBot="1" x14ac:dyDescent="0.3">
      <c r="B7" s="87" t="s">
        <v>10</v>
      </c>
      <c r="C7" s="88" t="s">
        <v>62</v>
      </c>
      <c r="D7" s="89"/>
      <c r="E7" s="89"/>
      <c r="F7" s="89"/>
      <c r="G7" s="89"/>
      <c r="H7" s="90"/>
      <c r="I7" s="90"/>
      <c r="J7" s="90"/>
      <c r="K7" s="90"/>
      <c r="L7" s="90"/>
      <c r="M7" s="90"/>
      <c r="N7" s="91"/>
      <c r="O7" s="92"/>
      <c r="P7" s="72"/>
    </row>
    <row r="8" spans="2:16" ht="41.25" customHeight="1" thickBot="1" x14ac:dyDescent="0.3">
      <c r="B8" s="93" t="s">
        <v>111</v>
      </c>
      <c r="C8" s="94"/>
      <c r="D8" s="94"/>
      <c r="E8" s="94"/>
      <c r="F8" s="94"/>
      <c r="G8" s="94"/>
      <c r="H8" s="6"/>
      <c r="I8" s="6"/>
      <c r="J8" s="6"/>
      <c r="K8" s="6"/>
      <c r="L8" s="6"/>
      <c r="M8" s="6"/>
      <c r="N8" s="6"/>
      <c r="O8" s="85"/>
      <c r="P8" s="72"/>
    </row>
    <row r="9" spans="2:16" x14ac:dyDescent="0.25">
      <c r="B9" s="95"/>
      <c r="C9" s="96"/>
      <c r="D9" s="96"/>
      <c r="E9" s="96"/>
      <c r="F9" s="96"/>
      <c r="G9" s="96"/>
      <c r="H9" s="91"/>
      <c r="I9" s="91"/>
      <c r="J9" s="91"/>
      <c r="K9" s="91"/>
      <c r="L9" s="91"/>
      <c r="M9" s="91"/>
      <c r="N9" s="91"/>
      <c r="O9" s="92"/>
      <c r="P9" s="72"/>
    </row>
    <row r="10" spans="2:16" x14ac:dyDescent="0.25">
      <c r="B10" s="97" t="s">
        <v>71</v>
      </c>
      <c r="C10" s="98"/>
      <c r="D10" s="98"/>
      <c r="E10" s="98"/>
      <c r="F10" s="98"/>
      <c r="G10" s="98"/>
      <c r="H10" s="99"/>
      <c r="I10" s="99"/>
      <c r="J10" s="99"/>
      <c r="K10" s="99"/>
      <c r="L10" s="99"/>
      <c r="M10" s="99"/>
      <c r="N10" s="99"/>
      <c r="O10" s="100"/>
      <c r="P10" s="72"/>
    </row>
    <row r="11" spans="2:16" x14ac:dyDescent="0.25">
      <c r="B11" s="101"/>
      <c r="C11" s="102"/>
      <c r="D11" s="102"/>
      <c r="E11" s="102"/>
      <c r="F11" s="102"/>
      <c r="G11" s="102"/>
      <c r="H11" s="103"/>
      <c r="I11" s="103"/>
      <c r="J11" s="103"/>
      <c r="K11" s="103"/>
      <c r="L11" s="103"/>
      <c r="M11" s="103"/>
      <c r="N11" s="103"/>
      <c r="O11" s="82"/>
      <c r="P11" s="72"/>
    </row>
    <row r="12" spans="2:16" x14ac:dyDescent="0.25">
      <c r="B12" s="104" t="s">
        <v>50</v>
      </c>
      <c r="C12" s="105"/>
      <c r="D12" s="105"/>
      <c r="E12" s="105"/>
      <c r="F12" s="105"/>
      <c r="G12" s="105"/>
      <c r="H12" s="106"/>
      <c r="I12" s="106"/>
      <c r="J12" s="106"/>
      <c r="K12" s="106"/>
      <c r="L12" s="106"/>
      <c r="M12" s="106"/>
      <c r="N12" s="106"/>
      <c r="O12" s="107"/>
      <c r="P12" s="72"/>
    </row>
    <row r="13" spans="2:16" x14ac:dyDescent="0.25">
      <c r="B13" s="108"/>
      <c r="C13" s="109"/>
      <c r="D13" s="109"/>
      <c r="E13" s="109"/>
      <c r="F13" s="109"/>
      <c r="G13" s="109"/>
      <c r="H13" s="110"/>
      <c r="I13" s="110"/>
      <c r="J13" s="110"/>
      <c r="K13" s="110"/>
      <c r="L13" s="110"/>
      <c r="M13" s="110"/>
      <c r="N13" s="110"/>
      <c r="O13" s="111"/>
      <c r="P13" s="72"/>
    </row>
    <row r="14" spans="2:16" ht="15.75" thickBot="1" x14ac:dyDescent="0.3">
      <c r="B14" s="93" t="s">
        <v>5</v>
      </c>
      <c r="C14" s="94"/>
      <c r="D14" s="94"/>
      <c r="E14" s="94"/>
      <c r="F14" s="94"/>
      <c r="G14" s="94"/>
      <c r="H14" s="6"/>
      <c r="I14" s="6"/>
      <c r="J14" s="6"/>
      <c r="K14" s="6"/>
      <c r="L14" s="6"/>
      <c r="M14" s="6"/>
      <c r="N14" s="6"/>
      <c r="O14" s="85"/>
      <c r="P14" s="72"/>
    </row>
    <row r="16" spans="2:16" ht="18.75" customHeight="1" x14ac:dyDescent="0.25"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</row>
    <row r="17" spans="2:15" ht="15.75" thickBot="1" x14ac:dyDescent="0.3"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</row>
    <row r="18" spans="2:15" ht="26.25" thickBot="1" x14ac:dyDescent="0.3">
      <c r="B18" s="137"/>
      <c r="C18" s="211" t="s">
        <v>108</v>
      </c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09"/>
    </row>
    <row r="19" spans="2:15" ht="41.25" thickBot="1" x14ac:dyDescent="0.3">
      <c r="B19" s="208" t="s">
        <v>107</v>
      </c>
      <c r="C19" s="206" t="s">
        <v>36</v>
      </c>
      <c r="D19" s="207" t="s">
        <v>37</v>
      </c>
      <c r="E19" s="206" t="s">
        <v>38</v>
      </c>
      <c r="F19" s="206" t="s">
        <v>39</v>
      </c>
      <c r="G19" s="206" t="s">
        <v>96</v>
      </c>
      <c r="H19" s="206" t="s">
        <v>41</v>
      </c>
      <c r="I19" s="206" t="s">
        <v>42</v>
      </c>
      <c r="J19" s="206" t="s">
        <v>43</v>
      </c>
      <c r="K19" s="207" t="s">
        <v>44</v>
      </c>
      <c r="L19" s="206" t="s">
        <v>45</v>
      </c>
      <c r="M19" s="206" t="s">
        <v>46</v>
      </c>
      <c r="N19" s="206" t="s">
        <v>47</v>
      </c>
      <c r="O19" s="205" t="s">
        <v>95</v>
      </c>
    </row>
    <row r="20" spans="2:15" ht="21" thickBot="1" x14ac:dyDescent="0.3">
      <c r="B20" s="204" t="s">
        <v>94</v>
      </c>
      <c r="C20" s="203" t="s">
        <v>93</v>
      </c>
      <c r="D20" s="203" t="s">
        <v>93</v>
      </c>
      <c r="E20" s="203" t="s">
        <v>93</v>
      </c>
      <c r="F20" s="203" t="s">
        <v>93</v>
      </c>
      <c r="G20" s="203" t="s">
        <v>93</v>
      </c>
      <c r="H20" s="203" t="s">
        <v>93</v>
      </c>
      <c r="I20" s="203" t="s">
        <v>93</v>
      </c>
      <c r="J20" s="203" t="s">
        <v>93</v>
      </c>
      <c r="K20" s="203" t="s">
        <v>93</v>
      </c>
      <c r="L20" s="203" t="s">
        <v>93</v>
      </c>
      <c r="M20" s="203" t="s">
        <v>93</v>
      </c>
      <c r="N20" s="203" t="s">
        <v>93</v>
      </c>
      <c r="O20" s="202"/>
    </row>
    <row r="21" spans="2:15" x14ac:dyDescent="0.25">
      <c r="B21" s="192" t="s">
        <v>106</v>
      </c>
      <c r="C21" s="201">
        <f>'[10]ENE 16'!$BA$37+'[10]ENE 16'!$BA$38</f>
        <v>1099361</v>
      </c>
      <c r="D21" s="201">
        <f>'[10]FEB 16'!$BA$37+'[10]FEB 16'!$BA$38</f>
        <v>1013800</v>
      </c>
      <c r="E21" s="201">
        <f>'[10]MAR 16'!$BA$37+'[10]MAR 16'!$BA$38</f>
        <v>970898</v>
      </c>
      <c r="F21" s="201">
        <f>'[10]ABR 16'!$BA$37+'[10]ABR 16'!$BA$38</f>
        <v>1003480</v>
      </c>
      <c r="G21" s="201">
        <f>'[10]MAY 16'!$BA$37+'[10]MAY 16'!$BA$38</f>
        <v>1057650</v>
      </c>
      <c r="H21" s="201"/>
      <c r="I21" s="201"/>
      <c r="J21" s="201"/>
      <c r="K21" s="201"/>
      <c r="L21" s="201"/>
      <c r="M21" s="201"/>
      <c r="N21" s="201"/>
      <c r="O21" s="200">
        <f>SUM(C21:N21)</f>
        <v>5145189</v>
      </c>
    </row>
    <row r="22" spans="2:15" x14ac:dyDescent="0.25">
      <c r="B22" s="189" t="s">
        <v>105</v>
      </c>
      <c r="C22" s="188">
        <f>'[10]ENE 16'!$BA$39+'[10]ENE 16'!$BA$40</f>
        <v>187190</v>
      </c>
      <c r="D22" s="188">
        <f>'[10]FEB 16'!$BA$39+'[10]FEB 16'!$BA$40</f>
        <v>244084</v>
      </c>
      <c r="E22" s="188">
        <f>'[10]MAR 16'!$BA$39+'[10]MAR 16'!$BA$40</f>
        <v>262914</v>
      </c>
      <c r="F22" s="188">
        <f>'[10]ABR 16'!$BA$39+'[10]ABR 16'!$BA$40</f>
        <v>324523</v>
      </c>
      <c r="G22" s="188">
        <f>'[10]MAY 16'!$BA$39+'[10]MAY 16'!$BA$40</f>
        <v>320051</v>
      </c>
      <c r="H22" s="188"/>
      <c r="I22" s="188"/>
      <c r="J22" s="188"/>
      <c r="K22" s="188"/>
      <c r="L22" s="188"/>
      <c r="M22" s="188"/>
      <c r="N22" s="188"/>
      <c r="O22" s="187">
        <f>SUM(C22:N22)</f>
        <v>1338762</v>
      </c>
    </row>
    <row r="23" spans="2:15" x14ac:dyDescent="0.25">
      <c r="B23" s="189" t="s">
        <v>104</v>
      </c>
      <c r="C23" s="188">
        <f>'[10]ENE 16'!$BA$41+'[10]ENE 16'!$BA$42</f>
        <v>60184</v>
      </c>
      <c r="D23" s="188">
        <f>'[10]FEB 16'!$BA$41+'[10]FEB 16'!$BA$42</f>
        <v>58078</v>
      </c>
      <c r="E23" s="188">
        <f>'[10]MAR 16'!$BA$41+'[10]MAR 16'!$BA$42</f>
        <v>56269</v>
      </c>
      <c r="F23" s="188">
        <f>'[10]ABR 16'!$BA$41+'[10]ABR 16'!$BA$42</f>
        <v>57026</v>
      </c>
      <c r="G23" s="188">
        <f>'[10]MAY 16'!$BA$41+'[10]MAY 16'!$BA$42</f>
        <v>60999</v>
      </c>
      <c r="H23" s="188"/>
      <c r="I23" s="188"/>
      <c r="J23" s="188"/>
      <c r="K23" s="188"/>
      <c r="L23" s="188"/>
      <c r="M23" s="188"/>
      <c r="N23" s="188"/>
      <c r="O23" s="187">
        <f>SUM(C23:N23)</f>
        <v>292556</v>
      </c>
    </row>
    <row r="24" spans="2:15" x14ac:dyDescent="0.25">
      <c r="B24" s="189" t="s">
        <v>100</v>
      </c>
      <c r="C24" s="188">
        <f>'[11]ENE 16'!$G$36</f>
        <v>2622</v>
      </c>
      <c r="D24" s="188">
        <f>'[11]FEB 16'!$G$36</f>
        <v>2503</v>
      </c>
      <c r="E24" s="188">
        <f>'[11]MAR 16'!$G$36</f>
        <v>2507</v>
      </c>
      <c r="F24" s="188">
        <f>'[11]ABR 16'!$G$36</f>
        <v>2458</v>
      </c>
      <c r="G24" s="188">
        <f>'[11]MAY 16'!$G$36</f>
        <v>2486</v>
      </c>
      <c r="H24" s="188">
        <f>'[11]JUN 16'!$G$36</f>
        <v>0</v>
      </c>
      <c r="I24" s="188"/>
      <c r="J24" s="188"/>
      <c r="K24" s="188"/>
      <c r="L24" s="188"/>
      <c r="M24" s="188"/>
      <c r="N24" s="188"/>
      <c r="O24" s="187">
        <f>SUM(C24:N24)</f>
        <v>12576</v>
      </c>
    </row>
    <row r="25" spans="2:15" ht="15.75" thickBot="1" x14ac:dyDescent="0.3">
      <c r="B25" s="189" t="s">
        <v>99</v>
      </c>
      <c r="C25" s="199">
        <f>'[11]ENE 16'!$O$36</f>
        <v>4795</v>
      </c>
      <c r="D25" s="199">
        <f>'[11]FEB 16'!$O$36</f>
        <v>4521</v>
      </c>
      <c r="E25" s="199">
        <f>'[11]MAR 16'!$O$36</f>
        <v>4621</v>
      </c>
      <c r="F25" s="199">
        <f>'[11]ABR 16'!$O$36</f>
        <v>4572</v>
      </c>
      <c r="G25" s="199">
        <f>'[11]MAY 16'!$O$36</f>
        <v>4605</v>
      </c>
      <c r="H25" s="199">
        <f>'[11]JUN 16'!$O$36</f>
        <v>0</v>
      </c>
      <c r="I25" s="198"/>
      <c r="J25" s="198"/>
      <c r="K25" s="198"/>
      <c r="L25" s="198"/>
      <c r="M25" s="198"/>
      <c r="N25" s="198"/>
      <c r="O25" s="197">
        <f>SUM(C25:N25)</f>
        <v>23114</v>
      </c>
    </row>
    <row r="26" spans="2:15" ht="41.25" thickBot="1" x14ac:dyDescent="0.3">
      <c r="B26" s="196" t="s">
        <v>89</v>
      </c>
      <c r="C26" s="195" t="s">
        <v>88</v>
      </c>
      <c r="D26" s="195" t="s">
        <v>88</v>
      </c>
      <c r="E26" s="195" t="s">
        <v>88</v>
      </c>
      <c r="F26" s="195" t="s">
        <v>88</v>
      </c>
      <c r="G26" s="195" t="s">
        <v>88</v>
      </c>
      <c r="H26" s="195" t="s">
        <v>88</v>
      </c>
      <c r="I26" s="195" t="s">
        <v>88</v>
      </c>
      <c r="J26" s="195" t="s">
        <v>88</v>
      </c>
      <c r="K26" s="195" t="s">
        <v>88</v>
      </c>
      <c r="L26" s="195" t="s">
        <v>88</v>
      </c>
      <c r="M26" s="195" t="s">
        <v>88</v>
      </c>
      <c r="N26" s="194" t="s">
        <v>88</v>
      </c>
      <c r="O26" s="193">
        <f>SUM(C26:N26)</f>
        <v>0</v>
      </c>
    </row>
    <row r="27" spans="2:15" x14ac:dyDescent="0.25">
      <c r="B27" s="192" t="s">
        <v>103</v>
      </c>
      <c r="C27" s="191">
        <f>C73/7.5</f>
        <v>34558</v>
      </c>
      <c r="D27" s="191">
        <f>D73/7.5</f>
        <v>31150</v>
      </c>
      <c r="E27" s="191">
        <f>E73/7.5</f>
        <v>32449</v>
      </c>
      <c r="F27" s="191">
        <f>F73/7.5</f>
        <v>31432</v>
      </c>
      <c r="G27" s="191">
        <f>G73/7.5</f>
        <v>28755</v>
      </c>
      <c r="H27" s="191">
        <f>H73/7.5</f>
        <v>0</v>
      </c>
      <c r="I27" s="191">
        <f>I73/7.5</f>
        <v>0</v>
      </c>
      <c r="J27" s="191">
        <f>J73/7.5</f>
        <v>0</v>
      </c>
      <c r="K27" s="191">
        <f>K73/7.5</f>
        <v>0</v>
      </c>
      <c r="L27" s="191">
        <f>L73/7.5</f>
        <v>0</v>
      </c>
      <c r="M27" s="191">
        <f>M73/7.5</f>
        <v>0</v>
      </c>
      <c r="N27" s="191">
        <f>N73/7.5</f>
        <v>0</v>
      </c>
      <c r="O27" s="187">
        <f>SUM(C27:N27)</f>
        <v>158344</v>
      </c>
    </row>
    <row r="28" spans="2:15" x14ac:dyDescent="0.25">
      <c r="B28" s="189" t="s">
        <v>102</v>
      </c>
      <c r="C28" s="188">
        <f>C74/3.75</f>
        <v>10632</v>
      </c>
      <c r="D28" s="188">
        <f>D74/3.75</f>
        <v>11834</v>
      </c>
      <c r="E28" s="188">
        <f>E74/3.75</f>
        <v>8905</v>
      </c>
      <c r="F28" s="188">
        <f>F74/3.75</f>
        <v>8818</v>
      </c>
      <c r="G28" s="188">
        <f>G74/3.75</f>
        <v>8114</v>
      </c>
      <c r="H28" s="188">
        <f>H74/3.75</f>
        <v>0</v>
      </c>
      <c r="I28" s="188">
        <f>I74/3.75</f>
        <v>0</v>
      </c>
      <c r="J28" s="188">
        <f>J74/3.75</f>
        <v>0</v>
      </c>
      <c r="K28" s="188">
        <f>K74/3.75</f>
        <v>0</v>
      </c>
      <c r="L28" s="188">
        <f>L74/3.75</f>
        <v>0</v>
      </c>
      <c r="M28" s="188">
        <f>M74/3.75</f>
        <v>0</v>
      </c>
      <c r="N28" s="188">
        <f>N74/3.75</f>
        <v>0</v>
      </c>
      <c r="O28" s="187">
        <f>SUM(C28:N28)</f>
        <v>48303</v>
      </c>
    </row>
    <row r="29" spans="2:15" x14ac:dyDescent="0.25">
      <c r="B29" s="189" t="s">
        <v>101</v>
      </c>
      <c r="C29" s="188">
        <f>C75/3.75</f>
        <v>19</v>
      </c>
      <c r="D29" s="188">
        <f>D75/3.75</f>
        <v>631</v>
      </c>
      <c r="E29" s="188">
        <f>E75/3.75</f>
        <v>2423</v>
      </c>
      <c r="F29" s="188">
        <f>F75/3.75</f>
        <v>3191</v>
      </c>
      <c r="G29" s="188">
        <f>G75/3.75</f>
        <v>2411</v>
      </c>
      <c r="H29" s="188">
        <f>H75/3.75</f>
        <v>0</v>
      </c>
      <c r="I29" s="188">
        <f>I75/3.75</f>
        <v>0</v>
      </c>
      <c r="J29" s="188">
        <f>J75/3.75</f>
        <v>0</v>
      </c>
      <c r="K29" s="188">
        <f>K75/3.75</f>
        <v>0</v>
      </c>
      <c r="L29" s="188">
        <f>L75/3.75</f>
        <v>0</v>
      </c>
      <c r="M29" s="188">
        <f>M75/3.75</f>
        <v>0</v>
      </c>
      <c r="N29" s="188">
        <f>N75/3.75</f>
        <v>0</v>
      </c>
      <c r="O29" s="187">
        <f>SUM(C29:N29)</f>
        <v>8675</v>
      </c>
    </row>
    <row r="30" spans="2:15" x14ac:dyDescent="0.25">
      <c r="B30" s="189" t="s">
        <v>100</v>
      </c>
      <c r="C30" s="188">
        <f>'[9]ENE 16'!$W$36</f>
        <v>153</v>
      </c>
      <c r="D30" s="188">
        <f>'[9]FEB 16'!$W$36</f>
        <v>142</v>
      </c>
      <c r="E30" s="188">
        <f>'[9]MAR 16'!$W$36</f>
        <v>151</v>
      </c>
      <c r="F30" s="188">
        <f>'[9]ABR 16'!$W$36</f>
        <v>139</v>
      </c>
      <c r="G30" s="188">
        <f>'[9]MAY 16'!$W$36</f>
        <v>134</v>
      </c>
      <c r="H30" s="188">
        <f>'[9]JUN 16'!$W$36</f>
        <v>0</v>
      </c>
      <c r="I30" s="190"/>
      <c r="J30" s="190"/>
      <c r="K30" s="190"/>
      <c r="L30" s="190"/>
      <c r="M30" s="190"/>
      <c r="N30" s="190"/>
      <c r="O30" s="187">
        <f>SUM(C30:N30)</f>
        <v>719</v>
      </c>
    </row>
    <row r="31" spans="2:15" x14ac:dyDescent="0.25">
      <c r="B31" s="189" t="s">
        <v>99</v>
      </c>
      <c r="C31" s="188">
        <f>'[9]ENE 16'!$R$36</f>
        <v>272</v>
      </c>
      <c r="D31" s="188">
        <f>'[9]FEB 16'!$R$36</f>
        <v>257</v>
      </c>
      <c r="E31" s="188">
        <f>'[9]MAR 16'!$R$36</f>
        <v>268</v>
      </c>
      <c r="F31" s="188">
        <f>'[9]ABR 16'!$R$36</f>
        <v>257</v>
      </c>
      <c r="G31" s="188">
        <f>'[9]MAY 16'!$R$36</f>
        <v>247</v>
      </c>
      <c r="H31" s="188">
        <f>'[9]JUN 16'!$R$36</f>
        <v>0</v>
      </c>
      <c r="I31" s="188"/>
      <c r="J31" s="188"/>
      <c r="K31" s="188"/>
      <c r="L31" s="188"/>
      <c r="M31" s="188"/>
      <c r="N31" s="188"/>
      <c r="O31" s="187">
        <f>SUM(C31:N31)</f>
        <v>1301</v>
      </c>
    </row>
    <row r="32" spans="2:15" ht="15.75" thickBot="1" x14ac:dyDescent="0.3">
      <c r="B32" s="137"/>
      <c r="C32" s="186">
        <f>SUM(C21:C31)</f>
        <v>1399786</v>
      </c>
      <c r="D32" s="186">
        <f>SUM(D21:D31)</f>
        <v>1367000</v>
      </c>
      <c r="E32" s="186">
        <f>SUM(E21:E31)</f>
        <v>1341405</v>
      </c>
      <c r="F32" s="186">
        <f>SUM(F21:F31)</f>
        <v>1435896</v>
      </c>
      <c r="G32" s="186">
        <f>SUM(G21:G31)</f>
        <v>1485452</v>
      </c>
      <c r="H32" s="186">
        <f>SUM(H21:H31)</f>
        <v>0</v>
      </c>
      <c r="I32" s="186">
        <f>SUM(I21:I31)</f>
        <v>0</v>
      </c>
      <c r="J32" s="186">
        <f>SUM(J21:J31)</f>
        <v>0</v>
      </c>
      <c r="K32" s="186">
        <f>SUM(K21:K31)</f>
        <v>0</v>
      </c>
      <c r="L32" s="186">
        <f>SUM(L21:L31)</f>
        <v>0</v>
      </c>
      <c r="M32" s="186">
        <f>SUM(M21:M31)</f>
        <v>0</v>
      </c>
      <c r="N32" s="186">
        <f>SUM(N21:N31)</f>
        <v>0</v>
      </c>
      <c r="O32" s="185">
        <f>SUM(O19:O31)</f>
        <v>7029539</v>
      </c>
    </row>
    <row r="33" spans="2:15" x14ac:dyDescent="0.25"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</row>
    <row r="34" spans="2:15" x14ac:dyDescent="0.25"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</row>
    <row r="35" spans="2:15" x14ac:dyDescent="0.25">
      <c r="B35" s="137"/>
      <c r="C35" s="137"/>
      <c r="D35" s="137"/>
      <c r="E35" s="137"/>
      <c r="F35" s="137"/>
      <c r="G35" s="138"/>
      <c r="H35" s="138"/>
      <c r="I35" s="138"/>
      <c r="J35" s="138"/>
      <c r="K35" s="138"/>
      <c r="L35" s="138"/>
      <c r="M35" s="138"/>
      <c r="N35" s="138"/>
      <c r="O35" s="137"/>
    </row>
    <row r="36" spans="2:15" x14ac:dyDescent="0.25">
      <c r="B36" s="137"/>
      <c r="C36" s="137"/>
      <c r="D36" s="137"/>
      <c r="E36" s="137"/>
      <c r="F36" s="138"/>
      <c r="G36" s="138"/>
      <c r="H36" s="138"/>
      <c r="I36" s="138"/>
      <c r="J36" s="138"/>
      <c r="K36" s="138"/>
      <c r="L36" s="138"/>
      <c r="M36" s="138"/>
      <c r="N36" s="138"/>
      <c r="O36" s="137"/>
    </row>
    <row r="37" spans="2:15" x14ac:dyDescent="0.25">
      <c r="B37" s="137"/>
      <c r="C37" s="137"/>
      <c r="D37" s="137"/>
      <c r="E37" s="137"/>
      <c r="F37" s="138"/>
      <c r="G37" s="138"/>
      <c r="H37" s="138"/>
      <c r="I37" s="138"/>
      <c r="J37" s="138"/>
      <c r="K37" s="138"/>
      <c r="L37" s="138"/>
      <c r="M37" s="138"/>
      <c r="N37" s="138"/>
      <c r="O37" s="137"/>
    </row>
    <row r="38" spans="2:15" x14ac:dyDescent="0.25">
      <c r="B38" s="137"/>
      <c r="C38" s="137"/>
      <c r="D38" s="137"/>
      <c r="E38" s="137"/>
      <c r="F38" s="138"/>
      <c r="G38" s="138"/>
      <c r="H38" s="184"/>
      <c r="I38" s="138"/>
      <c r="J38" s="138"/>
      <c r="K38" s="138"/>
      <c r="L38" s="138"/>
      <c r="M38" s="138"/>
      <c r="N38" s="138"/>
      <c r="O38" s="137"/>
    </row>
    <row r="39" spans="2:15" x14ac:dyDescent="0.25">
      <c r="B39" s="137"/>
      <c r="C39" s="137"/>
      <c r="D39" s="137"/>
      <c r="E39" s="137"/>
      <c r="F39" s="138"/>
      <c r="G39" s="137"/>
      <c r="H39" s="137"/>
      <c r="I39" s="137"/>
      <c r="J39" s="137"/>
      <c r="K39" s="137"/>
      <c r="L39" s="137"/>
      <c r="M39" s="137"/>
      <c r="N39" s="137"/>
      <c r="O39" s="137"/>
    </row>
    <row r="40" spans="2:15" x14ac:dyDescent="0.25"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</row>
    <row r="41" spans="2:15" x14ac:dyDescent="0.25"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</row>
    <row r="42" spans="2:15" x14ac:dyDescent="0.25"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</row>
    <row r="43" spans="2:15" x14ac:dyDescent="0.25"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</row>
    <row r="44" spans="2:15" x14ac:dyDescent="0.25"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</row>
    <row r="45" spans="2:15" x14ac:dyDescent="0.25"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</row>
    <row r="46" spans="2:15" x14ac:dyDescent="0.25"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</row>
    <row r="47" spans="2:15" x14ac:dyDescent="0.25">
      <c r="B47" s="137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</row>
    <row r="48" spans="2:15" x14ac:dyDescent="0.25"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</row>
    <row r="49" spans="2:27" x14ac:dyDescent="0.25"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</row>
    <row r="50" spans="2:27" x14ac:dyDescent="0.25"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</row>
    <row r="51" spans="2:27" x14ac:dyDescent="0.25"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</row>
    <row r="52" spans="2:27" x14ac:dyDescent="0.25"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</row>
    <row r="53" spans="2:27" x14ac:dyDescent="0.25"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</row>
    <row r="54" spans="2:27" x14ac:dyDescent="0.25"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</row>
    <row r="55" spans="2:27" x14ac:dyDescent="0.25"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AA55" s="134"/>
    </row>
    <row r="56" spans="2:27" x14ac:dyDescent="0.25"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</row>
    <row r="57" spans="2:27" x14ac:dyDescent="0.25"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</row>
    <row r="58" spans="2:27" x14ac:dyDescent="0.25"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</row>
    <row r="59" spans="2:27" x14ac:dyDescent="0.25"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</row>
    <row r="60" spans="2:27" x14ac:dyDescent="0.25"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</row>
    <row r="61" spans="2:27" x14ac:dyDescent="0.25"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</row>
    <row r="62" spans="2:27" x14ac:dyDescent="0.25"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</row>
    <row r="63" spans="2:27" ht="15.75" thickBot="1" x14ac:dyDescent="0.3"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</row>
    <row r="64" spans="2:27" ht="27" thickBot="1" x14ac:dyDescent="0.3">
      <c r="B64" s="137"/>
      <c r="C64" s="183" t="s">
        <v>98</v>
      </c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1"/>
    </row>
    <row r="65" spans="2:15" ht="41.25" thickBot="1" x14ac:dyDescent="0.3">
      <c r="B65" s="180" t="s">
        <v>97</v>
      </c>
      <c r="C65" s="179" t="s">
        <v>36</v>
      </c>
      <c r="D65" s="177" t="s">
        <v>37</v>
      </c>
      <c r="E65" s="178" t="s">
        <v>38</v>
      </c>
      <c r="F65" s="177" t="s">
        <v>39</v>
      </c>
      <c r="G65" s="178" t="s">
        <v>96</v>
      </c>
      <c r="H65" s="177" t="s">
        <v>41</v>
      </c>
      <c r="I65" s="178" t="s">
        <v>42</v>
      </c>
      <c r="J65" s="177" t="s">
        <v>43</v>
      </c>
      <c r="K65" s="178" t="s">
        <v>44</v>
      </c>
      <c r="L65" s="177" t="s">
        <v>45</v>
      </c>
      <c r="M65" s="178" t="s">
        <v>46</v>
      </c>
      <c r="N65" s="177" t="s">
        <v>47</v>
      </c>
      <c r="O65" s="176" t="s">
        <v>95</v>
      </c>
    </row>
    <row r="66" spans="2:15" ht="21" thickBot="1" x14ac:dyDescent="0.3">
      <c r="B66" s="175" t="s">
        <v>94</v>
      </c>
      <c r="C66" s="174" t="s">
        <v>93</v>
      </c>
      <c r="D66" s="174" t="s">
        <v>93</v>
      </c>
      <c r="E66" s="174" t="s">
        <v>93</v>
      </c>
      <c r="F66" s="174" t="s">
        <v>93</v>
      </c>
      <c r="G66" s="174" t="s">
        <v>93</v>
      </c>
      <c r="H66" s="174" t="s">
        <v>93</v>
      </c>
      <c r="I66" s="174" t="s">
        <v>93</v>
      </c>
      <c r="J66" s="174" t="s">
        <v>93</v>
      </c>
      <c r="K66" s="174" t="s">
        <v>93</v>
      </c>
      <c r="L66" s="174" t="s">
        <v>93</v>
      </c>
      <c r="M66" s="174" t="s">
        <v>93</v>
      </c>
      <c r="N66" s="174" t="s">
        <v>93</v>
      </c>
      <c r="O66" s="173"/>
    </row>
    <row r="67" spans="2:15" x14ac:dyDescent="0.25">
      <c r="B67" s="172" t="s">
        <v>92</v>
      </c>
      <c r="C67" s="171">
        <f>'[10]ENE 16'!$BA$49+'[10]ENE 16'!$BA$50</f>
        <v>7527058</v>
      </c>
      <c r="D67" s="171">
        <f>'[10]FEB 16'!$BA$49+'[10]FEB 16'!$BA$50</f>
        <v>6925797</v>
      </c>
      <c r="E67" s="171">
        <f>'[10]MAY 16'!$BA$49+'[10]MAR 16'!$BA$50</f>
        <v>6790833</v>
      </c>
      <c r="F67" s="171">
        <f>'[10]ABR 16'!$BA$49+'[10]ABR 16'!$BA$50</f>
        <v>6847503</v>
      </c>
      <c r="G67" s="171">
        <f>'[10]MAY 16'!$BA$49+'[10]MAY 16'!$BA$50</f>
        <v>7220885</v>
      </c>
      <c r="H67" s="171"/>
      <c r="I67" s="171"/>
      <c r="J67" s="170"/>
      <c r="K67" s="170"/>
      <c r="L67" s="170"/>
      <c r="M67" s="170"/>
      <c r="N67" s="170"/>
      <c r="O67" s="169">
        <f>SUM(C67:N67)</f>
        <v>35312076</v>
      </c>
    </row>
    <row r="68" spans="2:15" x14ac:dyDescent="0.25">
      <c r="B68" s="168" t="s">
        <v>91</v>
      </c>
      <c r="C68" s="167">
        <f>'[10]ENE 16'!$BA$51+'[10]ENE 16'!$BA$52</f>
        <v>638217.5</v>
      </c>
      <c r="D68" s="167">
        <f>'[10]FEB 16'!$BA$51+'[10]FEB 16'!$BA$52</f>
        <v>825096.5</v>
      </c>
      <c r="E68" s="167">
        <f>'[10]MAY 16'!$BA$51+'[10]MAR 16'!$BA$52</f>
        <v>942864.5</v>
      </c>
      <c r="F68" s="167">
        <f>'[10]ABR 16'!$BA$51+'[10]ABR 16'!$BA$52</f>
        <v>1096122</v>
      </c>
      <c r="G68" s="167">
        <f>'[10]MAY 16'!$BA$51+'[10]MAY 16'!$BA$52</f>
        <v>1082703.5</v>
      </c>
      <c r="H68" s="167"/>
      <c r="I68" s="167"/>
      <c r="J68" s="166"/>
      <c r="K68" s="166"/>
      <c r="L68" s="166"/>
      <c r="M68" s="166"/>
      <c r="N68" s="166"/>
      <c r="O68" s="165">
        <f>SUM(C68:N68)</f>
        <v>4585004</v>
      </c>
    </row>
    <row r="69" spans="2:15" x14ac:dyDescent="0.25">
      <c r="B69" s="168" t="s">
        <v>90</v>
      </c>
      <c r="C69" s="167">
        <f>'[10]ENE 16'!$BA$53+'[10]ENE 16'!$BA$54</f>
        <v>203750.5</v>
      </c>
      <c r="D69" s="167">
        <f>'[10]FEB 16'!$BA$53+'[10]FEB 16'!$BA$54</f>
        <v>195336</v>
      </c>
      <c r="E69" s="167">
        <f>'[10]MAY 16'!$BA$53+'[10]MAR 16'!$BA$54</f>
        <v>197796.5</v>
      </c>
      <c r="F69" s="167">
        <f>'[10]ABR 16'!$BA$53+'[10]ABR 16'!$BA$54</f>
        <v>192179.5</v>
      </c>
      <c r="G69" s="167">
        <f>'[10]MAY 16'!$BA$53+'[10]MAY 16'!$BA$54</f>
        <v>205591</v>
      </c>
      <c r="H69" s="167"/>
      <c r="I69" s="167"/>
      <c r="J69" s="166"/>
      <c r="K69" s="166"/>
      <c r="L69" s="166"/>
      <c r="M69" s="166"/>
      <c r="N69" s="166"/>
      <c r="O69" s="165">
        <f>SUM(C69:N69)</f>
        <v>994653.5</v>
      </c>
    </row>
    <row r="70" spans="2:15" x14ac:dyDescent="0.25">
      <c r="B70" s="151" t="s">
        <v>84</v>
      </c>
      <c r="C70" s="167">
        <f>'[10]ENE 16'!$AM$36</f>
        <v>4776944</v>
      </c>
      <c r="D70" s="167">
        <f>'[10]FEB 16'!$AM$36</f>
        <v>4681024</v>
      </c>
      <c r="E70" s="167">
        <f>'[10]MAR 16'!$AM$36</f>
        <v>4554109</v>
      </c>
      <c r="F70" s="167">
        <f>'[10]ABR 16'!$AM$36</f>
        <v>4454764</v>
      </c>
      <c r="G70" s="167">
        <f>'[10]MAY 16'!$AM$36</f>
        <v>4321175</v>
      </c>
      <c r="H70" s="167"/>
      <c r="I70" s="167"/>
      <c r="J70" s="166"/>
      <c r="K70" s="166"/>
      <c r="L70" s="166"/>
      <c r="M70" s="166"/>
      <c r="N70" s="166"/>
      <c r="O70" s="165">
        <f>SUM(C70:N70)</f>
        <v>22788016</v>
      </c>
    </row>
    <row r="71" spans="2:15" ht="15.75" thickBot="1" x14ac:dyDescent="0.3">
      <c r="B71" s="151" t="s">
        <v>83</v>
      </c>
      <c r="C71" s="164">
        <f>'[10]ENE 16'!$AN$36</f>
        <v>140790.95000000001</v>
      </c>
      <c r="D71" s="164">
        <f>'[10]FEB 16'!$AN$36</f>
        <v>15637.470000000001</v>
      </c>
      <c r="E71" s="164">
        <f>'[10]MAR 16'!$AN$36</f>
        <v>42059.12</v>
      </c>
      <c r="F71" s="164">
        <f>'[10]ABR 16'!$AN$36</f>
        <v>78958.789999999994</v>
      </c>
      <c r="G71" s="164">
        <f>'[10]MAY 16'!$AN$36</f>
        <v>35044.18</v>
      </c>
      <c r="H71" s="164"/>
      <c r="I71" s="164"/>
      <c r="J71" s="163"/>
      <c r="K71" s="163"/>
      <c r="L71" s="163"/>
      <c r="M71" s="163"/>
      <c r="N71" s="163"/>
      <c r="O71" s="162">
        <f>SUM(C71:N71)</f>
        <v>312490.51</v>
      </c>
    </row>
    <row r="72" spans="2:15" ht="41.25" thickBot="1" x14ac:dyDescent="0.3">
      <c r="B72" s="161" t="s">
        <v>89</v>
      </c>
      <c r="C72" s="160" t="s">
        <v>88</v>
      </c>
      <c r="D72" s="160" t="s">
        <v>88</v>
      </c>
      <c r="E72" s="160" t="s">
        <v>88</v>
      </c>
      <c r="F72" s="160" t="s">
        <v>88</v>
      </c>
      <c r="G72" s="160" t="s">
        <v>88</v>
      </c>
      <c r="H72" s="160" t="s">
        <v>88</v>
      </c>
      <c r="I72" s="160" t="s">
        <v>88</v>
      </c>
      <c r="J72" s="159" t="s">
        <v>88</v>
      </c>
      <c r="K72" s="159" t="s">
        <v>88</v>
      </c>
      <c r="L72" s="159" t="s">
        <v>88</v>
      </c>
      <c r="M72" s="159" t="s">
        <v>88</v>
      </c>
      <c r="N72" s="159" t="s">
        <v>88</v>
      </c>
      <c r="O72" s="158">
        <f>SUM(C72:N72)</f>
        <v>0</v>
      </c>
    </row>
    <row r="73" spans="2:15" x14ac:dyDescent="0.25">
      <c r="B73" s="157" t="s">
        <v>87</v>
      </c>
      <c r="C73" s="156">
        <f>'[9]ENE 16'!$C$36</f>
        <v>259185</v>
      </c>
      <c r="D73" s="156">
        <f>'[9]FEB 16'!$C$36</f>
        <v>233625</v>
      </c>
      <c r="E73" s="156">
        <f>'[9]MAR 16'!$C$36</f>
        <v>243367.5</v>
      </c>
      <c r="F73" s="156">
        <f>'[9]ABR 16'!$C$36</f>
        <v>235740</v>
      </c>
      <c r="G73" s="156">
        <f>'[9]MAY 16'!$C$36</f>
        <v>215662.5</v>
      </c>
      <c r="H73" s="156">
        <f>'[9]JUN 16'!$C$36</f>
        <v>0</v>
      </c>
      <c r="I73" s="155"/>
      <c r="J73" s="155"/>
      <c r="K73" s="155"/>
      <c r="L73" s="155"/>
      <c r="M73" s="155"/>
      <c r="N73" s="155"/>
      <c r="O73" s="154">
        <f>SUM(C73:N73)</f>
        <v>1187580</v>
      </c>
    </row>
    <row r="74" spans="2:15" x14ac:dyDescent="0.25">
      <c r="B74" s="151" t="s">
        <v>86</v>
      </c>
      <c r="C74" s="153">
        <f>'[9]ENE 16'!$D$36</f>
        <v>39870</v>
      </c>
      <c r="D74" s="153">
        <f>'[9]FEB 16'!$D$36</f>
        <v>44377.5</v>
      </c>
      <c r="E74" s="153">
        <f>'[9]MAR 16'!$D$36</f>
        <v>33393.75</v>
      </c>
      <c r="F74" s="153">
        <f>'[9]ABR 16'!$D$36</f>
        <v>33067.5</v>
      </c>
      <c r="G74" s="153">
        <f>'[9]MAY 16'!$D$36</f>
        <v>30427.5</v>
      </c>
      <c r="H74" s="153">
        <f>'[9]JUN 16'!$D$36</f>
        <v>0</v>
      </c>
      <c r="I74" s="152"/>
      <c r="J74" s="152"/>
      <c r="K74" s="152"/>
      <c r="L74" s="152"/>
      <c r="M74" s="152"/>
      <c r="N74" s="152"/>
      <c r="O74" s="148">
        <f>SUM(C74:N74)</f>
        <v>181136.25</v>
      </c>
    </row>
    <row r="75" spans="2:15" x14ac:dyDescent="0.25">
      <c r="B75" s="151" t="s">
        <v>85</v>
      </c>
      <c r="C75" s="150">
        <f>'[9]ENE 16'!$E$36</f>
        <v>71.25</v>
      </c>
      <c r="D75" s="150">
        <f>'[9]FEB 16'!$E$36</f>
        <v>2366.25</v>
      </c>
      <c r="E75" s="150">
        <f>'[9]MAR 16'!$E$36</f>
        <v>9086.25</v>
      </c>
      <c r="F75" s="150">
        <f>'[9]ABR 16'!$E$36</f>
        <v>11966.25</v>
      </c>
      <c r="G75" s="150">
        <f>'[9]MAY 16'!$E$36</f>
        <v>9041.25</v>
      </c>
      <c r="H75" s="150">
        <f>'[9]JUN 16'!$E$36</f>
        <v>0</v>
      </c>
      <c r="I75" s="149"/>
      <c r="J75" s="149"/>
      <c r="K75" s="149"/>
      <c r="L75" s="149"/>
      <c r="M75" s="149"/>
      <c r="N75" s="149"/>
      <c r="O75" s="148">
        <f>SUM(C75:N75)</f>
        <v>32531.25</v>
      </c>
    </row>
    <row r="76" spans="2:15" x14ac:dyDescent="0.25">
      <c r="B76" s="151" t="s">
        <v>84</v>
      </c>
      <c r="C76" s="150">
        <f>'[9]ENE 16'!$G$36</f>
        <v>28300</v>
      </c>
      <c r="D76" s="150">
        <f>'[9]FEB 16'!$G$36</f>
        <v>51550</v>
      </c>
      <c r="E76" s="150">
        <f>'[9]MAR 16'!$G$36</f>
        <v>174526</v>
      </c>
      <c r="F76" s="150">
        <f>'[9]ABR 16'!$G$36</f>
        <v>119886</v>
      </c>
      <c r="G76" s="150">
        <f>'[9]MAY 16'!$G$36</f>
        <v>143058</v>
      </c>
      <c r="H76" s="150">
        <f>'[9]JUN 16'!$G$36</f>
        <v>0</v>
      </c>
      <c r="I76" s="149"/>
      <c r="J76" s="149"/>
      <c r="K76" s="149"/>
      <c r="L76" s="149"/>
      <c r="M76" s="149"/>
      <c r="N76" s="149"/>
      <c r="O76" s="148">
        <f>SUM(C76:N76)</f>
        <v>517320</v>
      </c>
    </row>
    <row r="77" spans="2:15" ht="15.75" thickBot="1" x14ac:dyDescent="0.3">
      <c r="B77" s="147" t="s">
        <v>83</v>
      </c>
      <c r="C77" s="146">
        <f>'[9]ENE 16'!$H$36</f>
        <v>0</v>
      </c>
      <c r="D77" s="146">
        <f>'[9]FEB 16'!$H$36</f>
        <v>0</v>
      </c>
      <c r="E77" s="146">
        <f>'[9]MAR 16'!$H$36</f>
        <v>0</v>
      </c>
      <c r="F77" s="146">
        <f>'[9]ABR 16'!$H$36</f>
        <v>0</v>
      </c>
      <c r="G77" s="146">
        <f>'[9]MAY 16'!$H$36</f>
        <v>0</v>
      </c>
      <c r="H77" s="146">
        <f>'[9]JUN 16'!$H$36</f>
        <v>0</v>
      </c>
      <c r="I77" s="145"/>
      <c r="J77" s="145"/>
      <c r="K77" s="145"/>
      <c r="L77" s="145"/>
      <c r="M77" s="145"/>
      <c r="N77" s="145"/>
      <c r="O77" s="144">
        <f>SUM(C77:N77)</f>
        <v>0</v>
      </c>
    </row>
    <row r="78" spans="2:15" ht="15.75" thickBot="1" x14ac:dyDescent="0.3">
      <c r="B78" s="137"/>
      <c r="C78" s="142">
        <f>SUM(C67:C77)</f>
        <v>13614187.199999999</v>
      </c>
      <c r="D78" s="142">
        <f>SUM(D67:D77)</f>
        <v>12974809.720000001</v>
      </c>
      <c r="E78" s="142">
        <f>SUM(E67:E77)</f>
        <v>12988035.619999999</v>
      </c>
      <c r="F78" s="142">
        <f>SUM(F67:F77)</f>
        <v>13070187.039999999</v>
      </c>
      <c r="G78" s="143">
        <f>SUM(G67:G77)</f>
        <v>13263587.93</v>
      </c>
      <c r="H78" s="142">
        <f>SUM(H67:H77)</f>
        <v>0</v>
      </c>
      <c r="I78" s="142">
        <f>SUM(I67:I77)</f>
        <v>0</v>
      </c>
      <c r="J78" s="142">
        <f>SUM(J67:J77)</f>
        <v>0</v>
      </c>
      <c r="K78" s="142">
        <f>SUM(K67:K77)</f>
        <v>0</v>
      </c>
      <c r="L78" s="142">
        <f>SUM(L67:L77)</f>
        <v>0</v>
      </c>
      <c r="M78" s="142">
        <f>SUM(M67:M77)</f>
        <v>0</v>
      </c>
      <c r="N78" s="142">
        <f>SUM(N67:N77)</f>
        <v>0</v>
      </c>
      <c r="O78" s="141">
        <f>SUM(O65:O77)</f>
        <v>65910807.509999998</v>
      </c>
    </row>
    <row r="79" spans="2:15" ht="16.5" thickTop="1" thickBot="1" x14ac:dyDescent="0.3">
      <c r="B79" s="137"/>
      <c r="C79" s="140">
        <f>C78-[8]Hoja1!$C$44</f>
        <v>0</v>
      </c>
      <c r="D79" s="140">
        <f>D78-[8]Hoja1!$D$44</f>
        <v>0</v>
      </c>
      <c r="E79" s="140">
        <f>E78-[8]Hoja1!$E$44</f>
        <v>210954</v>
      </c>
      <c r="F79" s="140">
        <f>F78-[8]Hoja1!$F$44</f>
        <v>0</v>
      </c>
      <c r="G79" s="140">
        <f>G78-[8]Hoja1!$G$44</f>
        <v>13263587.93</v>
      </c>
      <c r="H79" s="140">
        <f>H78-[8]Hoja1!$H$44</f>
        <v>0</v>
      </c>
      <c r="I79" s="140">
        <f>I78-[8]Hoja1!$I$44</f>
        <v>0</v>
      </c>
      <c r="J79" s="140">
        <f>J78-[8]Hoja1!$J$44</f>
        <v>0</v>
      </c>
      <c r="K79" s="140">
        <f>K78-[8]Hoja1!$K$44</f>
        <v>0</v>
      </c>
      <c r="L79" s="140">
        <f>L78-[8]Hoja1!$L$44</f>
        <v>0</v>
      </c>
      <c r="M79" s="140">
        <f>M78-[8]Hoja1!$M$44</f>
        <v>0</v>
      </c>
      <c r="N79" s="140">
        <f>N78-[8]Hoja1!$N$44</f>
        <v>0</v>
      </c>
      <c r="O79" s="140">
        <f>O78-[8]Hoja1!$O$44</f>
        <v>13474541.93</v>
      </c>
    </row>
    <row r="80" spans="2:15" ht="15.75" thickTop="1" x14ac:dyDescent="0.25"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</row>
    <row r="81" spans="2:15" x14ac:dyDescent="0.25">
      <c r="B81" s="137"/>
      <c r="C81" s="137"/>
      <c r="D81" s="137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</row>
    <row r="82" spans="2:15" x14ac:dyDescent="0.25">
      <c r="B82" s="137"/>
      <c r="C82" s="137"/>
      <c r="D82" s="137"/>
      <c r="E82" s="137"/>
      <c r="F82" s="138"/>
      <c r="G82" s="137"/>
      <c r="H82" s="137"/>
      <c r="I82" s="137"/>
      <c r="J82" s="137"/>
      <c r="K82" s="137"/>
      <c r="L82" s="137"/>
      <c r="M82" s="137"/>
      <c r="N82" s="137"/>
      <c r="O82" s="139"/>
    </row>
    <row r="83" spans="2:15" x14ac:dyDescent="0.25">
      <c r="B83" s="137"/>
      <c r="C83" s="137"/>
      <c r="D83" s="137"/>
      <c r="E83" s="137"/>
      <c r="F83" s="138"/>
      <c r="G83" s="137"/>
      <c r="H83" s="137"/>
      <c r="I83" s="137"/>
      <c r="J83" s="137"/>
      <c r="K83" s="137"/>
      <c r="L83" s="137"/>
      <c r="M83" s="137"/>
      <c r="N83" s="137"/>
      <c r="O83" s="139"/>
    </row>
    <row r="84" spans="2:15" x14ac:dyDescent="0.25">
      <c r="B84" s="137"/>
      <c r="C84" s="137"/>
      <c r="D84" s="137"/>
      <c r="E84" s="137"/>
      <c r="F84" s="138"/>
      <c r="G84" s="137"/>
      <c r="H84" s="137"/>
      <c r="I84" s="137"/>
      <c r="J84" s="137"/>
      <c r="K84" s="137"/>
      <c r="L84" s="137"/>
      <c r="M84" s="137"/>
      <c r="N84" s="137"/>
      <c r="O84" s="137"/>
    </row>
    <row r="85" spans="2:15" x14ac:dyDescent="0.25">
      <c r="B85" s="137"/>
      <c r="C85" s="137"/>
      <c r="D85" s="137"/>
      <c r="E85" s="137"/>
      <c r="F85" s="138"/>
      <c r="G85" s="137"/>
      <c r="H85" s="137"/>
      <c r="I85" s="137"/>
      <c r="J85" s="137"/>
      <c r="K85" s="137"/>
      <c r="L85" s="137"/>
      <c r="M85" s="137"/>
      <c r="N85" s="137"/>
      <c r="O85" s="137"/>
    </row>
    <row r="86" spans="2:15" x14ac:dyDescent="0.25"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</row>
    <row r="87" spans="2:15" x14ac:dyDescent="0.25">
      <c r="B87" s="137"/>
      <c r="C87" s="137"/>
      <c r="D87" s="137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</row>
    <row r="88" spans="2:15" x14ac:dyDescent="0.25">
      <c r="B88" s="137"/>
      <c r="C88" s="137"/>
      <c r="D88" s="137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</row>
    <row r="89" spans="2:15" x14ac:dyDescent="0.25">
      <c r="B89" s="137"/>
      <c r="C89" s="137"/>
      <c r="D89" s="137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</row>
    <row r="90" spans="2:15" x14ac:dyDescent="0.25">
      <c r="B90" s="137"/>
      <c r="C90" s="137"/>
      <c r="D90" s="137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</row>
    <row r="91" spans="2:15" x14ac:dyDescent="0.25"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</row>
    <row r="92" spans="2:15" x14ac:dyDescent="0.25"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</row>
    <row r="93" spans="2:15" x14ac:dyDescent="0.25"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</row>
    <row r="94" spans="2:15" x14ac:dyDescent="0.25"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</row>
    <row r="95" spans="2:15" x14ac:dyDescent="0.25"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</row>
    <row r="96" spans="2:15" x14ac:dyDescent="0.25"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</row>
    <row r="97" spans="2:15" x14ac:dyDescent="0.25"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</row>
    <row r="98" spans="2:15" x14ac:dyDescent="0.25">
      <c r="B98" s="137"/>
      <c r="C98" s="137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</row>
    <row r="99" spans="2:15" x14ac:dyDescent="0.25"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</row>
    <row r="100" spans="2:15" x14ac:dyDescent="0.25"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</row>
    <row r="101" spans="2:15" x14ac:dyDescent="0.25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</row>
    <row r="102" spans="2:15" x14ac:dyDescent="0.25">
      <c r="B102" s="137"/>
      <c r="C102" s="137"/>
      <c r="D102" s="137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</row>
    <row r="103" spans="2:15" x14ac:dyDescent="0.25">
      <c r="B103" s="137"/>
      <c r="C103" s="137"/>
      <c r="D103" s="137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</row>
    <row r="104" spans="2:15" x14ac:dyDescent="0.25"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</row>
    <row r="105" spans="2:15" x14ac:dyDescent="0.25"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</row>
    <row r="106" spans="2:15" x14ac:dyDescent="0.25">
      <c r="B106" s="137"/>
      <c r="C106" s="137"/>
      <c r="D106" s="137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</row>
    <row r="107" spans="2:15" x14ac:dyDescent="0.25">
      <c r="B107" s="137"/>
      <c r="C107" s="137"/>
      <c r="D107" s="137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</row>
    <row r="108" spans="2:15" x14ac:dyDescent="0.25"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</row>
    <row r="109" spans="2:15" x14ac:dyDescent="0.25"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</row>
    <row r="110" spans="2:15" ht="15.75" thickBot="1" x14ac:dyDescent="0.3">
      <c r="B110" s="51"/>
      <c r="C110" s="18"/>
      <c r="D110" s="18"/>
      <c r="E110" s="52"/>
      <c r="G110" s="68" t="s">
        <v>61</v>
      </c>
      <c r="H110" s="69" t="s">
        <v>69</v>
      </c>
      <c r="I110" s="69"/>
      <c r="L110" s="137"/>
      <c r="M110" s="137"/>
      <c r="N110" s="137"/>
      <c r="O110" s="137"/>
    </row>
    <row r="111" spans="2:15" ht="15.75" thickBot="1" x14ac:dyDescent="0.3">
      <c r="B111" s="53" t="s">
        <v>52</v>
      </c>
      <c r="C111" s="51" t="s">
        <v>53</v>
      </c>
      <c r="D111" s="52"/>
      <c r="E111" s="59">
        <v>0</v>
      </c>
      <c r="H111" s="17" t="s">
        <v>65</v>
      </c>
      <c r="I111" s="129">
        <v>13614187.199999999</v>
      </c>
      <c r="L111" s="137"/>
      <c r="M111" s="137"/>
      <c r="N111" s="137"/>
      <c r="O111" s="137"/>
    </row>
    <row r="112" spans="2:15" x14ac:dyDescent="0.25">
      <c r="B112" s="53"/>
      <c r="C112" s="51" t="s">
        <v>54</v>
      </c>
      <c r="D112" s="57"/>
      <c r="E112" s="60">
        <v>0</v>
      </c>
      <c r="J112" s="137"/>
      <c r="K112" s="137"/>
      <c r="L112" s="137"/>
      <c r="M112" s="137"/>
    </row>
    <row r="113" spans="2:15" x14ac:dyDescent="0.25">
      <c r="B113" s="53"/>
      <c r="C113" s="51" t="s">
        <v>55</v>
      </c>
      <c r="D113" s="57"/>
      <c r="E113" s="61">
        <v>0</v>
      </c>
      <c r="J113" s="137"/>
      <c r="K113" s="137"/>
      <c r="L113" s="137"/>
      <c r="M113" s="137"/>
    </row>
    <row r="114" spans="2:15" x14ac:dyDescent="0.25">
      <c r="B114" s="53"/>
      <c r="C114" s="51" t="s">
        <v>56</v>
      </c>
      <c r="D114" s="54"/>
      <c r="E114" s="59">
        <v>0</v>
      </c>
      <c r="J114" s="135">
        <v>2014</v>
      </c>
      <c r="K114" s="135">
        <v>2015</v>
      </c>
      <c r="L114" s="137"/>
      <c r="M114" s="137"/>
    </row>
    <row r="115" spans="2:15" x14ac:dyDescent="0.25">
      <c r="B115" s="53"/>
      <c r="C115" s="58" t="s">
        <v>57</v>
      </c>
      <c r="D115" s="52"/>
      <c r="E115" s="60">
        <v>0</v>
      </c>
      <c r="H115" s="120" t="s">
        <v>74</v>
      </c>
      <c r="I115" s="133">
        <v>0.25</v>
      </c>
      <c r="J115" s="134">
        <v>129087184.42999998</v>
      </c>
      <c r="K115" s="134">
        <v>169065372.93000001</v>
      </c>
      <c r="L115" s="137"/>
      <c r="M115" s="137"/>
      <c r="N115" s="137"/>
      <c r="O115" s="137"/>
    </row>
    <row r="116" spans="2:15" ht="18.75" x14ac:dyDescent="0.3">
      <c r="B116" s="53"/>
      <c r="C116" s="58" t="s">
        <v>58</v>
      </c>
      <c r="D116" s="57"/>
      <c r="E116" s="61">
        <v>0</v>
      </c>
      <c r="G116" s="136"/>
      <c r="H116" s="136"/>
      <c r="I116" s="136"/>
      <c r="J116" t="s">
        <v>80</v>
      </c>
      <c r="K116" s="48">
        <f>+K115-J115</f>
        <v>39978188.50000003</v>
      </c>
      <c r="L116" s="137"/>
      <c r="M116" s="137"/>
      <c r="N116" s="137"/>
      <c r="O116" s="137"/>
    </row>
    <row r="117" spans="2:15" ht="18.75" x14ac:dyDescent="0.3">
      <c r="B117" s="53"/>
      <c r="C117" s="58" t="s">
        <v>59</v>
      </c>
      <c r="D117" s="57"/>
      <c r="E117" s="61">
        <v>0</v>
      </c>
      <c r="G117" s="212" t="s">
        <v>110</v>
      </c>
      <c r="H117" s="136"/>
      <c r="I117" s="136"/>
      <c r="L117" s="137"/>
      <c r="M117" s="137"/>
      <c r="N117" s="137"/>
      <c r="O117" s="137"/>
    </row>
    <row r="118" spans="2:15" x14ac:dyDescent="0.25">
      <c r="B118" s="53" t="s">
        <v>60</v>
      </c>
      <c r="C118" s="53"/>
      <c r="D118" s="54"/>
      <c r="E118" s="62">
        <f>SUM(E111:E117)</f>
        <v>0</v>
      </c>
      <c r="G118" s="135"/>
      <c r="H118" s="135"/>
      <c r="I118" s="213"/>
      <c r="L118" s="137"/>
      <c r="M118" s="137"/>
      <c r="N118" s="137"/>
      <c r="O118" s="137"/>
    </row>
    <row r="119" spans="2:15" x14ac:dyDescent="0.25">
      <c r="B119" s="55"/>
      <c r="C119" s="55"/>
      <c r="D119" s="56"/>
      <c r="E119" s="56"/>
      <c r="I119" s="48"/>
      <c r="L119" s="137"/>
      <c r="M119" s="137"/>
      <c r="N119" s="137"/>
      <c r="O119" s="137"/>
    </row>
    <row r="120" spans="2:15" x14ac:dyDescent="0.25">
      <c r="L120" s="137"/>
      <c r="M120" s="137"/>
      <c r="N120" s="137"/>
      <c r="O120" s="137"/>
    </row>
    <row r="121" spans="2:15" x14ac:dyDescent="0.25">
      <c r="B121" s="135" t="s">
        <v>109</v>
      </c>
      <c r="C121" s="135"/>
      <c r="D121" s="135"/>
      <c r="L121" s="137"/>
      <c r="M121" s="137"/>
      <c r="N121" s="137"/>
      <c r="O121" s="137"/>
    </row>
    <row r="122" spans="2:15" x14ac:dyDescent="0.25">
      <c r="B122" s="137"/>
      <c r="C122" s="137"/>
      <c r="D122" s="137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</row>
    <row r="123" spans="2:15" x14ac:dyDescent="0.25">
      <c r="B123" s="137"/>
      <c r="C123" s="137"/>
      <c r="D123" s="137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</row>
    <row r="124" spans="2:15" x14ac:dyDescent="0.25"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</row>
    <row r="125" spans="2:15" x14ac:dyDescent="0.25">
      <c r="B125" s="137"/>
      <c r="C125" s="137"/>
      <c r="D125" s="137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</row>
    <row r="126" spans="2:15" x14ac:dyDescent="0.25">
      <c r="B126" s="137"/>
      <c r="C126" s="137"/>
      <c r="D126" s="137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</row>
    <row r="127" spans="2:15" x14ac:dyDescent="0.25">
      <c r="B127" s="137"/>
      <c r="C127" s="137"/>
      <c r="D127" s="137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</row>
    <row r="128" spans="2:15" x14ac:dyDescent="0.25"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</row>
    <row r="129" spans="2:15" x14ac:dyDescent="0.25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</row>
    <row r="130" spans="2:15" x14ac:dyDescent="0.25">
      <c r="B130" s="137"/>
      <c r="C130" s="137"/>
      <c r="D130" s="137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</row>
    <row r="131" spans="2:15" x14ac:dyDescent="0.25">
      <c r="B131" s="137"/>
      <c r="C131" s="137"/>
      <c r="D131" s="137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</row>
  </sheetData>
  <mergeCells count="7">
    <mergeCell ref="C64:O64"/>
    <mergeCell ref="O65:O66"/>
    <mergeCell ref="B1:L1"/>
    <mergeCell ref="M1:O1"/>
    <mergeCell ref="N6:O6"/>
    <mergeCell ref="C18:O18"/>
    <mergeCell ref="O19:O20"/>
  </mergeCells>
  <conditionalFormatting sqref="C64:O6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11811023622047245" right="0.11811023622047245" top="0.35433070866141736" bottom="0.35433070866141736" header="0.31496062992125984" footer="0.31496062992125984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"/>
    </sheetView>
  </sheetViews>
  <sheetFormatPr baseColWidth="10" defaultRowHeight="15" x14ac:dyDescent="0.25"/>
  <cols>
    <col min="1" max="1" width="1.5703125" customWidth="1"/>
    <col min="2" max="2" width="24.7109375" customWidth="1"/>
    <col min="3" max="10" width="10.7109375" customWidth="1"/>
    <col min="11" max="11" width="1.7109375" customWidth="1"/>
  </cols>
  <sheetData/>
  <pageMargins left="3.937007874015748E-2" right="3.937007874015748E-2" top="0.74803149606299213" bottom="0.74803149606299213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MIR 2014</vt:lpstr>
      <vt:lpstr>MIR 2015</vt:lpstr>
      <vt:lpstr>MIR 2016 </vt:lpstr>
      <vt:lpstr>Hoja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blanca.jimenez</dc:creator>
  <cp:lastModifiedBy>Toshiba</cp:lastModifiedBy>
  <cp:lastPrinted>2016-06-09T16:37:32Z</cp:lastPrinted>
  <dcterms:created xsi:type="dcterms:W3CDTF">2012-05-28T15:13:30Z</dcterms:created>
  <dcterms:modified xsi:type="dcterms:W3CDTF">2016-06-15T17:43:08Z</dcterms:modified>
</cp:coreProperties>
</file>