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3"/>
  </bookViews>
  <sheets>
    <sheet name="RESUMEN" sheetId="5" r:id="rId1"/>
    <sheet name="Cédula Presup Ing" sheetId="1" r:id="rId2"/>
    <sheet name="ANEXO 1 PI PARTIDA" sheetId="11" r:id="rId3"/>
    <sheet name="ANEXO 2 PE PARTIDA" sheetId="4" r:id="rId4"/>
    <sheet name="Hoja1" sheetId="12" r:id="rId5"/>
  </sheets>
  <definedNames>
    <definedName name="_xlnm._FilterDatabase" localSheetId="3" hidden="1">'ANEXO 2 PE PARTIDA'!$A$7:$N$138</definedName>
    <definedName name="_xlnm.Print_Area" localSheetId="1">'Cédula Presup Ing'!$A$1:$F$16</definedName>
  </definedNames>
  <calcPr calcId="152511"/>
</workbook>
</file>

<file path=xl/calcChain.xml><?xml version="1.0" encoding="utf-8"?>
<calcChain xmlns="http://schemas.openxmlformats.org/spreadsheetml/2006/main">
  <c r="M32" i="4" l="1"/>
  <c r="E10" i="5"/>
  <c r="E13" i="5"/>
  <c r="G118" i="4" l="1"/>
  <c r="L118" i="4" s="1"/>
  <c r="L105" i="4"/>
  <c r="L80" i="4"/>
  <c r="L81" i="4"/>
  <c r="L61" i="4"/>
  <c r="L34" i="4"/>
  <c r="L90" i="4"/>
  <c r="L132" i="4"/>
  <c r="L131" i="4"/>
  <c r="L130" i="4"/>
  <c r="L129" i="4"/>
  <c r="L128" i="4"/>
  <c r="L127" i="4"/>
  <c r="L126" i="4"/>
  <c r="L125" i="4"/>
  <c r="L124" i="4"/>
  <c r="L121" i="4"/>
  <c r="L120" i="4"/>
  <c r="L119" i="4"/>
  <c r="L117" i="4"/>
  <c r="L116" i="4"/>
  <c r="L113" i="4"/>
  <c r="L112" i="4"/>
  <c r="L111" i="4"/>
  <c r="L110" i="4"/>
  <c r="L109" i="4"/>
  <c r="L108" i="4"/>
  <c r="L107" i="4"/>
  <c r="L106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9" i="4"/>
  <c r="L88" i="4"/>
  <c r="L87" i="4"/>
  <c r="L86" i="4"/>
  <c r="L85" i="4"/>
  <c r="N85" i="4" s="1"/>
  <c r="L84" i="4"/>
  <c r="L83" i="4"/>
  <c r="L82" i="4"/>
  <c r="L79" i="4"/>
  <c r="L78" i="4"/>
  <c r="L77" i="4"/>
  <c r="L76" i="4"/>
  <c r="L75" i="4"/>
  <c r="L72" i="4"/>
  <c r="L71" i="4"/>
  <c r="L70" i="4"/>
  <c r="L69" i="4"/>
  <c r="L68" i="4"/>
  <c r="L67" i="4"/>
  <c r="L66" i="4"/>
  <c r="L65" i="4"/>
  <c r="L64" i="4"/>
  <c r="L63" i="4"/>
  <c r="L62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3" i="4"/>
  <c r="L32" i="4"/>
  <c r="L31" i="4"/>
  <c r="L30" i="4"/>
  <c r="L26" i="4"/>
  <c r="K114" i="4"/>
  <c r="L27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N131" i="11"/>
  <c r="N130" i="11"/>
  <c r="N129" i="11"/>
  <c r="N128" i="11"/>
  <c r="N127" i="11"/>
  <c r="N126" i="11"/>
  <c r="N125" i="11"/>
  <c r="N124" i="11"/>
  <c r="N123" i="11"/>
  <c r="N120" i="11"/>
  <c r="N119" i="11"/>
  <c r="N118" i="11"/>
  <c r="N116" i="11"/>
  <c r="N115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27" i="11" l="1"/>
  <c r="L73" i="4"/>
  <c r="D24" i="5" s="1"/>
  <c r="L122" i="4"/>
  <c r="D26" i="5" s="1"/>
  <c r="L133" i="4"/>
  <c r="D27" i="5" s="1"/>
  <c r="N72" i="11"/>
  <c r="N113" i="11"/>
  <c r="L114" i="4"/>
  <c r="D25" i="5" s="1"/>
  <c r="G117" i="11"/>
  <c r="N117" i="11" s="1"/>
  <c r="N121" i="11" s="1"/>
  <c r="D10" i="1"/>
  <c r="D9" i="1"/>
  <c r="F28" i="5"/>
  <c r="N108" i="4"/>
  <c r="M122" i="4" l="1"/>
  <c r="E26" i="5" s="1"/>
  <c r="G26" i="5" s="1"/>
  <c r="K122" i="4" l="1"/>
  <c r="F122" i="4"/>
  <c r="N121" i="4"/>
  <c r="C122" i="4"/>
  <c r="M121" i="11"/>
  <c r="C121" i="11"/>
  <c r="N110" i="4"/>
  <c r="N106" i="4"/>
  <c r="N104" i="4"/>
  <c r="N102" i="4"/>
  <c r="N100" i="4"/>
  <c r="N98" i="4"/>
  <c r="N97" i="4"/>
  <c r="N96" i="4"/>
  <c r="N94" i="4"/>
  <c r="N92" i="4"/>
  <c r="N90" i="4"/>
  <c r="N88" i="4"/>
  <c r="N86" i="4"/>
  <c r="N83" i="4"/>
  <c r="N80" i="4"/>
  <c r="N78" i="4"/>
  <c r="N76" i="4"/>
  <c r="N48" i="4"/>
  <c r="N46" i="4"/>
  <c r="N49" i="4"/>
  <c r="K133" i="4"/>
  <c r="K73" i="4"/>
  <c r="K28" i="4"/>
  <c r="M133" i="4"/>
  <c r="E27" i="5" s="1"/>
  <c r="G27" i="5" s="1"/>
  <c r="M114" i="4"/>
  <c r="E25" i="5" s="1"/>
  <c r="G25" i="5" s="1"/>
  <c r="M73" i="4"/>
  <c r="E24" i="5" s="1"/>
  <c r="G24" i="5" s="1"/>
  <c r="M28" i="4"/>
  <c r="E23" i="5" s="1"/>
  <c r="G23" i="5" s="1"/>
  <c r="N132" i="4"/>
  <c r="N131" i="4"/>
  <c r="N130" i="4"/>
  <c r="N129" i="4"/>
  <c r="N128" i="4"/>
  <c r="N127" i="4"/>
  <c r="N126" i="4"/>
  <c r="N125" i="4"/>
  <c r="N124" i="4"/>
  <c r="N120" i="4"/>
  <c r="N119" i="4"/>
  <c r="N118" i="4"/>
  <c r="N117" i="4"/>
  <c r="N113" i="4"/>
  <c r="N112" i="4"/>
  <c r="N111" i="4"/>
  <c r="N109" i="4"/>
  <c r="N107" i="4"/>
  <c r="N105" i="4"/>
  <c r="N103" i="4"/>
  <c r="N101" i="4"/>
  <c r="N99" i="4"/>
  <c r="N95" i="4"/>
  <c r="N93" i="4"/>
  <c r="N91" i="4"/>
  <c r="N89" i="4"/>
  <c r="N87" i="4"/>
  <c r="N84" i="4"/>
  <c r="N82" i="4"/>
  <c r="N81" i="4"/>
  <c r="N79" i="4"/>
  <c r="N77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7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I133" i="4"/>
  <c r="I122" i="4"/>
  <c r="I114" i="4"/>
  <c r="I73" i="4"/>
  <c r="I28" i="4"/>
  <c r="J133" i="4"/>
  <c r="J122" i="4"/>
  <c r="J114" i="4"/>
  <c r="J73" i="4"/>
  <c r="J28" i="4"/>
  <c r="H133" i="4"/>
  <c r="G133" i="4"/>
  <c r="H122" i="4"/>
  <c r="G122" i="4"/>
  <c r="H114" i="4"/>
  <c r="G114" i="4"/>
  <c r="H73" i="4"/>
  <c r="G73" i="4"/>
  <c r="H28" i="4"/>
  <c r="G28" i="4"/>
  <c r="C114" i="4"/>
  <c r="C73" i="4"/>
  <c r="C28" i="4"/>
  <c r="H134" i="4" l="1"/>
  <c r="L28" i="4"/>
  <c r="D23" i="5" s="1"/>
  <c r="K134" i="4"/>
  <c r="M134" i="4"/>
  <c r="N133" i="4"/>
  <c r="N30" i="4"/>
  <c r="N73" i="4" s="1"/>
  <c r="N75" i="4"/>
  <c r="N114" i="4" s="1"/>
  <c r="N116" i="4"/>
  <c r="N122" i="4" s="1"/>
  <c r="N9" i="4"/>
  <c r="N28" i="4" s="1"/>
  <c r="G134" i="4"/>
  <c r="J134" i="4"/>
  <c r="I134" i="4"/>
  <c r="N134" i="4" l="1"/>
  <c r="L134" i="4"/>
  <c r="C133" i="4"/>
  <c r="C134" i="4" s="1"/>
  <c r="F133" i="4"/>
  <c r="F114" i="4"/>
  <c r="F73" i="4"/>
  <c r="F28" i="4"/>
  <c r="F134" i="4" l="1"/>
  <c r="M132" i="11"/>
  <c r="L132" i="11"/>
  <c r="K132" i="11"/>
  <c r="J132" i="11"/>
  <c r="L121" i="11"/>
  <c r="K121" i="11"/>
  <c r="J121" i="11"/>
  <c r="I121" i="11"/>
  <c r="H121" i="11"/>
  <c r="G121" i="11"/>
  <c r="F121" i="11"/>
  <c r="E121" i="11"/>
  <c r="D121" i="11"/>
  <c r="M113" i="11"/>
  <c r="L113" i="11"/>
  <c r="K113" i="11"/>
  <c r="J113" i="11"/>
  <c r="I113" i="11"/>
  <c r="H113" i="11"/>
  <c r="G113" i="11"/>
  <c r="F113" i="11"/>
  <c r="M72" i="11"/>
  <c r="L72" i="11"/>
  <c r="K72" i="11"/>
  <c r="J72" i="11"/>
  <c r="I72" i="11"/>
  <c r="H72" i="11"/>
  <c r="G72" i="11"/>
  <c r="F72" i="11"/>
  <c r="M27" i="11"/>
  <c r="L27" i="11"/>
  <c r="K27" i="11"/>
  <c r="J27" i="11"/>
  <c r="I27" i="11"/>
  <c r="H27" i="11"/>
  <c r="G27" i="11"/>
  <c r="F27" i="11"/>
  <c r="E27" i="11"/>
  <c r="E28" i="5"/>
  <c r="G132" i="11"/>
  <c r="G133" i="11" s="1"/>
  <c r="E132" i="11"/>
  <c r="E113" i="11"/>
  <c r="E72" i="11"/>
  <c r="D132" i="11"/>
  <c r="D72" i="11"/>
  <c r="D113" i="11"/>
  <c r="D27" i="11"/>
  <c r="C132" i="11"/>
  <c r="C113" i="11"/>
  <c r="C72" i="11"/>
  <c r="C27" i="11"/>
  <c r="C133" i="11" l="1"/>
  <c r="K133" i="11"/>
  <c r="L133" i="11"/>
  <c r="N132" i="11"/>
  <c r="M133" i="11"/>
  <c r="J133" i="11"/>
  <c r="E133" i="11"/>
  <c r="D133" i="11"/>
  <c r="I135" i="11" s="1"/>
  <c r="I144" i="11" l="1"/>
  <c r="N133" i="11"/>
  <c r="D12" i="1"/>
  <c r="D14" i="1" s="1"/>
  <c r="D11" i="1"/>
  <c r="D15" i="1" l="1"/>
  <c r="H27" i="5"/>
  <c r="H26" i="5"/>
  <c r="H25" i="5"/>
  <c r="D28" i="5"/>
  <c r="H24" i="5" l="1"/>
  <c r="H23" i="5"/>
  <c r="D16" i="5"/>
  <c r="E14" i="5"/>
  <c r="E16" i="5" s="1"/>
  <c r="D14" i="5"/>
  <c r="G28" i="5" l="1"/>
  <c r="H28" i="5"/>
</calcChain>
</file>

<file path=xl/sharedStrings.xml><?xml version="1.0" encoding="utf-8"?>
<sst xmlns="http://schemas.openxmlformats.org/spreadsheetml/2006/main" count="367" uniqueCount="199">
  <si>
    <t xml:space="preserve">ORIGEN DE INGRESOS </t>
  </si>
  <si>
    <t>SUBTOTAL</t>
  </si>
  <si>
    <t>RECURSOS ESTATAL</t>
  </si>
  <si>
    <t>RECURSOS FEDERAL</t>
  </si>
  <si>
    <t>INGRESOS PROPIOS</t>
  </si>
  <si>
    <t>REMANENTES</t>
  </si>
  <si>
    <t>TOTAL</t>
  </si>
  <si>
    <t>DENOMINACIÓN</t>
  </si>
  <si>
    <t>Aguinaldo</t>
  </si>
  <si>
    <t>PARTIDA</t>
  </si>
  <si>
    <t>RECURSO ESTATAL</t>
  </si>
  <si>
    <t>RECURSO FEDERAL</t>
  </si>
  <si>
    <t>PRESUPUESTO INICIAL</t>
  </si>
  <si>
    <t>TRANSFERIDO</t>
  </si>
  <si>
    <t>REDUCCIÓN</t>
  </si>
  <si>
    <t>AMPLIACIÓN</t>
  </si>
  <si>
    <t>GASTO EJERCIDO</t>
  </si>
  <si>
    <t>Prima vacacional y dominical</t>
  </si>
  <si>
    <t>Compensaciones para material didáctico</t>
  </si>
  <si>
    <t>Cuotas para la vivienda</t>
  </si>
  <si>
    <t>Impacto al salario en el transcurso del año</t>
  </si>
  <si>
    <t>Ayuda para despensa</t>
  </si>
  <si>
    <t>Ayuda para pasajes</t>
  </si>
  <si>
    <t>Materiales, útiles y equipos menores de oficina</t>
  </si>
  <si>
    <t>Materiales y útiles de impresión y reproducción</t>
  </si>
  <si>
    <t>Material de limpieza</t>
  </si>
  <si>
    <t>Utensilios para el servicio de alimentación</t>
  </si>
  <si>
    <t>Vidrio y productos de vidrio</t>
  </si>
  <si>
    <t>Medicinas y productos farmacéuticos</t>
  </si>
  <si>
    <t>Artículos deportivos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</si>
  <si>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</si>
  <si>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</si>
  <si>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</si>
  <si>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</si>
  <si>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Servicio postal</t>
  </si>
  <si>
    <t>Servicios financieros y bancarios</t>
  </si>
  <si>
    <t>Fletes y maniobras</t>
  </si>
  <si>
    <t>ORIGEN</t>
  </si>
  <si>
    <t>FEDERALES</t>
  </si>
  <si>
    <t>ESTATALES</t>
  </si>
  <si>
    <t>PROGRAMAS ESPECIALES</t>
  </si>
  <si>
    <t>CAPITULO</t>
  </si>
  <si>
    <t>SERVICIOS PERSONALES</t>
  </si>
  <si>
    <t>MATERIALES Y SUMINISTROS</t>
  </si>
  <si>
    <t>SERVICIOS GENERALES</t>
  </si>
  <si>
    <t>BIENES MUEBLES E INMUEBLES</t>
  </si>
  <si>
    <t>TOTAL DE EGRESOS</t>
  </si>
  <si>
    <t xml:space="preserve">  </t>
  </si>
  <si>
    <t>TOTAL CAPÍTULO 1000 Servicios Personales</t>
  </si>
  <si>
    <t xml:space="preserve">Materiales, útiles y equipos menores de tecnologías de la información y comunicaciones </t>
  </si>
  <si>
    <t>Productos minerales no metálicos</t>
  </si>
  <si>
    <t>Cemento y productos de concreto</t>
  </si>
  <si>
    <t>Madera y productos de madera</t>
  </si>
  <si>
    <t>Material eléctrico y electrónico</t>
  </si>
  <si>
    <t>Articulos metálicos para la construcción</t>
  </si>
  <si>
    <t>Otros materiales y artículos de construcción y reparación</t>
  </si>
  <si>
    <t>Fertilizantes, pesticidas y otros agroquimicos</t>
  </si>
  <si>
    <t xml:space="preserve">Vestuario y  uniformes </t>
  </si>
  <si>
    <t>TOTAL CAPÍTULO 2000 Materiales y Suministros</t>
  </si>
  <si>
    <t xml:space="preserve">Servicio de Energía Eléctrica </t>
  </si>
  <si>
    <t>Servicio de acceso a internet, redes y procesamiento de información</t>
  </si>
  <si>
    <t>Servicios legales, de contabilidad, auditoria y relacionados</t>
  </si>
  <si>
    <t>Seguro de bienes patrimoniales</t>
  </si>
  <si>
    <t>Servicios de jardinería y fumigación</t>
  </si>
  <si>
    <t>Difusión por radio, televisión y otros medios de mensajes sobre programas y actividades gubernamentales</t>
  </si>
  <si>
    <t>Viáticos en el país</t>
  </si>
  <si>
    <t>Congresos y  convenciones</t>
  </si>
  <si>
    <t>TOTAL CAPÍTULO 3000 Servicios Generales</t>
  </si>
  <si>
    <t>TOTAL CAPÍTULO 4000 Transferencias, Asignaciones, Subsidios y Otras Ayudas</t>
  </si>
  <si>
    <t>Software</t>
  </si>
  <si>
    <t>TOTAL CAPÍTULO 5000 Bienes Muebles, Inmuebles e Intangibles</t>
  </si>
  <si>
    <t>SUMAS</t>
  </si>
  <si>
    <t>PRESUPUESTO AL CIERRE</t>
  </si>
  <si>
    <t>AMPLIACIONES FEDERALES</t>
  </si>
  <si>
    <t>AMPLIACIONES  ESTATALES</t>
  </si>
  <si>
    <t>Capítulo 1000 (Servicios Personales)</t>
  </si>
  <si>
    <t>Capítulo 2000 (Materiales y Suministros)</t>
  </si>
  <si>
    <t>Capítulo 3000 (Servicios Generales)</t>
  </si>
  <si>
    <t>Capítulo 5000 (Bienes Muebles e Inmuebles)</t>
  </si>
  <si>
    <t>Capítulo 4000 (Transferencias, Asignaciones, Subsidios y Otras Ayudas)</t>
  </si>
  <si>
    <t>AMPLIACIONES PROGRAMAS ESPECIALES</t>
  </si>
  <si>
    <t>AMPLIACIONES INGRESOS PROPIOS</t>
  </si>
  <si>
    <t>RESUMEN INGRESOS</t>
  </si>
  <si>
    <t xml:space="preserve">RESUMEN EGRESOS </t>
  </si>
  <si>
    <t>CIERRE PRESUPUESTAL  2014</t>
  </si>
  <si>
    <t>PRESUPUESTO INICIAL AUTORIZADO  2014</t>
  </si>
  <si>
    <t xml:space="preserve">SUBTOTAL </t>
  </si>
  <si>
    <t xml:space="preserve">TOTAL DE INGRESOS </t>
  </si>
  <si>
    <t>TRANSFERENCIAS</t>
  </si>
  <si>
    <t>REMANENTES 2014</t>
  </si>
  <si>
    <t>CIERRE DE INGRESOS RECIBIDOS 2014</t>
  </si>
  <si>
    <t>Organismo:</t>
  </si>
  <si>
    <t>PRESUPUESTO DE INGRESOS AL CIERRE 2014</t>
  </si>
  <si>
    <t>LIQUIDO DE 2014</t>
  </si>
  <si>
    <t>CONTRAPARTE ESTATAL PENDIENTE 2014</t>
  </si>
  <si>
    <t>DESTINO</t>
  </si>
  <si>
    <t>CIERRE DEL EJERCICIO PRESUPUESTAL 2014</t>
  </si>
  <si>
    <t xml:space="preserve">PRESUPUESTO DE EGRESOS </t>
  </si>
  <si>
    <t xml:space="preserve">PRESUPUESTO DE INGRESOS </t>
  </si>
  <si>
    <t>REMANENTE DE PRESUPUESTO DE OPERACIÓN 2013</t>
  </si>
  <si>
    <t>Instituto Tecnologico Superior de Mascota O.P.D.</t>
  </si>
  <si>
    <t>PRESUPUESTO  DE INGRESOS AL CIERRE  2014</t>
  </si>
  <si>
    <t>EJERCIDO OPERACIÓN  2014</t>
  </si>
  <si>
    <t>EJERCIDO PROGRAMAS ESPECIALES 2014</t>
  </si>
  <si>
    <t>EJERCIDO GLOBAL DE PRESUPUESTO DE EGRESOS 2014</t>
  </si>
  <si>
    <t>Organismo:  Instituto Tecnologico Superior de Mascota O.P.D.</t>
  </si>
  <si>
    <t xml:space="preserve">ORGANISMO:    Instituto Tecnologico Superior de Mascota O.P.D.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</si>
  <si>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Sueldo base</t>
  </si>
  <si>
    <t>Honorarios asimilables a salarios</t>
  </si>
  <si>
    <t>Prima quinquenal por años de servicios efectivos prestados</t>
  </si>
  <si>
    <t>Cuotas al IMSS por enfermedades y maternidad</t>
  </si>
  <si>
    <t>Cuotas a pensiones</t>
  </si>
  <si>
    <t>Cuotas para el seguro de gastos médicos</t>
  </si>
  <si>
    <t>Indemnizaciones por Separacion</t>
  </si>
  <si>
    <t>Homologación</t>
  </si>
  <si>
    <t>Otras medidas de carácter laboral y económicas</t>
  </si>
  <si>
    <t>Estímulo por el día del servidor público</t>
  </si>
  <si>
    <t>Otros estímulos</t>
  </si>
  <si>
    <t>Material impreso e informacion digital</t>
  </si>
  <si>
    <t xml:space="preserve">Materiales y útiles de enseñanza </t>
  </si>
  <si>
    <t>Materiales para el registro e identificación de bienes y personas</t>
  </si>
  <si>
    <t>Registro e Identificacion Vehicular</t>
  </si>
  <si>
    <t xml:space="preserve">Productos alimenticios para personas derivado de la prestación de servicios públicos en unidades de salud, educativas, de readaptación social y otras. </t>
  </si>
  <si>
    <t xml:space="preserve">Productos alimenticios, agropecuarios y forestales adquiridos como materia prima </t>
  </si>
  <si>
    <t>Productos químicos, farmacéuticos y de laboratorio adquiridos como materia prima</t>
  </si>
  <si>
    <t>Cal, yeso y productos de yeso</t>
  </si>
  <si>
    <t>Materiales complementarios</t>
  </si>
  <si>
    <t>Productos Quimicos Basicos</t>
  </si>
  <si>
    <t>Materiales accesorios y suministros médicos</t>
  </si>
  <si>
    <t>Materiales, accesorios y suministros de laboratorio</t>
  </si>
  <si>
    <t>Fibras sinteticas, hules, plasticos y derivados</t>
  </si>
  <si>
    <t>Otros Productos Quimicos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</si>
  <si>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</si>
  <si>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</si>
  <si>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Prendas de Seguridad y Proteccion Personal</t>
  </si>
  <si>
    <t>Productos textiles</t>
  </si>
  <si>
    <t>Gas</t>
  </si>
  <si>
    <t>Arendamiento de maquinaria, otros equipos y herramientas</t>
  </si>
  <si>
    <t>Arrendamientos especiales</t>
  </si>
  <si>
    <t>Servicios de  Consultoria Administrativa e Informatica</t>
  </si>
  <si>
    <t>Capacitacion Institucional</t>
  </si>
  <si>
    <t>Capacitación especializada</t>
  </si>
  <si>
    <t>Servicios de Investigacion Cientifica y Desarrollo.</t>
  </si>
  <si>
    <t>Información en medios masivos derivada de la operación y administración de las dependencias y entidades</t>
  </si>
  <si>
    <t>Servicio de vigilancia</t>
  </si>
  <si>
    <t>Servicios Profesionales, Cientificos y Tecnicos Integrales</t>
  </si>
  <si>
    <t>Instalación, reparación y mantenimiento de equipo de cómputo  y tecnologías de la información</t>
  </si>
  <si>
    <t>Otros servicios de traslados y hospedaje</t>
  </si>
  <si>
    <t>Gastos de orden social</t>
  </si>
  <si>
    <t>Gastos de orden cultural</t>
  </si>
  <si>
    <t>Impuestos y derechos</t>
  </si>
  <si>
    <t>Otros gastos por responsabilidades</t>
  </si>
  <si>
    <t>Gastos por servicios de traslado de personas</t>
  </si>
  <si>
    <t>Aportación al seguro escolar contra accidentes personales</t>
  </si>
  <si>
    <t>Pre y premios</t>
  </si>
  <si>
    <t>Muebles de Oficina y estantería</t>
  </si>
  <si>
    <t>Equipo de cómputo y tecnología de la información</t>
  </si>
  <si>
    <t>Otro Mobiliario y Equipo Educacional y Recreativo</t>
  </si>
  <si>
    <t>Equipo médico y de laboratorio</t>
  </si>
  <si>
    <t>Maquinaria y Equipo Agropecuario</t>
  </si>
  <si>
    <t>Maquinaria y Equipo Industrial</t>
  </si>
  <si>
    <t>Marcas</t>
  </si>
  <si>
    <t>REMANENTES DE OPERACIÓN DE EJERCICIO ANTERIOR</t>
  </si>
  <si>
    <t>REMANENTES INGRESOS PROPIOS EJERCICIO ANTERIOR</t>
  </si>
  <si>
    <t>REMANENTES PROGRAMAS ESPECIALES EJERCICIO ANTERIOR</t>
  </si>
  <si>
    <t>PRESUPUESTO MODIFICADO 2.S.O.01/07/14 OF.513.1/0961/14-28/02/14</t>
  </si>
  <si>
    <t xml:space="preserve">ORGANISMO: Instituto Tecnologico Superior de Mascota O.P.D.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</si>
  <si>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 EJERCER</t>
  </si>
  <si>
    <t>Elaboró</t>
  </si>
  <si>
    <t>Vo. Bo.</t>
  </si>
  <si>
    <t xml:space="preserve">   Autorizó</t>
  </si>
  <si>
    <t xml:space="preserve"> Departamento de Planeación, Programación, Presupuestación y Centro de Informacion </t>
  </si>
  <si>
    <t>Subdirector Administrativo y de Planeación</t>
  </si>
  <si>
    <t xml:space="preserve"> Director General </t>
  </si>
  <si>
    <t xml:space="preserve">MVZ. José Victoriano Peña Ulloa.  </t>
  </si>
  <si>
    <t>Ing. Luis Alberto Gómez Cárdenas</t>
  </si>
  <si>
    <t>M.V.Z. Gildardo Sánchez González</t>
  </si>
  <si>
    <t>Servicios de diseño arquitectura, ingenieria y actividades relacionadas</t>
  </si>
  <si>
    <t>Cuotas para el sistema de ahorro para el retiro (SAR)</t>
  </si>
  <si>
    <t>Productos Alimenticios para Animales</t>
  </si>
  <si>
    <t>Otros productos aquiridos como materia prima</t>
  </si>
  <si>
    <t>Combustibles, lubricantes y aditivos para vehiculos terrestres, aereos , maritimos, lacustres y fluviales destinados a servicios publicos y la oparacion de programas publicos</t>
  </si>
  <si>
    <t>Refacciones y accesorios menores de equipo de computo y telecomunicaciones</t>
  </si>
  <si>
    <t>Refacciones y accesorios menores de otros bienes muebles</t>
  </si>
  <si>
    <t xml:space="preserve">Servicio de agua </t>
  </si>
  <si>
    <t>Servicio telefonico tradicional</t>
  </si>
  <si>
    <t>Servicio deTelefonia celular</t>
  </si>
  <si>
    <t>Servicio de Impresion de documentos y papeleria oficial</t>
  </si>
  <si>
    <t>Mantenimiento y conservacion de inmuebles para la prestacion de servicios publicos</t>
  </si>
  <si>
    <t>Mantenimiento y conservacion  de mobiliario y equipo de administración, educacional y recreativo</t>
  </si>
  <si>
    <t>Mantenimiento y conservacion de vehiculos terrestres, aereos, maritimos, lacustres y fluviales</t>
  </si>
  <si>
    <t>Difusión por radio, televisión y otros medios de mensajes comerciales para promover la venta de bienes o servicios</t>
  </si>
  <si>
    <t>Pasajes aéreos nacionales</t>
  </si>
  <si>
    <t>Pasajes terrestres nacionales</t>
  </si>
  <si>
    <t>Servicios Integrales de Traslado y Viaticos nacionales para servidores publicos en el desempeño de comisiones y funciones oficales</t>
  </si>
  <si>
    <t>Aportación para erogaciones contingentes</t>
  </si>
  <si>
    <t>Subsidios para Capacitacion y Becas</t>
  </si>
  <si>
    <t>Fondo de ciencia y tecnologia</t>
  </si>
  <si>
    <t xml:space="preserve"> Sistemas de aire Acondicionado, Calefaccion y Refrigeracion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</si>
</sst>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_-[$€-2]* #,##0.00_-;\-[$€-2]* #,##0.00_-;_-[$€-2]* &quot;-&quot;??_-"/>
    <numFmt numFmtId="167" formatCode="#,##0.00;[Red]#,##0.00"/>
    <numFmt numFmtId="168" formatCode="#,##0;[Red]#,##0"/>
    <numFmt numFmtId="169" formatCode="_-[$$-80A]* #,##0.00_-;\-[$$-80A]* #,##0.00_-;_-[$$-80A]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2"/>
      <color theme="1"/>
      <name val="Century Gothic"/>
      <family val="2"/>
    </font>
    <font>
      <b/>
      <sz val="14"/>
      <color indexed="8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14"/>
      <color theme="5" tint="-0.249977111117893"/>
      <name val="Arial"/>
      <family val="2"/>
    </font>
    <font>
      <b/>
      <i/>
      <sz val="12"/>
      <color theme="1" tint="0.499984740745262"/>
      <name val="Arial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u/>
      <sz val="12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b/>
      <sz val="10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6"/>
      <color theme="1" tint="0.34998626667073579"/>
      <name val="Century Gothic"/>
      <family val="2"/>
    </font>
    <font>
      <b/>
      <sz val="12"/>
      <color rgb="FF990000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u/>
      <sz val="12"/>
      <color rgb="FFFF0000"/>
      <name val="Century Gothic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color theme="0"/>
      <name val="Century Gothic"/>
      <family val="2"/>
    </font>
    <font>
      <b/>
      <sz val="11"/>
      <name val="Calibri"/>
      <family val="2"/>
    </font>
    <font>
      <b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15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4" fillId="0" borderId="0" xfId="0" applyFont="1"/>
    <xf numFmtId="44" fontId="1" fillId="0" borderId="0" xfId="1" applyFont="1"/>
    <xf numFmtId="0" fontId="7" fillId="0" borderId="0" xfId="0" applyFont="1"/>
    <xf numFmtId="0" fontId="12" fillId="0" borderId="0" xfId="3" applyFont="1"/>
    <xf numFmtId="0" fontId="10" fillId="0" borderId="0" xfId="3" applyFont="1" applyBorder="1" applyAlignment="1">
      <alignment horizontal="center"/>
    </xf>
    <xf numFmtId="3" fontId="12" fillId="0" borderId="0" xfId="3" applyNumberFormat="1" applyFont="1"/>
    <xf numFmtId="3" fontId="12" fillId="0" borderId="3" xfId="3" applyNumberFormat="1" applyFont="1" applyFill="1" applyBorder="1"/>
    <xf numFmtId="3" fontId="12" fillId="0" borderId="3" xfId="3" applyNumberFormat="1" applyFont="1" applyBorder="1"/>
    <xf numFmtId="3" fontId="7" fillId="0" borderId="0" xfId="4" applyNumberFormat="1" applyFont="1"/>
    <xf numFmtId="44" fontId="12" fillId="0" borderId="0" xfId="3" applyNumberFormat="1" applyFont="1"/>
    <xf numFmtId="3" fontId="12" fillId="0" borderId="14" xfId="3" applyNumberFormat="1" applyFont="1" applyFill="1" applyBorder="1"/>
    <xf numFmtId="3" fontId="12" fillId="4" borderId="14" xfId="3" applyNumberFormat="1" applyFont="1" applyFill="1" applyBorder="1"/>
    <xf numFmtId="0" fontId="12" fillId="0" borderId="0" xfId="3" applyFont="1" applyBorder="1"/>
    <xf numFmtId="3" fontId="10" fillId="0" borderId="0" xfId="3" applyNumberFormat="1" applyFont="1" applyBorder="1"/>
    <xf numFmtId="0" fontId="12" fillId="0" borderId="3" xfId="3" applyFont="1" applyBorder="1" applyAlignment="1">
      <alignment horizontal="center"/>
    </xf>
    <xf numFmtId="0" fontId="12" fillId="0" borderId="5" xfId="3" applyFont="1" applyBorder="1"/>
    <xf numFmtId="3" fontId="12" fillId="0" borderId="11" xfId="3" applyNumberFormat="1" applyFont="1" applyBorder="1"/>
    <xf numFmtId="0" fontId="12" fillId="0" borderId="5" xfId="3" applyFont="1" applyBorder="1" applyAlignment="1">
      <alignment wrapText="1"/>
    </xf>
    <xf numFmtId="0" fontId="15" fillId="0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165" fontId="9" fillId="0" borderId="1" xfId="2" applyNumberFormat="1" applyFont="1" applyBorder="1"/>
    <xf numFmtId="167" fontId="4" fillId="0" borderId="0" xfId="2" applyNumberFormat="1" applyFont="1" applyBorder="1"/>
    <xf numFmtId="0" fontId="0" fillId="0" borderId="0" xfId="0" applyAlignment="1"/>
    <xf numFmtId="0" fontId="3" fillId="0" borderId="0" xfId="0" applyFont="1" applyFill="1"/>
    <xf numFmtId="0" fontId="21" fillId="0" borderId="0" xfId="3" applyFont="1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164" fontId="9" fillId="0" borderId="2" xfId="0" applyNumberFormat="1" applyFont="1" applyBorder="1"/>
    <xf numFmtId="165" fontId="9" fillId="0" borderId="2" xfId="2" applyNumberFormat="1" applyFont="1" applyFill="1" applyBorder="1"/>
    <xf numFmtId="165" fontId="9" fillId="0" borderId="2" xfId="2" applyNumberFormat="1" applyFont="1" applyBorder="1"/>
    <xf numFmtId="0" fontId="25" fillId="5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/>
    <xf numFmtId="165" fontId="9" fillId="6" borderId="1" xfId="2" applyNumberFormat="1" applyFont="1" applyFill="1" applyBorder="1"/>
    <xf numFmtId="165" fontId="0" fillId="0" borderId="0" xfId="0" applyNumberFormat="1"/>
    <xf numFmtId="165" fontId="9" fillId="0" borderId="26" xfId="2" applyNumberFormat="1" applyFont="1" applyBorder="1"/>
    <xf numFmtId="165" fontId="0" fillId="0" borderId="26" xfId="0" applyNumberFormat="1" applyBorder="1"/>
    <xf numFmtId="0" fontId="25" fillId="3" borderId="4" xfId="4" applyNumberFormat="1" applyFont="1" applyFill="1" applyBorder="1" applyAlignment="1">
      <alignment horizontal="center" vertical="center"/>
    </xf>
    <xf numFmtId="4" fontId="25" fillId="3" borderId="4" xfId="4" applyNumberFormat="1" applyFont="1" applyFill="1" applyBorder="1" applyAlignment="1">
      <alignment vertical="center"/>
    </xf>
    <xf numFmtId="10" fontId="10" fillId="0" borderId="0" xfId="6" applyNumberFormat="1" applyFont="1" applyFill="1" applyBorder="1"/>
    <xf numFmtId="4" fontId="12" fillId="0" borderId="14" xfId="3" applyNumberFormat="1" applyFont="1" applyFill="1" applyBorder="1"/>
    <xf numFmtId="0" fontId="30" fillId="0" borderId="0" xfId="3" applyFont="1" applyAlignment="1">
      <alignment horizontal="right"/>
    </xf>
    <xf numFmtId="4" fontId="32" fillId="0" borderId="26" xfId="0" applyNumberFormat="1" applyFont="1" applyFill="1" applyBorder="1" applyAlignment="1">
      <alignment wrapText="1"/>
    </xf>
    <xf numFmtId="3" fontId="34" fillId="0" borderId="3" xfId="3" applyNumberFormat="1" applyFont="1" applyBorder="1"/>
    <xf numFmtId="3" fontId="25" fillId="3" borderId="4" xfId="4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wrapText="1"/>
    </xf>
    <xf numFmtId="0" fontId="30" fillId="0" borderId="0" xfId="3" applyFont="1" applyAlignment="1"/>
    <xf numFmtId="169" fontId="0" fillId="0" borderId="26" xfId="0" applyNumberFormat="1" applyBorder="1"/>
    <xf numFmtId="0" fontId="0" fillId="0" borderId="26" xfId="0" applyBorder="1"/>
    <xf numFmtId="0" fontId="8" fillId="6" borderId="26" xfId="0" applyFont="1" applyFill="1" applyBorder="1" applyAlignment="1">
      <alignment horizontal="center" vertical="center"/>
    </xf>
    <xf numFmtId="165" fontId="9" fillId="6" borderId="26" xfId="2" applyNumberFormat="1" applyFont="1" applyFill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165" fontId="9" fillId="0" borderId="0" xfId="2" applyNumberFormat="1" applyFont="1" applyFill="1" applyBorder="1"/>
    <xf numFmtId="165" fontId="9" fillId="0" borderId="0" xfId="2" applyNumberFormat="1" applyFont="1" applyBorder="1"/>
    <xf numFmtId="168" fontId="9" fillId="0" borderId="0" xfId="2" applyNumberFormat="1" applyFont="1" applyBorder="1"/>
    <xf numFmtId="0" fontId="4" fillId="0" borderId="0" xfId="0" applyFont="1" applyBorder="1"/>
    <xf numFmtId="165" fontId="8" fillId="6" borderId="1" xfId="2" applyNumberFormat="1" applyFont="1" applyFill="1" applyBorder="1"/>
    <xf numFmtId="164" fontId="8" fillId="6" borderId="26" xfId="0" applyNumberFormat="1" applyFont="1" applyFill="1" applyBorder="1"/>
    <xf numFmtId="165" fontId="35" fillId="6" borderId="26" xfId="2" applyNumberFormat="1" applyFont="1" applyFill="1" applyBorder="1"/>
    <xf numFmtId="0" fontId="0" fillId="0" borderId="0" xfId="0" applyBorder="1"/>
    <xf numFmtId="0" fontId="0" fillId="0" borderId="0" xfId="0" applyFill="1"/>
    <xf numFmtId="0" fontId="4" fillId="0" borderId="0" xfId="0" applyFont="1" applyFill="1"/>
    <xf numFmtId="0" fontId="9" fillId="2" borderId="26" xfId="0" applyFont="1" applyFill="1" applyBorder="1" applyAlignment="1">
      <alignment horizontal="center" vertical="center"/>
    </xf>
    <xf numFmtId="164" fontId="9" fillId="0" borderId="26" xfId="0" applyNumberFormat="1" applyFont="1" applyBorder="1"/>
    <xf numFmtId="3" fontId="34" fillId="0" borderId="3" xfId="3" applyNumberFormat="1" applyFont="1" applyFill="1" applyBorder="1"/>
    <xf numFmtId="0" fontId="0" fillId="0" borderId="26" xfId="0" applyFill="1" applyBorder="1"/>
    <xf numFmtId="167" fontId="9" fillId="0" borderId="28" xfId="2" applyNumberFormat="1" applyFont="1" applyBorder="1"/>
    <xf numFmtId="167" fontId="9" fillId="0" borderId="1" xfId="2" applyNumberFormat="1" applyFont="1" applyBorder="1"/>
    <xf numFmtId="43" fontId="9" fillId="0" borderId="1" xfId="2" applyNumberFormat="1" applyFont="1" applyBorder="1"/>
    <xf numFmtId="43" fontId="35" fillId="6" borderId="26" xfId="2" applyNumberFormat="1" applyFont="1" applyFill="1" applyBorder="1"/>
    <xf numFmtId="165" fontId="9" fillId="0" borderId="1" xfId="2" applyNumberFormat="1" applyFont="1" applyFill="1" applyBorder="1"/>
    <xf numFmtId="0" fontId="36" fillId="0" borderId="0" xfId="0" applyFont="1" applyFill="1" applyBorder="1"/>
    <xf numFmtId="0" fontId="37" fillId="0" borderId="0" xfId="0" applyFont="1" applyAlignment="1">
      <alignment horizontal="center"/>
    </xf>
    <xf numFmtId="0" fontId="38" fillId="0" borderId="0" xfId="0" applyFont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 vertical="center"/>
    </xf>
    <xf numFmtId="169" fontId="4" fillId="0" borderId="0" xfId="0" applyNumberFormat="1" applyFont="1"/>
    <xf numFmtId="0" fontId="37" fillId="0" borderId="0" xfId="0" applyFont="1" applyAlignment="1">
      <alignment horizontal="center" vertical="center"/>
    </xf>
    <xf numFmtId="44" fontId="0" fillId="0" borderId="0" xfId="0" applyNumberFormat="1" applyFill="1" applyBorder="1"/>
    <xf numFmtId="0" fontId="2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 vertical="center"/>
    </xf>
    <xf numFmtId="4" fontId="38" fillId="0" borderId="0" xfId="0" applyNumberFormat="1" applyFont="1" applyFill="1" applyBorder="1"/>
    <xf numFmtId="0" fontId="40" fillId="0" borderId="0" xfId="0" applyFont="1" applyAlignment="1">
      <alignment vertical="center"/>
    </xf>
    <xf numFmtId="4" fontId="0" fillId="0" borderId="0" xfId="0" applyNumberFormat="1" applyFill="1" applyBorder="1"/>
    <xf numFmtId="0" fontId="0" fillId="0" borderId="0" xfId="0" applyFill="1" applyBorder="1"/>
    <xf numFmtId="3" fontId="10" fillId="0" borderId="11" xfId="3" applyNumberFormat="1" applyFont="1" applyFill="1" applyBorder="1"/>
    <xf numFmtId="3" fontId="10" fillId="0" borderId="3" xfId="3" applyNumberFormat="1" applyFont="1" applyFill="1" applyBorder="1"/>
    <xf numFmtId="165" fontId="7" fillId="0" borderId="1" xfId="2" applyNumberFormat="1" applyFont="1" applyBorder="1"/>
    <xf numFmtId="165" fontId="9" fillId="0" borderId="29" xfId="2" applyNumberFormat="1" applyFont="1" applyFill="1" applyBorder="1"/>
    <xf numFmtId="165" fontId="4" fillId="0" borderId="0" xfId="0" applyNumberFormat="1" applyFont="1"/>
    <xf numFmtId="3" fontId="38" fillId="0" borderId="0" xfId="0" applyNumberFormat="1" applyFont="1" applyFill="1" applyBorder="1"/>
    <xf numFmtId="165" fontId="37" fillId="0" borderId="0" xfId="0" applyNumberFormat="1" applyFont="1" applyAlignment="1">
      <alignment horizontal="center" vertical="center"/>
    </xf>
    <xf numFmtId="43" fontId="9" fillId="6" borderId="1" xfId="2" applyNumberFormat="1" applyFont="1" applyFill="1" applyBorder="1"/>
    <xf numFmtId="4" fontId="12" fillId="0" borderId="3" xfId="3" applyNumberFormat="1" applyFont="1" applyBorder="1"/>
    <xf numFmtId="4" fontId="12" fillId="0" borderId="14" xfId="3" applyNumberFormat="1" applyFont="1" applyBorder="1"/>
    <xf numFmtId="4" fontId="12" fillId="0" borderId="3" xfId="3" applyNumberFormat="1" applyFont="1" applyFill="1" applyBorder="1"/>
    <xf numFmtId="4" fontId="12" fillId="4" borderId="14" xfId="3" applyNumberFormat="1" applyFont="1" applyFill="1" applyBorder="1"/>
    <xf numFmtId="3" fontId="25" fillId="3" borderId="8" xfId="4" applyNumberFormat="1" applyFont="1" applyFill="1" applyBorder="1" applyAlignment="1">
      <alignment vertical="center"/>
    </xf>
    <xf numFmtId="3" fontId="33" fillId="3" borderId="4" xfId="4" applyNumberFormat="1" applyFont="1" applyFill="1" applyBorder="1" applyAlignment="1">
      <alignment horizontal="center" vertical="center"/>
    </xf>
    <xf numFmtId="0" fontId="12" fillId="0" borderId="12" xfId="3" applyFont="1" applyBorder="1" applyAlignment="1">
      <alignment horizontal="center"/>
    </xf>
    <xf numFmtId="0" fontId="12" fillId="0" borderId="13" xfId="3" applyFont="1" applyBorder="1" applyAlignment="1">
      <alignment horizontal="center"/>
    </xf>
    <xf numFmtId="0" fontId="12" fillId="0" borderId="12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center" wrapText="1"/>
    </xf>
    <xf numFmtId="0" fontId="25" fillId="3" borderId="7" xfId="4" applyNumberFormat="1" applyFont="1" applyFill="1" applyBorder="1" applyAlignment="1">
      <alignment horizontal="center" vertical="center"/>
    </xf>
    <xf numFmtId="0" fontId="25" fillId="3" borderId="8" xfId="4" applyNumberFormat="1" applyFont="1" applyFill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3" borderId="9" xfId="4" applyNumberFormat="1" applyFont="1" applyFill="1" applyBorder="1" applyAlignment="1">
      <alignment horizontal="center" vertical="center"/>
    </xf>
    <xf numFmtId="0" fontId="25" fillId="3" borderId="10" xfId="4" applyNumberFormat="1" applyFont="1" applyFill="1" applyBorder="1" applyAlignment="1">
      <alignment horizontal="center" vertical="center"/>
    </xf>
    <xf numFmtId="0" fontId="25" fillId="3" borderId="4" xfId="4" applyNumberFormat="1" applyFont="1" applyFill="1" applyBorder="1" applyAlignment="1">
      <alignment horizontal="center" vertical="center" wrapText="1"/>
    </xf>
    <xf numFmtId="0" fontId="25" fillId="3" borderId="11" xfId="4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left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0" fontId="10" fillId="4" borderId="12" xfId="3" applyFont="1" applyFill="1" applyBorder="1" applyAlignment="1">
      <alignment horizontal="right" wrapText="1"/>
    </xf>
    <xf numFmtId="0" fontId="10" fillId="4" borderId="13" xfId="3" applyFont="1" applyFill="1" applyBorder="1" applyAlignment="1">
      <alignment horizontal="right" wrapText="1"/>
    </xf>
    <xf numFmtId="0" fontId="25" fillId="3" borderId="4" xfId="4" applyNumberFormat="1" applyFont="1" applyFill="1" applyBorder="1" applyAlignment="1">
      <alignment horizontal="center" vertical="center"/>
    </xf>
    <xf numFmtId="0" fontId="25" fillId="3" borderId="11" xfId="4" applyNumberFormat="1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164" fontId="16" fillId="0" borderId="17" xfId="1" applyNumberFormat="1" applyFont="1" applyFill="1" applyBorder="1" applyAlignment="1">
      <alignment vertical="center"/>
    </xf>
    <xf numFmtId="164" fontId="16" fillId="0" borderId="22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164" fontId="20" fillId="3" borderId="24" xfId="0" applyNumberFormat="1" applyFont="1" applyFill="1" applyBorder="1" applyAlignment="1">
      <alignment horizontal="left"/>
    </xf>
    <xf numFmtId="164" fontId="20" fillId="3" borderId="25" xfId="0" applyNumberFormat="1" applyFont="1" applyFill="1" applyBorder="1" applyAlignment="1">
      <alignment horizontal="left"/>
    </xf>
    <xf numFmtId="0" fontId="19" fillId="3" borderId="23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31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</cellXfs>
  <cellStyles count="21">
    <cellStyle name="Euro" xfId="12"/>
    <cellStyle name="Excel Built-in Normal" xfId="20"/>
    <cellStyle name="Millares" xfId="2" builtinId="3"/>
    <cellStyle name="Millares 2" xfId="5"/>
    <cellStyle name="Millares 3" xfId="7"/>
    <cellStyle name="Millares 3 2" xfId="13"/>
    <cellStyle name="Moneda" xfId="1" builtinId="4"/>
    <cellStyle name="Moneda 2" xfId="4"/>
    <cellStyle name="Moneda 3" xfId="8"/>
    <cellStyle name="Moneda 3 2" xfId="14"/>
    <cellStyle name="Normal" xfId="0" builtinId="0"/>
    <cellStyle name="Normal 2" xfId="3"/>
    <cellStyle name="Normal 2 2" xfId="15"/>
    <cellStyle name="Normal 3" xfId="9"/>
    <cellStyle name="Normal 3 2" xfId="11"/>
    <cellStyle name="Normal 3 3" xfId="16"/>
    <cellStyle name="Porcentual 2" xfId="6"/>
    <cellStyle name="Porcentual 2 2" xfId="17"/>
    <cellStyle name="Porcentual 2 3" xfId="18"/>
    <cellStyle name="Porcentual 3" xfId="10"/>
    <cellStyle name="Porcentual 3 2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BF5C.4813649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BF5C.4813649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BF5C.4813649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BF5C.4813649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1507247</xdr:colOff>
      <xdr:row>5</xdr:row>
      <xdr:rowOff>38099</xdr:rowOff>
    </xdr:to>
    <xdr:pic>
      <xdr:nvPicPr>
        <xdr:cNvPr id="3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0"/>
          <a:ext cx="2259722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47626</xdr:colOff>
      <xdr:row>1</xdr:row>
      <xdr:rowOff>35718</xdr:rowOff>
    </xdr:from>
    <xdr:to>
      <xdr:col>8</xdr:col>
      <xdr:colOff>488157</xdr:colOff>
      <xdr:row>4</xdr:row>
      <xdr:rowOff>71438</xdr:rowOff>
    </xdr:to>
    <xdr:pic>
      <xdr:nvPicPr>
        <xdr:cNvPr id="4" name="3 Imagen" descr="LOGO ITSM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9417845" y="202406"/>
          <a:ext cx="1428750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2288297</xdr:colOff>
      <xdr:row>4</xdr:row>
      <xdr:rowOff>133349</xdr:rowOff>
    </xdr:to>
    <xdr:pic>
      <xdr:nvPicPr>
        <xdr:cNvPr id="4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259722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</xdr:colOff>
      <xdr:row>1</xdr:row>
      <xdr:rowOff>0</xdr:rowOff>
    </xdr:from>
    <xdr:to>
      <xdr:col>5</xdr:col>
      <xdr:colOff>1657350</xdr:colOff>
      <xdr:row>4</xdr:row>
      <xdr:rowOff>35720</xdr:rowOff>
    </xdr:to>
    <xdr:pic>
      <xdr:nvPicPr>
        <xdr:cNvPr id="3" name="2 Imagen" descr="LOGO ITSM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658100" y="209550"/>
          <a:ext cx="1352550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916782</xdr:colOff>
      <xdr:row>0</xdr:row>
      <xdr:rowOff>57150</xdr:rowOff>
    </xdr:from>
    <xdr:to>
      <xdr:col>1</xdr:col>
      <xdr:colOff>2286000</xdr:colOff>
      <xdr:row>4</xdr:row>
      <xdr:rowOff>133349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2" y="57150"/>
          <a:ext cx="2500312" cy="909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870856</xdr:colOff>
      <xdr:row>0</xdr:row>
      <xdr:rowOff>149678</xdr:rowOff>
    </xdr:from>
    <xdr:to>
      <xdr:col>12</xdr:col>
      <xdr:colOff>68035</xdr:colOff>
      <xdr:row>3</xdr:row>
      <xdr:rowOff>176893</xdr:rowOff>
    </xdr:to>
    <xdr:pic>
      <xdr:nvPicPr>
        <xdr:cNvPr id="3" name="2 Imagen" descr="LOGO ITSM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5961177" y="149678"/>
          <a:ext cx="1483179" cy="68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800100</xdr:colOff>
      <xdr:row>4</xdr:row>
      <xdr:rowOff>9746</xdr:rowOff>
    </xdr:to>
    <xdr:pic>
      <xdr:nvPicPr>
        <xdr:cNvPr id="4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552575" cy="847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1251858</xdr:colOff>
      <xdr:row>0</xdr:row>
      <xdr:rowOff>136071</xdr:rowOff>
    </xdr:from>
    <xdr:to>
      <xdr:col>12</xdr:col>
      <xdr:colOff>102054</xdr:colOff>
      <xdr:row>4</xdr:row>
      <xdr:rowOff>13606</xdr:rowOff>
    </xdr:to>
    <xdr:pic>
      <xdr:nvPicPr>
        <xdr:cNvPr id="3" name="2 Imagen" descr="LOGO ITSM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2967608" y="136071"/>
          <a:ext cx="1428750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L36"/>
  <sheetViews>
    <sheetView topLeftCell="A10" zoomScaleNormal="100" workbookViewId="0">
      <selection activeCell="G9" sqref="G9"/>
    </sheetView>
  </sheetViews>
  <sheetFormatPr baseColWidth="10" defaultRowHeight="13.5" x14ac:dyDescent="0.25"/>
  <cols>
    <col min="1" max="2" width="11.42578125" style="6"/>
    <col min="3" max="3" width="31.28515625" style="6" customWidth="1"/>
    <col min="4" max="5" width="22.5703125" style="6" customWidth="1"/>
    <col min="6" max="6" width="23" style="6" customWidth="1"/>
    <col min="7" max="7" width="18.42578125" style="6" customWidth="1"/>
    <col min="8" max="8" width="14.85546875" style="6" customWidth="1"/>
    <col min="9" max="9" width="14.85546875" style="6" bestFit="1" customWidth="1"/>
    <col min="10" max="10" width="15.28515625" style="6" customWidth="1"/>
    <col min="11" max="258" width="11.42578125" style="6"/>
    <col min="259" max="259" width="31.28515625" style="6" customWidth="1"/>
    <col min="260" max="261" width="22.5703125" style="6" customWidth="1"/>
    <col min="262" max="262" width="23" style="6" customWidth="1"/>
    <col min="263" max="263" width="18.42578125" style="6" customWidth="1"/>
    <col min="264" max="265" width="14.85546875" style="6" bestFit="1" customWidth="1"/>
    <col min="266" max="266" width="13.85546875" style="6" bestFit="1" customWidth="1"/>
    <col min="267" max="514" width="11.42578125" style="6"/>
    <col min="515" max="515" width="31.28515625" style="6" customWidth="1"/>
    <col min="516" max="517" width="22.5703125" style="6" customWidth="1"/>
    <col min="518" max="518" width="23" style="6" customWidth="1"/>
    <col min="519" max="519" width="18.42578125" style="6" customWidth="1"/>
    <col min="520" max="521" width="14.85546875" style="6" bestFit="1" customWidth="1"/>
    <col min="522" max="522" width="13.85546875" style="6" bestFit="1" customWidth="1"/>
    <col min="523" max="770" width="11.42578125" style="6"/>
    <col min="771" max="771" width="31.28515625" style="6" customWidth="1"/>
    <col min="772" max="773" width="22.5703125" style="6" customWidth="1"/>
    <col min="774" max="774" width="23" style="6" customWidth="1"/>
    <col min="775" max="775" width="18.42578125" style="6" customWidth="1"/>
    <col min="776" max="777" width="14.85546875" style="6" bestFit="1" customWidth="1"/>
    <col min="778" max="778" width="13.85546875" style="6" bestFit="1" customWidth="1"/>
    <col min="779" max="1026" width="11.42578125" style="6"/>
    <col min="1027" max="1027" width="31.28515625" style="6" customWidth="1"/>
    <col min="1028" max="1029" width="22.5703125" style="6" customWidth="1"/>
    <col min="1030" max="1030" width="23" style="6" customWidth="1"/>
    <col min="1031" max="1031" width="18.42578125" style="6" customWidth="1"/>
    <col min="1032" max="1033" width="14.85546875" style="6" bestFit="1" customWidth="1"/>
    <col min="1034" max="1034" width="13.85546875" style="6" bestFit="1" customWidth="1"/>
    <col min="1035" max="1282" width="11.42578125" style="6"/>
    <col min="1283" max="1283" width="31.28515625" style="6" customWidth="1"/>
    <col min="1284" max="1285" width="22.5703125" style="6" customWidth="1"/>
    <col min="1286" max="1286" width="23" style="6" customWidth="1"/>
    <col min="1287" max="1287" width="18.42578125" style="6" customWidth="1"/>
    <col min="1288" max="1289" width="14.85546875" style="6" bestFit="1" customWidth="1"/>
    <col min="1290" max="1290" width="13.85546875" style="6" bestFit="1" customWidth="1"/>
    <col min="1291" max="1538" width="11.42578125" style="6"/>
    <col min="1539" max="1539" width="31.28515625" style="6" customWidth="1"/>
    <col min="1540" max="1541" width="22.5703125" style="6" customWidth="1"/>
    <col min="1542" max="1542" width="23" style="6" customWidth="1"/>
    <col min="1543" max="1543" width="18.42578125" style="6" customWidth="1"/>
    <col min="1544" max="1545" width="14.85546875" style="6" bestFit="1" customWidth="1"/>
    <col min="1546" max="1546" width="13.85546875" style="6" bestFit="1" customWidth="1"/>
    <col min="1547" max="1794" width="11.42578125" style="6"/>
    <col min="1795" max="1795" width="31.28515625" style="6" customWidth="1"/>
    <col min="1796" max="1797" width="22.5703125" style="6" customWidth="1"/>
    <col min="1798" max="1798" width="23" style="6" customWidth="1"/>
    <col min="1799" max="1799" width="18.42578125" style="6" customWidth="1"/>
    <col min="1800" max="1801" width="14.85546875" style="6" bestFit="1" customWidth="1"/>
    <col min="1802" max="1802" width="13.85546875" style="6" bestFit="1" customWidth="1"/>
    <col min="1803" max="2050" width="11.42578125" style="6"/>
    <col min="2051" max="2051" width="31.28515625" style="6" customWidth="1"/>
    <col min="2052" max="2053" width="22.5703125" style="6" customWidth="1"/>
    <col min="2054" max="2054" width="23" style="6" customWidth="1"/>
    <col min="2055" max="2055" width="18.42578125" style="6" customWidth="1"/>
    <col min="2056" max="2057" width="14.85546875" style="6" bestFit="1" customWidth="1"/>
    <col min="2058" max="2058" width="13.85546875" style="6" bestFit="1" customWidth="1"/>
    <col min="2059" max="2306" width="11.42578125" style="6"/>
    <col min="2307" max="2307" width="31.28515625" style="6" customWidth="1"/>
    <col min="2308" max="2309" width="22.5703125" style="6" customWidth="1"/>
    <col min="2310" max="2310" width="23" style="6" customWidth="1"/>
    <col min="2311" max="2311" width="18.42578125" style="6" customWidth="1"/>
    <col min="2312" max="2313" width="14.85546875" style="6" bestFit="1" customWidth="1"/>
    <col min="2314" max="2314" width="13.85546875" style="6" bestFit="1" customWidth="1"/>
    <col min="2315" max="2562" width="11.42578125" style="6"/>
    <col min="2563" max="2563" width="31.28515625" style="6" customWidth="1"/>
    <col min="2564" max="2565" width="22.5703125" style="6" customWidth="1"/>
    <col min="2566" max="2566" width="23" style="6" customWidth="1"/>
    <col min="2567" max="2567" width="18.42578125" style="6" customWidth="1"/>
    <col min="2568" max="2569" width="14.85546875" style="6" bestFit="1" customWidth="1"/>
    <col min="2570" max="2570" width="13.85546875" style="6" bestFit="1" customWidth="1"/>
    <col min="2571" max="2818" width="11.42578125" style="6"/>
    <col min="2819" max="2819" width="31.28515625" style="6" customWidth="1"/>
    <col min="2820" max="2821" width="22.5703125" style="6" customWidth="1"/>
    <col min="2822" max="2822" width="23" style="6" customWidth="1"/>
    <col min="2823" max="2823" width="18.42578125" style="6" customWidth="1"/>
    <col min="2824" max="2825" width="14.85546875" style="6" bestFit="1" customWidth="1"/>
    <col min="2826" max="2826" width="13.85546875" style="6" bestFit="1" customWidth="1"/>
    <col min="2827" max="3074" width="11.42578125" style="6"/>
    <col min="3075" max="3075" width="31.28515625" style="6" customWidth="1"/>
    <col min="3076" max="3077" width="22.5703125" style="6" customWidth="1"/>
    <col min="3078" max="3078" width="23" style="6" customWidth="1"/>
    <col min="3079" max="3079" width="18.42578125" style="6" customWidth="1"/>
    <col min="3080" max="3081" width="14.85546875" style="6" bestFit="1" customWidth="1"/>
    <col min="3082" max="3082" width="13.85546875" style="6" bestFit="1" customWidth="1"/>
    <col min="3083" max="3330" width="11.42578125" style="6"/>
    <col min="3331" max="3331" width="31.28515625" style="6" customWidth="1"/>
    <col min="3332" max="3333" width="22.5703125" style="6" customWidth="1"/>
    <col min="3334" max="3334" width="23" style="6" customWidth="1"/>
    <col min="3335" max="3335" width="18.42578125" style="6" customWidth="1"/>
    <col min="3336" max="3337" width="14.85546875" style="6" bestFit="1" customWidth="1"/>
    <col min="3338" max="3338" width="13.85546875" style="6" bestFit="1" customWidth="1"/>
    <col min="3339" max="3586" width="11.42578125" style="6"/>
    <col min="3587" max="3587" width="31.28515625" style="6" customWidth="1"/>
    <col min="3588" max="3589" width="22.5703125" style="6" customWidth="1"/>
    <col min="3590" max="3590" width="23" style="6" customWidth="1"/>
    <col min="3591" max="3591" width="18.42578125" style="6" customWidth="1"/>
    <col min="3592" max="3593" width="14.85546875" style="6" bestFit="1" customWidth="1"/>
    <col min="3594" max="3594" width="13.85546875" style="6" bestFit="1" customWidth="1"/>
    <col min="3595" max="3842" width="11.42578125" style="6"/>
    <col min="3843" max="3843" width="31.28515625" style="6" customWidth="1"/>
    <col min="3844" max="3845" width="22.5703125" style="6" customWidth="1"/>
    <col min="3846" max="3846" width="23" style="6" customWidth="1"/>
    <col min="3847" max="3847" width="18.42578125" style="6" customWidth="1"/>
    <col min="3848" max="3849" width="14.85546875" style="6" bestFit="1" customWidth="1"/>
    <col min="3850" max="3850" width="13.85546875" style="6" bestFit="1" customWidth="1"/>
    <col min="3851" max="4098" width="11.42578125" style="6"/>
    <col min="4099" max="4099" width="31.28515625" style="6" customWidth="1"/>
    <col min="4100" max="4101" width="22.5703125" style="6" customWidth="1"/>
    <col min="4102" max="4102" width="23" style="6" customWidth="1"/>
    <col min="4103" max="4103" width="18.42578125" style="6" customWidth="1"/>
    <col min="4104" max="4105" width="14.85546875" style="6" bestFit="1" customWidth="1"/>
    <col min="4106" max="4106" width="13.85546875" style="6" bestFit="1" customWidth="1"/>
    <col min="4107" max="4354" width="11.42578125" style="6"/>
    <col min="4355" max="4355" width="31.28515625" style="6" customWidth="1"/>
    <col min="4356" max="4357" width="22.5703125" style="6" customWidth="1"/>
    <col min="4358" max="4358" width="23" style="6" customWidth="1"/>
    <col min="4359" max="4359" width="18.42578125" style="6" customWidth="1"/>
    <col min="4360" max="4361" width="14.85546875" style="6" bestFit="1" customWidth="1"/>
    <col min="4362" max="4362" width="13.85546875" style="6" bestFit="1" customWidth="1"/>
    <col min="4363" max="4610" width="11.42578125" style="6"/>
    <col min="4611" max="4611" width="31.28515625" style="6" customWidth="1"/>
    <col min="4612" max="4613" width="22.5703125" style="6" customWidth="1"/>
    <col min="4614" max="4614" width="23" style="6" customWidth="1"/>
    <col min="4615" max="4615" width="18.42578125" style="6" customWidth="1"/>
    <col min="4616" max="4617" width="14.85546875" style="6" bestFit="1" customWidth="1"/>
    <col min="4618" max="4618" width="13.85546875" style="6" bestFit="1" customWidth="1"/>
    <col min="4619" max="4866" width="11.42578125" style="6"/>
    <col min="4867" max="4867" width="31.28515625" style="6" customWidth="1"/>
    <col min="4868" max="4869" width="22.5703125" style="6" customWidth="1"/>
    <col min="4870" max="4870" width="23" style="6" customWidth="1"/>
    <col min="4871" max="4871" width="18.42578125" style="6" customWidth="1"/>
    <col min="4872" max="4873" width="14.85546875" style="6" bestFit="1" customWidth="1"/>
    <col min="4874" max="4874" width="13.85546875" style="6" bestFit="1" customWidth="1"/>
    <col min="4875" max="5122" width="11.42578125" style="6"/>
    <col min="5123" max="5123" width="31.28515625" style="6" customWidth="1"/>
    <col min="5124" max="5125" width="22.5703125" style="6" customWidth="1"/>
    <col min="5126" max="5126" width="23" style="6" customWidth="1"/>
    <col min="5127" max="5127" width="18.42578125" style="6" customWidth="1"/>
    <col min="5128" max="5129" width="14.85546875" style="6" bestFit="1" customWidth="1"/>
    <col min="5130" max="5130" width="13.85546875" style="6" bestFit="1" customWidth="1"/>
    <col min="5131" max="5378" width="11.42578125" style="6"/>
    <col min="5379" max="5379" width="31.28515625" style="6" customWidth="1"/>
    <col min="5380" max="5381" width="22.5703125" style="6" customWidth="1"/>
    <col min="5382" max="5382" width="23" style="6" customWidth="1"/>
    <col min="5383" max="5383" width="18.42578125" style="6" customWidth="1"/>
    <col min="5384" max="5385" width="14.85546875" style="6" bestFit="1" customWidth="1"/>
    <col min="5386" max="5386" width="13.85546875" style="6" bestFit="1" customWidth="1"/>
    <col min="5387" max="5634" width="11.42578125" style="6"/>
    <col min="5635" max="5635" width="31.28515625" style="6" customWidth="1"/>
    <col min="5636" max="5637" width="22.5703125" style="6" customWidth="1"/>
    <col min="5638" max="5638" width="23" style="6" customWidth="1"/>
    <col min="5639" max="5639" width="18.42578125" style="6" customWidth="1"/>
    <col min="5640" max="5641" width="14.85546875" style="6" bestFit="1" customWidth="1"/>
    <col min="5642" max="5642" width="13.85546875" style="6" bestFit="1" customWidth="1"/>
    <col min="5643" max="5890" width="11.42578125" style="6"/>
    <col min="5891" max="5891" width="31.28515625" style="6" customWidth="1"/>
    <col min="5892" max="5893" width="22.5703125" style="6" customWidth="1"/>
    <col min="5894" max="5894" width="23" style="6" customWidth="1"/>
    <col min="5895" max="5895" width="18.42578125" style="6" customWidth="1"/>
    <col min="5896" max="5897" width="14.85546875" style="6" bestFit="1" customWidth="1"/>
    <col min="5898" max="5898" width="13.85546875" style="6" bestFit="1" customWidth="1"/>
    <col min="5899" max="6146" width="11.42578125" style="6"/>
    <col min="6147" max="6147" width="31.28515625" style="6" customWidth="1"/>
    <col min="6148" max="6149" width="22.5703125" style="6" customWidth="1"/>
    <col min="6150" max="6150" width="23" style="6" customWidth="1"/>
    <col min="6151" max="6151" width="18.42578125" style="6" customWidth="1"/>
    <col min="6152" max="6153" width="14.85546875" style="6" bestFit="1" customWidth="1"/>
    <col min="6154" max="6154" width="13.85546875" style="6" bestFit="1" customWidth="1"/>
    <col min="6155" max="6402" width="11.42578125" style="6"/>
    <col min="6403" max="6403" width="31.28515625" style="6" customWidth="1"/>
    <col min="6404" max="6405" width="22.5703125" style="6" customWidth="1"/>
    <col min="6406" max="6406" width="23" style="6" customWidth="1"/>
    <col min="6407" max="6407" width="18.42578125" style="6" customWidth="1"/>
    <col min="6408" max="6409" width="14.85546875" style="6" bestFit="1" customWidth="1"/>
    <col min="6410" max="6410" width="13.85546875" style="6" bestFit="1" customWidth="1"/>
    <col min="6411" max="6658" width="11.42578125" style="6"/>
    <col min="6659" max="6659" width="31.28515625" style="6" customWidth="1"/>
    <col min="6660" max="6661" width="22.5703125" style="6" customWidth="1"/>
    <col min="6662" max="6662" width="23" style="6" customWidth="1"/>
    <col min="6663" max="6663" width="18.42578125" style="6" customWidth="1"/>
    <col min="6664" max="6665" width="14.85546875" style="6" bestFit="1" customWidth="1"/>
    <col min="6666" max="6666" width="13.85546875" style="6" bestFit="1" customWidth="1"/>
    <col min="6667" max="6914" width="11.42578125" style="6"/>
    <col min="6915" max="6915" width="31.28515625" style="6" customWidth="1"/>
    <col min="6916" max="6917" width="22.5703125" style="6" customWidth="1"/>
    <col min="6918" max="6918" width="23" style="6" customWidth="1"/>
    <col min="6919" max="6919" width="18.42578125" style="6" customWidth="1"/>
    <col min="6920" max="6921" width="14.85546875" style="6" bestFit="1" customWidth="1"/>
    <col min="6922" max="6922" width="13.85546875" style="6" bestFit="1" customWidth="1"/>
    <col min="6923" max="7170" width="11.42578125" style="6"/>
    <col min="7171" max="7171" width="31.28515625" style="6" customWidth="1"/>
    <col min="7172" max="7173" width="22.5703125" style="6" customWidth="1"/>
    <col min="7174" max="7174" width="23" style="6" customWidth="1"/>
    <col min="7175" max="7175" width="18.42578125" style="6" customWidth="1"/>
    <col min="7176" max="7177" width="14.85546875" style="6" bestFit="1" customWidth="1"/>
    <col min="7178" max="7178" width="13.85546875" style="6" bestFit="1" customWidth="1"/>
    <col min="7179" max="7426" width="11.42578125" style="6"/>
    <col min="7427" max="7427" width="31.28515625" style="6" customWidth="1"/>
    <col min="7428" max="7429" width="22.5703125" style="6" customWidth="1"/>
    <col min="7430" max="7430" width="23" style="6" customWidth="1"/>
    <col min="7431" max="7431" width="18.42578125" style="6" customWidth="1"/>
    <col min="7432" max="7433" width="14.85546875" style="6" bestFit="1" customWidth="1"/>
    <col min="7434" max="7434" width="13.85546875" style="6" bestFit="1" customWidth="1"/>
    <col min="7435" max="7682" width="11.42578125" style="6"/>
    <col min="7683" max="7683" width="31.28515625" style="6" customWidth="1"/>
    <col min="7684" max="7685" width="22.5703125" style="6" customWidth="1"/>
    <col min="7686" max="7686" width="23" style="6" customWidth="1"/>
    <col min="7687" max="7687" width="18.42578125" style="6" customWidth="1"/>
    <col min="7688" max="7689" width="14.85546875" style="6" bestFit="1" customWidth="1"/>
    <col min="7690" max="7690" width="13.85546875" style="6" bestFit="1" customWidth="1"/>
    <col min="7691" max="7938" width="11.42578125" style="6"/>
    <col min="7939" max="7939" width="31.28515625" style="6" customWidth="1"/>
    <col min="7940" max="7941" width="22.5703125" style="6" customWidth="1"/>
    <col min="7942" max="7942" width="23" style="6" customWidth="1"/>
    <col min="7943" max="7943" width="18.42578125" style="6" customWidth="1"/>
    <col min="7944" max="7945" width="14.85546875" style="6" bestFit="1" customWidth="1"/>
    <col min="7946" max="7946" width="13.85546875" style="6" bestFit="1" customWidth="1"/>
    <col min="7947" max="8194" width="11.42578125" style="6"/>
    <col min="8195" max="8195" width="31.28515625" style="6" customWidth="1"/>
    <col min="8196" max="8197" width="22.5703125" style="6" customWidth="1"/>
    <col min="8198" max="8198" width="23" style="6" customWidth="1"/>
    <col min="8199" max="8199" width="18.42578125" style="6" customWidth="1"/>
    <col min="8200" max="8201" width="14.85546875" style="6" bestFit="1" customWidth="1"/>
    <col min="8202" max="8202" width="13.85546875" style="6" bestFit="1" customWidth="1"/>
    <col min="8203" max="8450" width="11.42578125" style="6"/>
    <col min="8451" max="8451" width="31.28515625" style="6" customWidth="1"/>
    <col min="8452" max="8453" width="22.5703125" style="6" customWidth="1"/>
    <col min="8454" max="8454" width="23" style="6" customWidth="1"/>
    <col min="8455" max="8455" width="18.42578125" style="6" customWidth="1"/>
    <col min="8456" max="8457" width="14.85546875" style="6" bestFit="1" customWidth="1"/>
    <col min="8458" max="8458" width="13.85546875" style="6" bestFit="1" customWidth="1"/>
    <col min="8459" max="8706" width="11.42578125" style="6"/>
    <col min="8707" max="8707" width="31.28515625" style="6" customWidth="1"/>
    <col min="8708" max="8709" width="22.5703125" style="6" customWidth="1"/>
    <col min="8710" max="8710" width="23" style="6" customWidth="1"/>
    <col min="8711" max="8711" width="18.42578125" style="6" customWidth="1"/>
    <col min="8712" max="8713" width="14.85546875" style="6" bestFit="1" customWidth="1"/>
    <col min="8714" max="8714" width="13.85546875" style="6" bestFit="1" customWidth="1"/>
    <col min="8715" max="8962" width="11.42578125" style="6"/>
    <col min="8963" max="8963" width="31.28515625" style="6" customWidth="1"/>
    <col min="8964" max="8965" width="22.5703125" style="6" customWidth="1"/>
    <col min="8966" max="8966" width="23" style="6" customWidth="1"/>
    <col min="8967" max="8967" width="18.42578125" style="6" customWidth="1"/>
    <col min="8968" max="8969" width="14.85546875" style="6" bestFit="1" customWidth="1"/>
    <col min="8970" max="8970" width="13.85546875" style="6" bestFit="1" customWidth="1"/>
    <col min="8971" max="9218" width="11.42578125" style="6"/>
    <col min="9219" max="9219" width="31.28515625" style="6" customWidth="1"/>
    <col min="9220" max="9221" width="22.5703125" style="6" customWidth="1"/>
    <col min="9222" max="9222" width="23" style="6" customWidth="1"/>
    <col min="9223" max="9223" width="18.42578125" style="6" customWidth="1"/>
    <col min="9224" max="9225" width="14.85546875" style="6" bestFit="1" customWidth="1"/>
    <col min="9226" max="9226" width="13.85546875" style="6" bestFit="1" customWidth="1"/>
    <col min="9227" max="9474" width="11.42578125" style="6"/>
    <col min="9475" max="9475" width="31.28515625" style="6" customWidth="1"/>
    <col min="9476" max="9477" width="22.5703125" style="6" customWidth="1"/>
    <col min="9478" max="9478" width="23" style="6" customWidth="1"/>
    <col min="9479" max="9479" width="18.42578125" style="6" customWidth="1"/>
    <col min="9480" max="9481" width="14.85546875" style="6" bestFit="1" customWidth="1"/>
    <col min="9482" max="9482" width="13.85546875" style="6" bestFit="1" customWidth="1"/>
    <col min="9483" max="9730" width="11.42578125" style="6"/>
    <col min="9731" max="9731" width="31.28515625" style="6" customWidth="1"/>
    <col min="9732" max="9733" width="22.5703125" style="6" customWidth="1"/>
    <col min="9734" max="9734" width="23" style="6" customWidth="1"/>
    <col min="9735" max="9735" width="18.42578125" style="6" customWidth="1"/>
    <col min="9736" max="9737" width="14.85546875" style="6" bestFit="1" customWidth="1"/>
    <col min="9738" max="9738" width="13.85546875" style="6" bestFit="1" customWidth="1"/>
    <col min="9739" max="9986" width="11.42578125" style="6"/>
    <col min="9987" max="9987" width="31.28515625" style="6" customWidth="1"/>
    <col min="9988" max="9989" width="22.5703125" style="6" customWidth="1"/>
    <col min="9990" max="9990" width="23" style="6" customWidth="1"/>
    <col min="9991" max="9991" width="18.42578125" style="6" customWidth="1"/>
    <col min="9992" max="9993" width="14.85546875" style="6" bestFit="1" customWidth="1"/>
    <col min="9994" max="9994" width="13.85546875" style="6" bestFit="1" customWidth="1"/>
    <col min="9995" max="10242" width="11.42578125" style="6"/>
    <col min="10243" max="10243" width="31.28515625" style="6" customWidth="1"/>
    <col min="10244" max="10245" width="22.5703125" style="6" customWidth="1"/>
    <col min="10246" max="10246" width="23" style="6" customWidth="1"/>
    <col min="10247" max="10247" width="18.42578125" style="6" customWidth="1"/>
    <col min="10248" max="10249" width="14.85546875" style="6" bestFit="1" customWidth="1"/>
    <col min="10250" max="10250" width="13.85546875" style="6" bestFit="1" customWidth="1"/>
    <col min="10251" max="10498" width="11.42578125" style="6"/>
    <col min="10499" max="10499" width="31.28515625" style="6" customWidth="1"/>
    <col min="10500" max="10501" width="22.5703125" style="6" customWidth="1"/>
    <col min="10502" max="10502" width="23" style="6" customWidth="1"/>
    <col min="10503" max="10503" width="18.42578125" style="6" customWidth="1"/>
    <col min="10504" max="10505" width="14.85546875" style="6" bestFit="1" customWidth="1"/>
    <col min="10506" max="10506" width="13.85546875" style="6" bestFit="1" customWidth="1"/>
    <col min="10507" max="10754" width="11.42578125" style="6"/>
    <col min="10755" max="10755" width="31.28515625" style="6" customWidth="1"/>
    <col min="10756" max="10757" width="22.5703125" style="6" customWidth="1"/>
    <col min="10758" max="10758" width="23" style="6" customWidth="1"/>
    <col min="10759" max="10759" width="18.42578125" style="6" customWidth="1"/>
    <col min="10760" max="10761" width="14.85546875" style="6" bestFit="1" customWidth="1"/>
    <col min="10762" max="10762" width="13.85546875" style="6" bestFit="1" customWidth="1"/>
    <col min="10763" max="11010" width="11.42578125" style="6"/>
    <col min="11011" max="11011" width="31.28515625" style="6" customWidth="1"/>
    <col min="11012" max="11013" width="22.5703125" style="6" customWidth="1"/>
    <col min="11014" max="11014" width="23" style="6" customWidth="1"/>
    <col min="11015" max="11015" width="18.42578125" style="6" customWidth="1"/>
    <col min="11016" max="11017" width="14.85546875" style="6" bestFit="1" customWidth="1"/>
    <col min="11018" max="11018" width="13.85546875" style="6" bestFit="1" customWidth="1"/>
    <col min="11019" max="11266" width="11.42578125" style="6"/>
    <col min="11267" max="11267" width="31.28515625" style="6" customWidth="1"/>
    <col min="11268" max="11269" width="22.5703125" style="6" customWidth="1"/>
    <col min="11270" max="11270" width="23" style="6" customWidth="1"/>
    <col min="11271" max="11271" width="18.42578125" style="6" customWidth="1"/>
    <col min="11272" max="11273" width="14.85546875" style="6" bestFit="1" customWidth="1"/>
    <col min="11274" max="11274" width="13.85546875" style="6" bestFit="1" customWidth="1"/>
    <col min="11275" max="11522" width="11.42578125" style="6"/>
    <col min="11523" max="11523" width="31.28515625" style="6" customWidth="1"/>
    <col min="11524" max="11525" width="22.5703125" style="6" customWidth="1"/>
    <col min="11526" max="11526" width="23" style="6" customWidth="1"/>
    <col min="11527" max="11527" width="18.42578125" style="6" customWidth="1"/>
    <col min="11528" max="11529" width="14.85546875" style="6" bestFit="1" customWidth="1"/>
    <col min="11530" max="11530" width="13.85546875" style="6" bestFit="1" customWidth="1"/>
    <col min="11531" max="11778" width="11.42578125" style="6"/>
    <col min="11779" max="11779" width="31.28515625" style="6" customWidth="1"/>
    <col min="11780" max="11781" width="22.5703125" style="6" customWidth="1"/>
    <col min="11782" max="11782" width="23" style="6" customWidth="1"/>
    <col min="11783" max="11783" width="18.42578125" style="6" customWidth="1"/>
    <col min="11784" max="11785" width="14.85546875" style="6" bestFit="1" customWidth="1"/>
    <col min="11786" max="11786" width="13.85546875" style="6" bestFit="1" customWidth="1"/>
    <col min="11787" max="12034" width="11.42578125" style="6"/>
    <col min="12035" max="12035" width="31.28515625" style="6" customWidth="1"/>
    <col min="12036" max="12037" width="22.5703125" style="6" customWidth="1"/>
    <col min="12038" max="12038" width="23" style="6" customWidth="1"/>
    <col min="12039" max="12039" width="18.42578125" style="6" customWidth="1"/>
    <col min="12040" max="12041" width="14.85546875" style="6" bestFit="1" customWidth="1"/>
    <col min="12042" max="12042" width="13.85546875" style="6" bestFit="1" customWidth="1"/>
    <col min="12043" max="12290" width="11.42578125" style="6"/>
    <col min="12291" max="12291" width="31.28515625" style="6" customWidth="1"/>
    <col min="12292" max="12293" width="22.5703125" style="6" customWidth="1"/>
    <col min="12294" max="12294" width="23" style="6" customWidth="1"/>
    <col min="12295" max="12295" width="18.42578125" style="6" customWidth="1"/>
    <col min="12296" max="12297" width="14.85546875" style="6" bestFit="1" customWidth="1"/>
    <col min="12298" max="12298" width="13.85546875" style="6" bestFit="1" customWidth="1"/>
    <col min="12299" max="12546" width="11.42578125" style="6"/>
    <col min="12547" max="12547" width="31.28515625" style="6" customWidth="1"/>
    <col min="12548" max="12549" width="22.5703125" style="6" customWidth="1"/>
    <col min="12550" max="12550" width="23" style="6" customWidth="1"/>
    <col min="12551" max="12551" width="18.42578125" style="6" customWidth="1"/>
    <col min="12552" max="12553" width="14.85546875" style="6" bestFit="1" customWidth="1"/>
    <col min="12554" max="12554" width="13.85546875" style="6" bestFit="1" customWidth="1"/>
    <col min="12555" max="12802" width="11.42578125" style="6"/>
    <col min="12803" max="12803" width="31.28515625" style="6" customWidth="1"/>
    <col min="12804" max="12805" width="22.5703125" style="6" customWidth="1"/>
    <col min="12806" max="12806" width="23" style="6" customWidth="1"/>
    <col min="12807" max="12807" width="18.42578125" style="6" customWidth="1"/>
    <col min="12808" max="12809" width="14.85546875" style="6" bestFit="1" customWidth="1"/>
    <col min="12810" max="12810" width="13.85546875" style="6" bestFit="1" customWidth="1"/>
    <col min="12811" max="13058" width="11.42578125" style="6"/>
    <col min="13059" max="13059" width="31.28515625" style="6" customWidth="1"/>
    <col min="13060" max="13061" width="22.5703125" style="6" customWidth="1"/>
    <col min="13062" max="13062" width="23" style="6" customWidth="1"/>
    <col min="13063" max="13063" width="18.42578125" style="6" customWidth="1"/>
    <col min="13064" max="13065" width="14.85546875" style="6" bestFit="1" customWidth="1"/>
    <col min="13066" max="13066" width="13.85546875" style="6" bestFit="1" customWidth="1"/>
    <col min="13067" max="13314" width="11.42578125" style="6"/>
    <col min="13315" max="13315" width="31.28515625" style="6" customWidth="1"/>
    <col min="13316" max="13317" width="22.5703125" style="6" customWidth="1"/>
    <col min="13318" max="13318" width="23" style="6" customWidth="1"/>
    <col min="13319" max="13319" width="18.42578125" style="6" customWidth="1"/>
    <col min="13320" max="13321" width="14.85546875" style="6" bestFit="1" customWidth="1"/>
    <col min="13322" max="13322" width="13.85546875" style="6" bestFit="1" customWidth="1"/>
    <col min="13323" max="13570" width="11.42578125" style="6"/>
    <col min="13571" max="13571" width="31.28515625" style="6" customWidth="1"/>
    <col min="13572" max="13573" width="22.5703125" style="6" customWidth="1"/>
    <col min="13574" max="13574" width="23" style="6" customWidth="1"/>
    <col min="13575" max="13575" width="18.42578125" style="6" customWidth="1"/>
    <col min="13576" max="13577" width="14.85546875" style="6" bestFit="1" customWidth="1"/>
    <col min="13578" max="13578" width="13.85546875" style="6" bestFit="1" customWidth="1"/>
    <col min="13579" max="13826" width="11.42578125" style="6"/>
    <col min="13827" max="13827" width="31.28515625" style="6" customWidth="1"/>
    <col min="13828" max="13829" width="22.5703125" style="6" customWidth="1"/>
    <col min="13830" max="13830" width="23" style="6" customWidth="1"/>
    <col min="13831" max="13831" width="18.42578125" style="6" customWidth="1"/>
    <col min="13832" max="13833" width="14.85546875" style="6" bestFit="1" customWidth="1"/>
    <col min="13834" max="13834" width="13.85546875" style="6" bestFit="1" customWidth="1"/>
    <col min="13835" max="14082" width="11.42578125" style="6"/>
    <col min="14083" max="14083" width="31.28515625" style="6" customWidth="1"/>
    <col min="14084" max="14085" width="22.5703125" style="6" customWidth="1"/>
    <col min="14086" max="14086" width="23" style="6" customWidth="1"/>
    <col min="14087" max="14087" width="18.42578125" style="6" customWidth="1"/>
    <col min="14088" max="14089" width="14.85546875" style="6" bestFit="1" customWidth="1"/>
    <col min="14090" max="14090" width="13.85546875" style="6" bestFit="1" customWidth="1"/>
    <col min="14091" max="14338" width="11.42578125" style="6"/>
    <col min="14339" max="14339" width="31.28515625" style="6" customWidth="1"/>
    <col min="14340" max="14341" width="22.5703125" style="6" customWidth="1"/>
    <col min="14342" max="14342" width="23" style="6" customWidth="1"/>
    <col min="14343" max="14343" width="18.42578125" style="6" customWidth="1"/>
    <col min="14344" max="14345" width="14.85546875" style="6" bestFit="1" customWidth="1"/>
    <col min="14346" max="14346" width="13.85546875" style="6" bestFit="1" customWidth="1"/>
    <col min="14347" max="14594" width="11.42578125" style="6"/>
    <col min="14595" max="14595" width="31.28515625" style="6" customWidth="1"/>
    <col min="14596" max="14597" width="22.5703125" style="6" customWidth="1"/>
    <col min="14598" max="14598" width="23" style="6" customWidth="1"/>
    <col min="14599" max="14599" width="18.42578125" style="6" customWidth="1"/>
    <col min="14600" max="14601" width="14.85546875" style="6" bestFit="1" customWidth="1"/>
    <col min="14602" max="14602" width="13.85546875" style="6" bestFit="1" customWidth="1"/>
    <col min="14603" max="14850" width="11.42578125" style="6"/>
    <col min="14851" max="14851" width="31.28515625" style="6" customWidth="1"/>
    <col min="14852" max="14853" width="22.5703125" style="6" customWidth="1"/>
    <col min="14854" max="14854" width="23" style="6" customWidth="1"/>
    <col min="14855" max="14855" width="18.42578125" style="6" customWidth="1"/>
    <col min="14856" max="14857" width="14.85546875" style="6" bestFit="1" customWidth="1"/>
    <col min="14858" max="14858" width="13.85546875" style="6" bestFit="1" customWidth="1"/>
    <col min="14859" max="15106" width="11.42578125" style="6"/>
    <col min="15107" max="15107" width="31.28515625" style="6" customWidth="1"/>
    <col min="15108" max="15109" width="22.5703125" style="6" customWidth="1"/>
    <col min="15110" max="15110" width="23" style="6" customWidth="1"/>
    <col min="15111" max="15111" width="18.42578125" style="6" customWidth="1"/>
    <col min="15112" max="15113" width="14.85546875" style="6" bestFit="1" customWidth="1"/>
    <col min="15114" max="15114" width="13.85546875" style="6" bestFit="1" customWidth="1"/>
    <col min="15115" max="15362" width="11.42578125" style="6"/>
    <col min="15363" max="15363" width="31.28515625" style="6" customWidth="1"/>
    <col min="15364" max="15365" width="22.5703125" style="6" customWidth="1"/>
    <col min="15366" max="15366" width="23" style="6" customWidth="1"/>
    <col min="15367" max="15367" width="18.42578125" style="6" customWidth="1"/>
    <col min="15368" max="15369" width="14.85546875" style="6" bestFit="1" customWidth="1"/>
    <col min="15370" max="15370" width="13.85546875" style="6" bestFit="1" customWidth="1"/>
    <col min="15371" max="15618" width="11.42578125" style="6"/>
    <col min="15619" max="15619" width="31.28515625" style="6" customWidth="1"/>
    <col min="15620" max="15621" width="22.5703125" style="6" customWidth="1"/>
    <col min="15622" max="15622" width="23" style="6" customWidth="1"/>
    <col min="15623" max="15623" width="18.42578125" style="6" customWidth="1"/>
    <col min="15624" max="15625" width="14.85546875" style="6" bestFit="1" customWidth="1"/>
    <col min="15626" max="15626" width="13.85546875" style="6" bestFit="1" customWidth="1"/>
    <col min="15627" max="15874" width="11.42578125" style="6"/>
    <col min="15875" max="15875" width="31.28515625" style="6" customWidth="1"/>
    <col min="15876" max="15877" width="22.5703125" style="6" customWidth="1"/>
    <col min="15878" max="15878" width="23" style="6" customWidth="1"/>
    <col min="15879" max="15879" width="18.42578125" style="6" customWidth="1"/>
    <col min="15880" max="15881" width="14.85546875" style="6" bestFit="1" customWidth="1"/>
    <col min="15882" max="15882" width="13.85546875" style="6" bestFit="1" customWidth="1"/>
    <col min="15883" max="16130" width="11.42578125" style="6"/>
    <col min="16131" max="16131" width="31.28515625" style="6" customWidth="1"/>
    <col min="16132" max="16133" width="22.5703125" style="6" customWidth="1"/>
    <col min="16134" max="16134" width="23" style="6" customWidth="1"/>
    <col min="16135" max="16135" width="18.42578125" style="6" customWidth="1"/>
    <col min="16136" max="16137" width="14.85546875" style="6" bestFit="1" customWidth="1"/>
    <col min="16138" max="16138" width="13.85546875" style="6" bestFit="1" customWidth="1"/>
    <col min="16139" max="16384" width="11.42578125" style="6"/>
  </cols>
  <sheetData>
    <row r="3" spans="2:10" ht="15.75" x14ac:dyDescent="0.25">
      <c r="B3" s="121" t="s">
        <v>84</v>
      </c>
      <c r="C3" s="121"/>
      <c r="D3" s="121"/>
      <c r="E3" s="121"/>
      <c r="F3" s="121"/>
      <c r="G3" s="121"/>
    </row>
    <row r="4" spans="2:10" ht="15.75" x14ac:dyDescent="0.25">
      <c r="B4" s="29"/>
      <c r="C4" s="29"/>
      <c r="D4" s="53" t="s">
        <v>91</v>
      </c>
      <c r="E4" s="127" t="s">
        <v>100</v>
      </c>
      <c r="F4" s="127"/>
      <c r="G4" s="127"/>
    </row>
    <row r="5" spans="2:10" ht="10.5" customHeight="1" x14ac:dyDescent="0.25">
      <c r="B5" s="30"/>
      <c r="C5" s="31"/>
      <c r="D5" s="31"/>
      <c r="E5" s="31"/>
      <c r="F5" s="31"/>
      <c r="G5" s="31"/>
    </row>
    <row r="6" spans="2:10" x14ac:dyDescent="0.25">
      <c r="B6" s="122" t="s">
        <v>82</v>
      </c>
      <c r="C6" s="122"/>
      <c r="D6" s="122"/>
      <c r="E6" s="122"/>
      <c r="F6" s="122"/>
      <c r="G6" s="122"/>
    </row>
    <row r="7" spans="2:10" ht="14.25" thickBot="1" x14ac:dyDescent="0.3">
      <c r="C7" s="7"/>
      <c r="D7" s="7"/>
      <c r="E7" s="7"/>
      <c r="F7" s="7"/>
      <c r="G7" s="7"/>
    </row>
    <row r="8" spans="2:10" ht="18.75" customHeight="1" x14ac:dyDescent="0.25">
      <c r="B8" s="119" t="s">
        <v>37</v>
      </c>
      <c r="C8" s="120"/>
      <c r="D8" s="125" t="s">
        <v>85</v>
      </c>
      <c r="E8" s="125" t="s">
        <v>90</v>
      </c>
      <c r="F8" s="8"/>
      <c r="I8" s="7"/>
      <c r="J8" s="7"/>
    </row>
    <row r="9" spans="2:10" ht="52.5" customHeight="1" x14ac:dyDescent="0.25">
      <c r="B9" s="123"/>
      <c r="C9" s="124"/>
      <c r="D9" s="126"/>
      <c r="E9" s="126"/>
      <c r="F9" s="8"/>
      <c r="I9" s="7"/>
      <c r="J9" s="7"/>
    </row>
    <row r="10" spans="2:10" ht="27" customHeight="1" x14ac:dyDescent="0.25">
      <c r="B10" s="115" t="s">
        <v>38</v>
      </c>
      <c r="C10" s="116"/>
      <c r="D10" s="9">
        <v>7900871</v>
      </c>
      <c r="E10" s="109">
        <f>9090111-75000-50805</f>
        <v>8964306</v>
      </c>
      <c r="F10" s="8"/>
      <c r="G10" s="8"/>
      <c r="I10" s="7"/>
      <c r="J10" s="7"/>
    </row>
    <row r="11" spans="2:10" ht="29.25" customHeight="1" x14ac:dyDescent="0.25">
      <c r="B11" s="115" t="s">
        <v>39</v>
      </c>
      <c r="C11" s="116"/>
      <c r="D11" s="9">
        <v>5923000</v>
      </c>
      <c r="E11" s="110">
        <v>5923000</v>
      </c>
      <c r="F11" s="8"/>
      <c r="G11" s="8"/>
      <c r="I11" s="7"/>
      <c r="J11" s="7"/>
    </row>
    <row r="12" spans="2:10" ht="23.25" customHeight="1" x14ac:dyDescent="0.25">
      <c r="B12" s="115" t="s">
        <v>4</v>
      </c>
      <c r="C12" s="116"/>
      <c r="D12" s="9">
        <v>555000</v>
      </c>
      <c r="E12" s="111">
        <v>624182</v>
      </c>
      <c r="F12" s="8"/>
      <c r="G12" s="8"/>
      <c r="I12" s="7"/>
      <c r="J12" s="7"/>
    </row>
    <row r="13" spans="2:10" ht="29.25" customHeight="1" x14ac:dyDescent="0.25">
      <c r="B13" s="117" t="s">
        <v>99</v>
      </c>
      <c r="C13" s="118"/>
      <c r="D13" s="52">
        <v>11794340.550000001</v>
      </c>
      <c r="E13" s="52">
        <f>11668534.55+75000+50806</f>
        <v>11794340.550000001</v>
      </c>
      <c r="F13" s="8"/>
      <c r="G13" s="8"/>
      <c r="I13" s="7"/>
      <c r="J13" s="7"/>
    </row>
    <row r="14" spans="2:10" ht="27" customHeight="1" x14ac:dyDescent="0.25">
      <c r="B14" s="132" t="s">
        <v>86</v>
      </c>
      <c r="C14" s="133"/>
      <c r="D14" s="14">
        <f>SUM(D10:D13)</f>
        <v>26173211.550000001</v>
      </c>
      <c r="E14" s="112">
        <f>SUM(E10:E13)</f>
        <v>27305828.550000001</v>
      </c>
      <c r="F14" s="8"/>
      <c r="I14" s="7"/>
      <c r="J14" s="7"/>
    </row>
    <row r="15" spans="2:10" ht="20.25" customHeight="1" thickBot="1" x14ac:dyDescent="0.3">
      <c r="B15" s="130" t="s">
        <v>40</v>
      </c>
      <c r="C15" s="131"/>
      <c r="D15" s="13"/>
      <c r="E15" s="110">
        <v>1036000</v>
      </c>
      <c r="F15" s="8"/>
      <c r="I15" s="7"/>
      <c r="J15" s="7"/>
    </row>
    <row r="16" spans="2:10" x14ac:dyDescent="0.25">
      <c r="B16" s="119" t="s">
        <v>87</v>
      </c>
      <c r="C16" s="120"/>
      <c r="D16" s="50">
        <f>+D15+D14</f>
        <v>26173211.550000001</v>
      </c>
      <c r="E16" s="113">
        <f>+E15+E14</f>
        <v>28341828.550000001</v>
      </c>
      <c r="F16" s="8"/>
      <c r="I16" s="7"/>
      <c r="J16" s="7"/>
    </row>
    <row r="17" spans="1:12" ht="16.5" x14ac:dyDescent="0.3">
      <c r="C17" s="15"/>
      <c r="D17" s="16"/>
      <c r="E17" s="16"/>
      <c r="F17" s="16"/>
      <c r="G17" s="51"/>
      <c r="H17" s="11"/>
      <c r="I17" s="11"/>
    </row>
    <row r="18" spans="1:12" x14ac:dyDescent="0.25">
      <c r="D18" s="8"/>
      <c r="E18" s="8"/>
      <c r="F18" s="8"/>
      <c r="G18" s="8"/>
      <c r="H18" s="8"/>
      <c r="I18" s="8"/>
    </row>
    <row r="19" spans="1:12" x14ac:dyDescent="0.25">
      <c r="B19" s="122" t="s">
        <v>83</v>
      </c>
      <c r="C19" s="122"/>
      <c r="D19" s="122"/>
      <c r="E19" s="122"/>
      <c r="F19" s="122"/>
      <c r="G19" s="122"/>
    </row>
    <row r="20" spans="1:12" ht="17.25" thickBot="1" x14ac:dyDescent="0.35">
      <c r="D20" s="8"/>
      <c r="E20" s="8"/>
      <c r="G20" s="11"/>
      <c r="H20" s="12"/>
      <c r="I20" s="8"/>
      <c r="J20" s="12"/>
    </row>
    <row r="21" spans="1:12" ht="12.75" customHeight="1" x14ac:dyDescent="0.25">
      <c r="B21" s="134" t="s">
        <v>41</v>
      </c>
      <c r="C21" s="134" t="s">
        <v>37</v>
      </c>
      <c r="D21" s="125" t="s">
        <v>101</v>
      </c>
      <c r="E21" s="125" t="s">
        <v>102</v>
      </c>
      <c r="F21" s="125" t="s">
        <v>103</v>
      </c>
      <c r="G21" s="125" t="s">
        <v>104</v>
      </c>
      <c r="H21" s="125" t="s">
        <v>89</v>
      </c>
    </row>
    <row r="22" spans="1:12" ht="45.75" customHeight="1" x14ac:dyDescent="0.25">
      <c r="B22" s="135"/>
      <c r="C22" s="135"/>
      <c r="D22" s="126"/>
      <c r="E22" s="126"/>
      <c r="F22" s="126"/>
      <c r="G22" s="126"/>
      <c r="H22" s="126"/>
      <c r="I22" s="12"/>
    </row>
    <row r="23" spans="1:12" ht="17.25" customHeight="1" x14ac:dyDescent="0.25">
      <c r="B23" s="17">
        <v>1000</v>
      </c>
      <c r="C23" s="18" t="s">
        <v>42</v>
      </c>
      <c r="D23" s="54">
        <f>+'ANEXO 2 PE PARTIDA'!L28</f>
        <v>12489031.999153318</v>
      </c>
      <c r="E23" s="101">
        <f>+'ANEXO 2 PE PARTIDA'!M28</f>
        <v>11502448.969999999</v>
      </c>
      <c r="F23" s="19"/>
      <c r="G23" s="19">
        <f>+F23+E23</f>
        <v>11502448.969999999</v>
      </c>
      <c r="H23" s="19">
        <f>+D23-G23</f>
        <v>986583.02915331908</v>
      </c>
    </row>
    <row r="24" spans="1:12" ht="16.5" customHeight="1" x14ac:dyDescent="0.25">
      <c r="B24" s="17">
        <v>2000</v>
      </c>
      <c r="C24" s="18" t="s">
        <v>43</v>
      </c>
      <c r="D24" s="55">
        <f>+'ANEXO 2 PE PARTIDA'!L73</f>
        <v>3607712.28</v>
      </c>
      <c r="E24" s="78">
        <f>+'ANEXO 2 PE PARTIDA'!M73</f>
        <v>1429501.38</v>
      </c>
      <c r="F24" s="9"/>
      <c r="G24" s="19">
        <f t="shared" ref="G24:G27" si="0">+F24+E24</f>
        <v>1429501.38</v>
      </c>
      <c r="H24" s="19">
        <f t="shared" ref="H24:H27" si="1">+D24-G24</f>
        <v>2178210.9</v>
      </c>
    </row>
    <row r="25" spans="1:12" ht="18" customHeight="1" x14ac:dyDescent="0.25">
      <c r="B25" s="17">
        <v>3000</v>
      </c>
      <c r="C25" s="18" t="s">
        <v>44</v>
      </c>
      <c r="D25" s="55">
        <f>+'ANEXO 2 PE PARTIDA'!L114</f>
        <v>7475413.6699999999</v>
      </c>
      <c r="E25" s="78">
        <f>+'ANEXO 2 PE PARTIDA'!M114</f>
        <v>5013789.99</v>
      </c>
      <c r="F25" s="9"/>
      <c r="G25" s="19">
        <f t="shared" si="0"/>
        <v>5013789.99</v>
      </c>
      <c r="H25" s="19">
        <f t="shared" si="1"/>
        <v>2461623.6799999997</v>
      </c>
    </row>
    <row r="26" spans="1:12" ht="18" customHeight="1" x14ac:dyDescent="0.25">
      <c r="B26" s="17">
        <v>4000</v>
      </c>
      <c r="C26" s="20" t="s">
        <v>88</v>
      </c>
      <c r="D26" s="55">
        <f>+'ANEXO 2 PE PARTIDA'!L122</f>
        <v>3093102.2600000002</v>
      </c>
      <c r="E26" s="78">
        <f>+'ANEXO 2 PE PARTIDA'!M122-36000</f>
        <v>412422.24</v>
      </c>
      <c r="F26" s="78">
        <v>36000</v>
      </c>
      <c r="G26" s="19">
        <f t="shared" si="0"/>
        <v>448422.24</v>
      </c>
      <c r="H26" s="19">
        <f t="shared" si="1"/>
        <v>2644680.0200000005</v>
      </c>
    </row>
    <row r="27" spans="1:12" ht="18.75" customHeight="1" thickBot="1" x14ac:dyDescent="0.3">
      <c r="B27" s="17">
        <v>5000</v>
      </c>
      <c r="C27" s="18" t="s">
        <v>45</v>
      </c>
      <c r="D27" s="55">
        <f>+'ANEXO 2 PE PARTIDA'!L133</f>
        <v>1676568.3399999999</v>
      </c>
      <c r="E27" s="102">
        <f>+'ANEXO 2 PE PARTIDA'!M133</f>
        <v>921432.6100000001</v>
      </c>
      <c r="F27" s="10"/>
      <c r="G27" s="19">
        <f t="shared" si="0"/>
        <v>921432.6100000001</v>
      </c>
      <c r="H27" s="19">
        <f t="shared" si="1"/>
        <v>755135.72999999975</v>
      </c>
    </row>
    <row r="28" spans="1:12" ht="24" customHeight="1" x14ac:dyDescent="0.25">
      <c r="B28" s="49"/>
      <c r="C28" s="49" t="s">
        <v>46</v>
      </c>
      <c r="D28" s="114">
        <f>SUM(D23:D27)</f>
        <v>28341828.54915332</v>
      </c>
      <c r="E28" s="56">
        <f>SUM(E23:E27)</f>
        <v>19279595.189999994</v>
      </c>
      <c r="F28" s="56">
        <f>SUM(F23:F27)</f>
        <v>36000</v>
      </c>
      <c r="G28" s="56">
        <f>SUM(G23:G27)</f>
        <v>19315595.189999994</v>
      </c>
      <c r="H28" s="56">
        <f>SUM(H23:H27)</f>
        <v>9026233.3591533192</v>
      </c>
    </row>
    <row r="29" spans="1:12" x14ac:dyDescent="0.25">
      <c r="D29" s="8" t="s">
        <v>47</v>
      </c>
      <c r="E29" s="8"/>
      <c r="F29" s="8"/>
    </row>
    <row r="30" spans="1:12" s="3" customFormat="1" ht="15" x14ac:dyDescent="0.25">
      <c r="A30" s="85"/>
      <c r="B30" s="129" t="s">
        <v>168</v>
      </c>
      <c r="C30" s="129"/>
      <c r="D30" s="88"/>
      <c r="E30" s="89" t="s">
        <v>169</v>
      </c>
      <c r="F30" s="106"/>
      <c r="G30" s="89"/>
      <c r="H30" s="90"/>
      <c r="I30" s="91" t="s">
        <v>170</v>
      </c>
      <c r="L30" s="92"/>
    </row>
    <row r="31" spans="1:12" s="3" customFormat="1" ht="15" x14ac:dyDescent="0.25">
      <c r="A31" s="85"/>
      <c r="B31" s="128" t="s">
        <v>171</v>
      </c>
      <c r="C31" s="128"/>
      <c r="D31" s="88"/>
      <c r="E31" s="93" t="s">
        <v>172</v>
      </c>
      <c r="F31" s="88"/>
      <c r="G31" s="94"/>
      <c r="I31" s="91" t="s">
        <v>173</v>
      </c>
      <c r="L31" s="92"/>
    </row>
    <row r="32" spans="1:12" s="3" customFormat="1" ht="15" x14ac:dyDescent="0.25">
      <c r="A32" s="85"/>
      <c r="B32" s="86"/>
      <c r="C32" s="87"/>
      <c r="D32" s="88"/>
      <c r="E32" s="88"/>
      <c r="F32" s="88"/>
      <c r="G32" s="95"/>
      <c r="I32" s="89"/>
      <c r="J32" s="96"/>
      <c r="K32" s="91"/>
      <c r="L32" s="92"/>
    </row>
    <row r="33" spans="1:12" s="3" customFormat="1" ht="15" x14ac:dyDescent="0.25">
      <c r="A33" s="85"/>
      <c r="B33" s="86"/>
      <c r="C33" s="87"/>
      <c r="D33" s="88"/>
      <c r="E33" s="88"/>
      <c r="F33" s="88"/>
      <c r="G33" s="95"/>
      <c r="I33" s="89"/>
      <c r="J33" s="96"/>
      <c r="K33" s="91"/>
      <c r="L33" s="92"/>
    </row>
    <row r="34" spans="1:12" s="3" customFormat="1" ht="15" x14ac:dyDescent="0.25">
      <c r="A34" s="85"/>
      <c r="B34" s="86"/>
      <c r="C34" s="87"/>
      <c r="D34" s="88"/>
      <c r="E34" s="88"/>
      <c r="F34" s="88"/>
      <c r="G34" s="95"/>
      <c r="I34" s="89"/>
      <c r="J34" s="96"/>
      <c r="K34" s="91"/>
      <c r="L34" s="92"/>
    </row>
    <row r="35" spans="1:12" s="3" customFormat="1" ht="15" x14ac:dyDescent="0.25">
      <c r="A35" s="85"/>
      <c r="C35" s="87"/>
      <c r="D35" s="97"/>
      <c r="E35" s="97"/>
      <c r="F35" s="97"/>
      <c r="G35" s="87"/>
      <c r="J35" s="98"/>
      <c r="L35" s="99"/>
    </row>
    <row r="36" spans="1:12" s="3" customFormat="1" ht="15" x14ac:dyDescent="0.25">
      <c r="A36" s="85"/>
      <c r="B36" s="129" t="s">
        <v>174</v>
      </c>
      <c r="C36" s="129"/>
      <c r="D36" s="97"/>
      <c r="E36" s="93" t="s">
        <v>175</v>
      </c>
      <c r="F36" s="97"/>
      <c r="G36" s="94"/>
      <c r="I36" s="91" t="s">
        <v>176</v>
      </c>
      <c r="L36" s="100"/>
    </row>
  </sheetData>
  <mergeCells count="24">
    <mergeCell ref="B31:C31"/>
    <mergeCell ref="B30:C30"/>
    <mergeCell ref="B36:C36"/>
    <mergeCell ref="H21:H22"/>
    <mergeCell ref="B15:C15"/>
    <mergeCell ref="B14:C14"/>
    <mergeCell ref="B19:G19"/>
    <mergeCell ref="B21:B22"/>
    <mergeCell ref="C21:C22"/>
    <mergeCell ref="D21:D22"/>
    <mergeCell ref="E21:E22"/>
    <mergeCell ref="F21:F22"/>
    <mergeCell ref="G21:G22"/>
    <mergeCell ref="B10:C10"/>
    <mergeCell ref="B11:C11"/>
    <mergeCell ref="B12:C12"/>
    <mergeCell ref="B13:C13"/>
    <mergeCell ref="B16:C16"/>
    <mergeCell ref="B3:G3"/>
    <mergeCell ref="B6:G6"/>
    <mergeCell ref="B8:C9"/>
    <mergeCell ref="D8:D9"/>
    <mergeCell ref="E8:E9"/>
    <mergeCell ref="E4:G4"/>
  </mergeCells>
  <printOptions horizontalCentered="1" verticalCentered="1"/>
  <pageMargins left="0.55118110236220474" right="0.55118110236220474" top="0.59055118110236227" bottom="0.59055118110236227" header="0" footer="0"/>
  <pageSetup paperSize="5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L23"/>
  <sheetViews>
    <sheetView zoomScaleNormal="100" workbookViewId="0">
      <selection activeCell="D11" sqref="D11:F11"/>
    </sheetView>
  </sheetViews>
  <sheetFormatPr baseColWidth="10" defaultColWidth="9.140625" defaultRowHeight="16.5" x14ac:dyDescent="0.3"/>
  <cols>
    <col min="1" max="1" width="3.28515625" style="5" customWidth="1"/>
    <col min="2" max="2" width="42.5703125" style="5" customWidth="1"/>
    <col min="3" max="3" width="46.140625" style="5" customWidth="1"/>
    <col min="4" max="5" width="9.140625" style="5"/>
    <col min="6" max="6" width="25.140625" style="5" customWidth="1"/>
    <col min="7" max="7" width="9.140625" style="5"/>
    <col min="8" max="8" width="16.85546875" style="1" bestFit="1" customWidth="1"/>
    <col min="9" max="16384" width="9.140625" style="1"/>
  </cols>
  <sheetData>
    <row r="2" spans="1:8" ht="15" customHeight="1" x14ac:dyDescent="0.3">
      <c r="A2" s="1"/>
      <c r="B2" s="141"/>
      <c r="C2" s="141"/>
      <c r="D2" s="141"/>
      <c r="E2" s="141"/>
      <c r="F2" s="141"/>
    </row>
    <row r="3" spans="1:8" ht="15" customHeight="1" x14ac:dyDescent="0.3">
      <c r="A3" s="1"/>
      <c r="B3" s="22"/>
      <c r="C3" s="59" t="s">
        <v>105</v>
      </c>
      <c r="D3" s="59"/>
      <c r="E3" s="59"/>
      <c r="F3" s="59"/>
    </row>
    <row r="4" spans="1:8" ht="15" customHeight="1" x14ac:dyDescent="0.3">
      <c r="A4" s="1"/>
      <c r="B4" s="22"/>
      <c r="C4" s="22"/>
      <c r="D4" s="22"/>
      <c r="E4" s="22"/>
      <c r="F4" s="22"/>
    </row>
    <row r="5" spans="1:8" ht="18.75" customHeight="1" x14ac:dyDescent="0.3">
      <c r="A5" s="1"/>
      <c r="B5" s="142"/>
      <c r="C5" s="142"/>
      <c r="D5" s="142"/>
      <c r="E5" s="142"/>
      <c r="F5" s="142"/>
    </row>
    <row r="6" spans="1:8" ht="20.25" x14ac:dyDescent="0.3">
      <c r="A6" s="1"/>
      <c r="B6" s="143" t="s">
        <v>92</v>
      </c>
      <c r="C6" s="143"/>
      <c r="D6" s="143"/>
      <c r="E6" s="143"/>
      <c r="F6" s="143"/>
    </row>
    <row r="7" spans="1:8" ht="17.25" thickBot="1" x14ac:dyDescent="0.35">
      <c r="A7" s="1"/>
      <c r="D7" s="144"/>
      <c r="E7" s="144"/>
      <c r="F7" s="144"/>
    </row>
    <row r="8" spans="1:8" ht="57.75" customHeight="1" x14ac:dyDescent="0.3">
      <c r="A8" s="1"/>
      <c r="B8" s="149" t="s">
        <v>0</v>
      </c>
      <c r="C8" s="137"/>
      <c r="D8" s="137" t="s">
        <v>1</v>
      </c>
      <c r="E8" s="137"/>
      <c r="F8" s="138"/>
    </row>
    <row r="9" spans="1:8" ht="17.25" x14ac:dyDescent="0.3">
      <c r="A9" s="1"/>
      <c r="B9" s="150" t="s">
        <v>2</v>
      </c>
      <c r="C9" s="151"/>
      <c r="D9" s="139">
        <f>+RESUMEN!E11</f>
        <v>5923000</v>
      </c>
      <c r="E9" s="139"/>
      <c r="F9" s="140"/>
    </row>
    <row r="10" spans="1:8" ht="17.25" x14ac:dyDescent="0.3">
      <c r="A10" s="1"/>
      <c r="B10" s="150" t="s">
        <v>3</v>
      </c>
      <c r="C10" s="151"/>
      <c r="D10" s="139">
        <f>+RESUMEN!E10+RESUMEN!E15</f>
        <v>10000306</v>
      </c>
      <c r="E10" s="139"/>
      <c r="F10" s="140"/>
    </row>
    <row r="11" spans="1:8" ht="17.25" x14ac:dyDescent="0.3">
      <c r="A11" s="1"/>
      <c r="B11" s="150" t="s">
        <v>4</v>
      </c>
      <c r="C11" s="151"/>
      <c r="D11" s="139">
        <f>+RESUMEN!E12</f>
        <v>624182</v>
      </c>
      <c r="E11" s="139"/>
      <c r="F11" s="140"/>
      <c r="H11" s="4"/>
    </row>
    <row r="12" spans="1:8" ht="17.25" x14ac:dyDescent="0.3">
      <c r="A12" s="1"/>
      <c r="B12" s="136" t="s">
        <v>5</v>
      </c>
      <c r="C12" s="57" t="s">
        <v>93</v>
      </c>
      <c r="D12" s="139">
        <f>+RESUMEN!E13</f>
        <v>11794340.550000001</v>
      </c>
      <c r="E12" s="139"/>
      <c r="F12" s="140"/>
      <c r="H12" s="2"/>
    </row>
    <row r="13" spans="1:8" ht="34.5" x14ac:dyDescent="0.3">
      <c r="A13" s="1"/>
      <c r="B13" s="136"/>
      <c r="C13" s="58" t="s">
        <v>94</v>
      </c>
      <c r="D13" s="139"/>
      <c r="E13" s="139"/>
      <c r="F13" s="140"/>
      <c r="H13" s="2"/>
    </row>
    <row r="14" spans="1:8" ht="17.25" x14ac:dyDescent="0.3">
      <c r="A14" s="1"/>
      <c r="B14" s="136"/>
      <c r="C14" s="21" t="s">
        <v>6</v>
      </c>
      <c r="D14" s="139">
        <f>SUM(D12:F13)</f>
        <v>11794340.550000001</v>
      </c>
      <c r="E14" s="139"/>
      <c r="F14" s="140"/>
      <c r="H14" s="2"/>
    </row>
    <row r="15" spans="1:8" ht="36" customHeight="1" thickBot="1" x14ac:dyDescent="0.3">
      <c r="A15" s="1"/>
      <c r="B15" s="147" t="s">
        <v>6</v>
      </c>
      <c r="C15" s="148"/>
      <c r="D15" s="145">
        <f>+D14+D11+D10+D9</f>
        <v>28341828.550000001</v>
      </c>
      <c r="E15" s="145"/>
      <c r="F15" s="146"/>
      <c r="G15" s="1"/>
    </row>
    <row r="17" spans="1:12" s="3" customFormat="1" ht="15" x14ac:dyDescent="0.25">
      <c r="A17" s="85"/>
      <c r="B17" s="91" t="s">
        <v>168</v>
      </c>
      <c r="C17" s="89" t="s">
        <v>169</v>
      </c>
      <c r="D17" s="88"/>
      <c r="E17" s="89"/>
      <c r="F17" s="91" t="s">
        <v>170</v>
      </c>
      <c r="G17" s="89"/>
      <c r="H17" s="90"/>
      <c r="I17" s="91"/>
      <c r="L17" s="92"/>
    </row>
    <row r="18" spans="1:12" s="3" customFormat="1" ht="15" customHeight="1" x14ac:dyDescent="0.25">
      <c r="A18" s="85"/>
      <c r="B18" s="128" t="s">
        <v>171</v>
      </c>
      <c r="C18" s="93" t="s">
        <v>172</v>
      </c>
      <c r="D18" s="88"/>
      <c r="E18" s="93"/>
      <c r="F18" s="91" t="s">
        <v>173</v>
      </c>
      <c r="G18" s="94"/>
      <c r="I18" s="91"/>
      <c r="L18" s="92"/>
    </row>
    <row r="19" spans="1:12" s="3" customFormat="1" ht="15" x14ac:dyDescent="0.25">
      <c r="A19" s="85"/>
      <c r="B19" s="128"/>
      <c r="C19" s="87"/>
      <c r="D19" s="88"/>
      <c r="E19" s="88"/>
      <c r="F19" s="88"/>
      <c r="G19" s="95"/>
      <c r="I19" s="89"/>
      <c r="J19" s="96"/>
      <c r="K19" s="91"/>
      <c r="L19" s="92"/>
    </row>
    <row r="20" spans="1:12" s="3" customFormat="1" ht="15" x14ac:dyDescent="0.25">
      <c r="A20" s="85"/>
      <c r="B20" s="86"/>
      <c r="C20" s="87"/>
      <c r="D20" s="88"/>
      <c r="E20" s="88"/>
      <c r="F20" s="88"/>
      <c r="G20" s="95"/>
      <c r="I20" s="89"/>
      <c r="J20" s="96"/>
      <c r="K20" s="91"/>
      <c r="L20" s="92"/>
    </row>
    <row r="21" spans="1:12" s="3" customFormat="1" ht="15" x14ac:dyDescent="0.25">
      <c r="A21" s="85"/>
      <c r="B21" s="86"/>
      <c r="C21" s="87"/>
      <c r="D21" s="88"/>
      <c r="E21" s="88"/>
      <c r="F21" s="88"/>
      <c r="G21" s="95"/>
      <c r="I21" s="89"/>
      <c r="J21" s="96"/>
      <c r="K21" s="91"/>
      <c r="L21" s="92"/>
    </row>
    <row r="22" spans="1:12" s="3" customFormat="1" ht="15" x14ac:dyDescent="0.25">
      <c r="A22" s="85"/>
      <c r="C22" s="87"/>
      <c r="D22" s="97"/>
      <c r="E22" s="97"/>
      <c r="F22" s="97"/>
      <c r="G22" s="87"/>
      <c r="J22" s="98"/>
      <c r="L22" s="99"/>
    </row>
    <row r="23" spans="1:12" s="3" customFormat="1" ht="15" x14ac:dyDescent="0.25">
      <c r="A23" s="85"/>
      <c r="B23" s="91" t="s">
        <v>174</v>
      </c>
      <c r="C23" s="93" t="s">
        <v>175</v>
      </c>
      <c r="D23" s="97"/>
      <c r="E23" s="93"/>
      <c r="F23" s="91" t="s">
        <v>176</v>
      </c>
      <c r="G23" s="94"/>
      <c r="I23" s="91"/>
      <c r="L23" s="100"/>
    </row>
  </sheetData>
  <mergeCells count="19">
    <mergeCell ref="B18:B19"/>
    <mergeCell ref="B2:F2"/>
    <mergeCell ref="B5:F5"/>
    <mergeCell ref="B6:F6"/>
    <mergeCell ref="D13:F13"/>
    <mergeCell ref="D14:F14"/>
    <mergeCell ref="D7:F7"/>
    <mergeCell ref="D15:F15"/>
    <mergeCell ref="B15:C15"/>
    <mergeCell ref="B8:C8"/>
    <mergeCell ref="B9:C9"/>
    <mergeCell ref="B10:C10"/>
    <mergeCell ref="B11:C11"/>
    <mergeCell ref="B12:B14"/>
    <mergeCell ref="D8:F8"/>
    <mergeCell ref="D9:F9"/>
    <mergeCell ref="D10:F10"/>
    <mergeCell ref="D11:F11"/>
    <mergeCell ref="D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zoomScale="80" zoomScaleNormal="80" workbookViewId="0">
      <selection activeCell="P44" sqref="P44"/>
    </sheetView>
  </sheetViews>
  <sheetFormatPr baseColWidth="10" defaultRowHeight="15" x14ac:dyDescent="0.25"/>
  <cols>
    <col min="1" max="1" width="17" customWidth="1"/>
    <col min="2" max="2" width="62.5703125" customWidth="1"/>
    <col min="3" max="3" width="17.140625" customWidth="1"/>
    <col min="4" max="4" width="15.5703125" customWidth="1"/>
    <col min="5" max="5" width="13.42578125" customWidth="1"/>
    <col min="6" max="6" width="17.28515625" customWidth="1"/>
    <col min="7" max="9" width="22" customWidth="1"/>
    <col min="10" max="12" width="17.140625" customWidth="1"/>
    <col min="13" max="13" width="17.140625" bestFit="1" customWidth="1"/>
    <col min="14" max="14" width="14.42578125" bestFit="1" customWidth="1"/>
    <col min="15" max="15" width="13.42578125" bestFit="1" customWidth="1"/>
    <col min="16" max="16" width="12.42578125" bestFit="1" customWidth="1"/>
  </cols>
  <sheetData>
    <row r="1" spans="1:17" ht="18" x14ac:dyDescent="0.25">
      <c r="A1" s="152" t="s">
        <v>96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7" ht="18" customHeight="1" x14ac:dyDescent="0.25">
      <c r="A2" s="153" t="s">
        <v>106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7" ht="15" customHeight="1" x14ac:dyDescent="0.25">
      <c r="A3" s="154" t="s">
        <v>98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7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7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7" s="40" customFormat="1" ht="84" customHeight="1" x14ac:dyDescent="0.25">
      <c r="A6" s="38" t="s">
        <v>9</v>
      </c>
      <c r="B6" s="38" t="s">
        <v>7</v>
      </c>
      <c r="C6" s="38" t="s">
        <v>10</v>
      </c>
      <c r="D6" s="38" t="s">
        <v>11</v>
      </c>
      <c r="E6" s="38" t="s">
        <v>4</v>
      </c>
      <c r="F6" s="39" t="s">
        <v>40</v>
      </c>
      <c r="G6" s="38" t="s">
        <v>162</v>
      </c>
      <c r="H6" s="38" t="s">
        <v>163</v>
      </c>
      <c r="I6" s="38" t="s">
        <v>164</v>
      </c>
      <c r="J6" s="38" t="s">
        <v>73</v>
      </c>
      <c r="K6" s="38" t="s">
        <v>74</v>
      </c>
      <c r="L6" s="39" t="s">
        <v>81</v>
      </c>
      <c r="M6" s="39" t="s">
        <v>80</v>
      </c>
      <c r="N6" s="38" t="s">
        <v>6</v>
      </c>
      <c r="O6"/>
      <c r="P6"/>
      <c r="Q6"/>
    </row>
    <row r="7" spans="1:17" ht="16.5" x14ac:dyDescent="0.3">
      <c r="A7" s="41" t="s">
        <v>75</v>
      </c>
      <c r="B7" s="23"/>
      <c r="C7" s="25"/>
      <c r="D7" s="25"/>
      <c r="E7" s="25"/>
      <c r="F7" s="25"/>
      <c r="G7" s="25"/>
      <c r="H7" s="47"/>
      <c r="I7" s="47"/>
      <c r="J7" s="25"/>
      <c r="K7" s="25"/>
      <c r="L7" s="25"/>
      <c r="M7" s="25"/>
      <c r="N7" s="25"/>
    </row>
    <row r="8" spans="1:17" ht="15" customHeight="1" x14ac:dyDescent="0.3">
      <c r="A8" s="42">
        <v>1131</v>
      </c>
      <c r="B8" s="77" t="s">
        <v>107</v>
      </c>
      <c r="C8" s="25">
        <v>2851924.57</v>
      </c>
      <c r="D8" s="25">
        <v>3721624.6</v>
      </c>
      <c r="E8" s="60"/>
      <c r="F8" s="60"/>
      <c r="G8" s="60"/>
      <c r="H8" s="60"/>
      <c r="I8" s="60"/>
      <c r="J8" s="25">
        <v>722613</v>
      </c>
      <c r="K8" s="61"/>
      <c r="L8" s="61"/>
      <c r="M8" s="61"/>
      <c r="N8" s="25">
        <f>SUM(C8:M8)</f>
        <v>7296162.1699999999</v>
      </c>
    </row>
    <row r="9" spans="1:17" ht="15.75" x14ac:dyDescent="0.3">
      <c r="A9" s="42">
        <v>1211</v>
      </c>
      <c r="B9" s="77" t="s">
        <v>108</v>
      </c>
      <c r="C9" s="25"/>
      <c r="D9" s="25">
        <v>70836</v>
      </c>
      <c r="E9" s="60"/>
      <c r="F9" s="60"/>
      <c r="G9" s="60"/>
      <c r="H9" s="60"/>
      <c r="I9" s="60"/>
      <c r="J9" s="25"/>
      <c r="K9" s="61"/>
      <c r="L9" s="61"/>
      <c r="M9" s="61"/>
      <c r="N9" s="25">
        <f t="shared" ref="N9:N26" si="0">SUM(C9:M9)</f>
        <v>70836</v>
      </c>
    </row>
    <row r="10" spans="1:17" ht="15.75" x14ac:dyDescent="0.3">
      <c r="A10" s="42">
        <v>1311</v>
      </c>
      <c r="B10" s="77" t="s">
        <v>109</v>
      </c>
      <c r="C10" s="25">
        <v>5285.76</v>
      </c>
      <c r="D10" s="25">
        <v>16817.934566650001</v>
      </c>
      <c r="E10" s="60"/>
      <c r="F10" s="60"/>
      <c r="G10" s="60"/>
      <c r="H10" s="60"/>
      <c r="I10" s="60"/>
      <c r="J10" s="25">
        <v>866</v>
      </c>
      <c r="K10" s="61"/>
      <c r="L10" s="61"/>
      <c r="M10" s="61"/>
      <c r="N10" s="25">
        <f t="shared" si="0"/>
        <v>22969.694566650003</v>
      </c>
    </row>
    <row r="11" spans="1:17" ht="15.75" x14ac:dyDescent="0.3">
      <c r="A11" s="42">
        <v>1321</v>
      </c>
      <c r="B11" s="77" t="s">
        <v>17</v>
      </c>
      <c r="C11" s="25">
        <v>209900.68</v>
      </c>
      <c r="D11" s="25">
        <v>254508.30640000006</v>
      </c>
      <c r="E11" s="60"/>
      <c r="F11" s="60"/>
      <c r="G11" s="60"/>
      <c r="H11" s="60"/>
      <c r="I11" s="60"/>
      <c r="J11" s="25"/>
      <c r="K11" s="61"/>
      <c r="L11" s="61"/>
      <c r="M11" s="61"/>
      <c r="N11" s="25">
        <f t="shared" si="0"/>
        <v>464408.98640000005</v>
      </c>
    </row>
    <row r="12" spans="1:17" ht="15.75" x14ac:dyDescent="0.3">
      <c r="A12" s="42">
        <v>1322</v>
      </c>
      <c r="B12" s="77" t="s">
        <v>8</v>
      </c>
      <c r="C12" s="25">
        <v>524751.69999999995</v>
      </c>
      <c r="D12" s="25">
        <v>424180.51066666655</v>
      </c>
      <c r="E12" s="60"/>
      <c r="F12" s="60"/>
      <c r="G12" s="60"/>
      <c r="H12" s="60"/>
      <c r="I12" s="60"/>
      <c r="J12" s="25"/>
      <c r="K12" s="61"/>
      <c r="L12" s="61"/>
      <c r="M12" s="61"/>
      <c r="N12" s="25">
        <f t="shared" si="0"/>
        <v>948932.21066666651</v>
      </c>
    </row>
    <row r="13" spans="1:17" ht="15.75" x14ac:dyDescent="0.3">
      <c r="A13" s="42">
        <v>1343</v>
      </c>
      <c r="B13" s="77" t="s">
        <v>18</v>
      </c>
      <c r="C13" s="25">
        <v>28800</v>
      </c>
      <c r="D13" s="25">
        <v>40860</v>
      </c>
      <c r="E13" s="60"/>
      <c r="F13" s="60"/>
      <c r="G13" s="60"/>
      <c r="H13" s="60"/>
      <c r="I13" s="60"/>
      <c r="J13" s="25">
        <v>6327</v>
      </c>
      <c r="K13" s="61"/>
      <c r="L13" s="61"/>
      <c r="M13" s="61"/>
      <c r="N13" s="25">
        <f t="shared" si="0"/>
        <v>75987</v>
      </c>
    </row>
    <row r="14" spans="1:17" ht="15.75" x14ac:dyDescent="0.3">
      <c r="A14" s="42">
        <v>1411</v>
      </c>
      <c r="B14" s="77" t="s">
        <v>110</v>
      </c>
      <c r="C14" s="25">
        <v>234873.94</v>
      </c>
      <c r="D14" s="25">
        <v>297729.96768000012</v>
      </c>
      <c r="E14" s="60"/>
      <c r="F14" s="60"/>
      <c r="G14" s="60"/>
      <c r="H14" s="60"/>
      <c r="I14" s="60"/>
      <c r="J14" s="25"/>
      <c r="K14" s="61"/>
      <c r="L14" s="61"/>
      <c r="M14" s="61"/>
      <c r="N14" s="25">
        <f t="shared" si="0"/>
        <v>532603.90768000018</v>
      </c>
    </row>
    <row r="15" spans="1:17" ht="15.75" x14ac:dyDescent="0.3">
      <c r="A15" s="42">
        <v>1421</v>
      </c>
      <c r="B15" s="77" t="s">
        <v>19</v>
      </c>
      <c r="C15" s="25">
        <v>88077.72</v>
      </c>
      <c r="D15" s="25">
        <v>111648.73788000003</v>
      </c>
      <c r="E15" s="60"/>
      <c r="F15" s="60"/>
      <c r="G15" s="60"/>
      <c r="H15" s="60"/>
      <c r="I15" s="60"/>
      <c r="J15" s="25"/>
      <c r="K15" s="61"/>
      <c r="L15" s="61"/>
      <c r="M15" s="61"/>
      <c r="N15" s="25">
        <f t="shared" si="0"/>
        <v>199726.45788000003</v>
      </c>
    </row>
    <row r="16" spans="1:17" ht="15.75" x14ac:dyDescent="0.3">
      <c r="A16" s="42">
        <v>1431</v>
      </c>
      <c r="B16" s="77" t="s">
        <v>111</v>
      </c>
      <c r="C16" s="25">
        <v>308272.02</v>
      </c>
      <c r="D16" s="25">
        <v>446594.95152000012</v>
      </c>
      <c r="E16" s="60"/>
      <c r="F16" s="60"/>
      <c r="G16" s="60"/>
      <c r="H16" s="60"/>
      <c r="I16" s="60"/>
      <c r="J16" s="25">
        <v>24785</v>
      </c>
      <c r="K16" s="61"/>
      <c r="L16" s="61"/>
      <c r="M16" s="61"/>
      <c r="N16" s="25">
        <f t="shared" si="0"/>
        <v>779651.97152000014</v>
      </c>
    </row>
    <row r="17" spans="1:14" ht="15.75" x14ac:dyDescent="0.3">
      <c r="A17" s="42">
        <v>1432</v>
      </c>
      <c r="B17" s="77" t="s">
        <v>178</v>
      </c>
      <c r="C17" s="25">
        <v>58718.48</v>
      </c>
      <c r="D17" s="25">
        <v>74432.491920000029</v>
      </c>
      <c r="E17" s="60"/>
      <c r="F17" s="60"/>
      <c r="G17" s="60"/>
      <c r="H17" s="60"/>
      <c r="I17" s="60"/>
      <c r="J17" s="25"/>
      <c r="K17" s="61"/>
      <c r="L17" s="61"/>
      <c r="M17" s="61"/>
      <c r="N17" s="25">
        <f t="shared" si="0"/>
        <v>133150.97192000004</v>
      </c>
    </row>
    <row r="18" spans="1:14" ht="15.75" x14ac:dyDescent="0.3">
      <c r="A18" s="42">
        <v>1442</v>
      </c>
      <c r="B18" s="77" t="s">
        <v>112</v>
      </c>
      <c r="C18" s="25">
        <v>65000</v>
      </c>
      <c r="D18" s="25">
        <v>32500</v>
      </c>
      <c r="E18" s="60"/>
      <c r="F18" s="60"/>
      <c r="G18" s="60"/>
      <c r="H18" s="60"/>
      <c r="I18" s="60"/>
      <c r="J18" s="25"/>
      <c r="K18" s="61"/>
      <c r="L18" s="61"/>
      <c r="M18" s="61"/>
      <c r="N18" s="25">
        <f t="shared" si="0"/>
        <v>97500</v>
      </c>
    </row>
    <row r="19" spans="1:14" ht="15.75" x14ac:dyDescent="0.3">
      <c r="A19" s="42">
        <v>1521</v>
      </c>
      <c r="B19" s="77" t="s">
        <v>113</v>
      </c>
      <c r="C19" s="25">
        <v>0</v>
      </c>
      <c r="D19" s="25">
        <v>150000</v>
      </c>
      <c r="E19" s="60"/>
      <c r="F19" s="60"/>
      <c r="G19" s="60"/>
      <c r="H19" s="60"/>
      <c r="I19" s="60"/>
      <c r="J19" s="25">
        <v>201722</v>
      </c>
      <c r="K19" s="61"/>
      <c r="L19" s="61"/>
      <c r="M19" s="61"/>
      <c r="N19" s="25">
        <f t="shared" si="0"/>
        <v>351722</v>
      </c>
    </row>
    <row r="20" spans="1:14" ht="15.75" x14ac:dyDescent="0.3">
      <c r="A20" s="42">
        <v>1544</v>
      </c>
      <c r="B20" s="77" t="s">
        <v>114</v>
      </c>
      <c r="C20" s="25">
        <v>192000</v>
      </c>
      <c r="D20" s="25">
        <v>0</v>
      </c>
      <c r="E20" s="60"/>
      <c r="F20" s="60"/>
      <c r="G20" s="60"/>
      <c r="H20" s="60"/>
      <c r="I20" s="60"/>
      <c r="J20" s="25"/>
      <c r="K20" s="61"/>
      <c r="L20" s="61"/>
      <c r="M20" s="61"/>
      <c r="N20" s="25">
        <f t="shared" si="0"/>
        <v>192000</v>
      </c>
    </row>
    <row r="21" spans="1:14" ht="15.75" x14ac:dyDescent="0.3">
      <c r="A21" s="42">
        <v>1611</v>
      </c>
      <c r="B21" s="77" t="s">
        <v>20</v>
      </c>
      <c r="C21" s="25"/>
      <c r="D21" s="25">
        <v>136459.56852000003</v>
      </c>
      <c r="E21" s="60"/>
      <c r="F21" s="60"/>
      <c r="G21" s="60"/>
      <c r="H21" s="60"/>
      <c r="I21" s="60"/>
      <c r="J21" s="25"/>
      <c r="K21" s="61"/>
      <c r="L21" s="61"/>
      <c r="M21" s="61"/>
      <c r="N21" s="25">
        <f t="shared" si="0"/>
        <v>136459.56852000003</v>
      </c>
    </row>
    <row r="22" spans="1:14" ht="15.75" x14ac:dyDescent="0.3">
      <c r="A22" s="42">
        <v>1612</v>
      </c>
      <c r="B22" s="77" t="s">
        <v>115</v>
      </c>
      <c r="C22" s="25"/>
      <c r="D22" s="25">
        <v>91248.639999999999</v>
      </c>
      <c r="E22" s="60"/>
      <c r="F22" s="60"/>
      <c r="G22" s="60"/>
      <c r="H22" s="60"/>
      <c r="I22" s="60"/>
      <c r="J22" s="25"/>
      <c r="K22" s="61"/>
      <c r="L22" s="61"/>
      <c r="M22" s="61"/>
      <c r="N22" s="25">
        <f t="shared" si="0"/>
        <v>91248.639999999999</v>
      </c>
    </row>
    <row r="23" spans="1:14" ht="15.75" x14ac:dyDescent="0.3">
      <c r="A23" s="42">
        <v>1712</v>
      </c>
      <c r="B23" s="77" t="s">
        <v>21</v>
      </c>
      <c r="C23" s="25">
        <v>276855</v>
      </c>
      <c r="D23" s="25">
        <v>291456</v>
      </c>
      <c r="E23" s="60"/>
      <c r="F23" s="60"/>
      <c r="G23" s="60"/>
      <c r="H23" s="60"/>
      <c r="I23" s="60"/>
      <c r="J23" s="25">
        <v>103344</v>
      </c>
      <c r="K23" s="61"/>
      <c r="L23" s="61"/>
      <c r="M23" s="61"/>
      <c r="N23" s="25">
        <f t="shared" si="0"/>
        <v>671655</v>
      </c>
    </row>
    <row r="24" spans="1:14" ht="15.75" x14ac:dyDescent="0.3">
      <c r="A24" s="42">
        <v>1713</v>
      </c>
      <c r="B24" s="77" t="s">
        <v>22</v>
      </c>
      <c r="C24" s="25">
        <v>16944</v>
      </c>
      <c r="D24" s="25">
        <v>0</v>
      </c>
      <c r="E24" s="60"/>
      <c r="F24" s="60"/>
      <c r="G24" s="60"/>
      <c r="H24" s="60"/>
      <c r="I24" s="60"/>
      <c r="J24" s="25"/>
      <c r="K24" s="61"/>
      <c r="L24" s="61"/>
      <c r="M24" s="61"/>
      <c r="N24" s="25">
        <f t="shared" si="0"/>
        <v>16944</v>
      </c>
    </row>
    <row r="25" spans="1:14" ht="15.75" x14ac:dyDescent="0.3">
      <c r="A25" s="42">
        <v>1715</v>
      </c>
      <c r="B25" s="77" t="s">
        <v>116</v>
      </c>
      <c r="C25" s="25">
        <v>169260.13</v>
      </c>
      <c r="D25" s="25">
        <v>0</v>
      </c>
      <c r="E25" s="60"/>
      <c r="F25" s="60"/>
      <c r="G25" s="60"/>
      <c r="H25" s="60"/>
      <c r="I25" s="60"/>
      <c r="J25" s="25"/>
      <c r="K25" s="61"/>
      <c r="L25" s="61"/>
      <c r="M25" s="61"/>
      <c r="N25" s="25">
        <f t="shared" si="0"/>
        <v>169260.13</v>
      </c>
    </row>
    <row r="26" spans="1:14" ht="15.75" x14ac:dyDescent="0.3">
      <c r="A26" s="42">
        <v>1719</v>
      </c>
      <c r="B26" s="77" t="s">
        <v>117</v>
      </c>
      <c r="C26" s="25">
        <v>74236</v>
      </c>
      <c r="D26" s="25">
        <v>159799.29</v>
      </c>
      <c r="E26" s="60"/>
      <c r="F26" s="60"/>
      <c r="G26" s="60"/>
      <c r="H26" s="60"/>
      <c r="I26" s="60"/>
      <c r="J26" s="25">
        <v>3778</v>
      </c>
      <c r="K26" s="61"/>
      <c r="L26" s="61"/>
      <c r="M26" s="61"/>
      <c r="N26" s="25">
        <f t="shared" si="0"/>
        <v>237813.29</v>
      </c>
    </row>
    <row r="27" spans="1:14" ht="15.75" x14ac:dyDescent="0.3">
      <c r="A27" s="43"/>
      <c r="B27" s="44" t="s">
        <v>48</v>
      </c>
      <c r="C27" s="45">
        <f>SUM(C8:C26)</f>
        <v>5104900.0000000009</v>
      </c>
      <c r="D27" s="45">
        <f>SUM(D8:D26)</f>
        <v>6320696.999153316</v>
      </c>
      <c r="E27" s="45">
        <f t="shared" ref="E27:M27" si="1">SUM(E8:E26)</f>
        <v>0</v>
      </c>
      <c r="F27" s="45">
        <f t="shared" si="1"/>
        <v>0</v>
      </c>
      <c r="G27" s="45">
        <f t="shared" si="1"/>
        <v>0</v>
      </c>
      <c r="H27" s="45">
        <f t="shared" si="1"/>
        <v>0</v>
      </c>
      <c r="I27" s="45">
        <f t="shared" si="1"/>
        <v>0</v>
      </c>
      <c r="J27" s="45">
        <f t="shared" si="1"/>
        <v>1063435</v>
      </c>
      <c r="K27" s="45">
        <f t="shared" si="1"/>
        <v>0</v>
      </c>
      <c r="L27" s="45">
        <f t="shared" si="1"/>
        <v>0</v>
      </c>
      <c r="M27" s="45">
        <f t="shared" si="1"/>
        <v>0</v>
      </c>
      <c r="N27" s="45">
        <f>SUM(N8:N26)</f>
        <v>12489031.999153318</v>
      </c>
    </row>
    <row r="28" spans="1:14" ht="16.5" x14ac:dyDescent="0.3">
      <c r="A28" s="41" t="s">
        <v>76</v>
      </c>
      <c r="B28" s="24"/>
      <c r="C28" s="25"/>
      <c r="D28" s="25"/>
      <c r="E28" s="25"/>
      <c r="F28" s="25"/>
      <c r="G28" s="25"/>
      <c r="H28" s="47"/>
      <c r="I28" s="47"/>
      <c r="J28" s="25"/>
      <c r="K28" s="25"/>
      <c r="L28" s="25"/>
      <c r="M28" s="25"/>
      <c r="N28" s="25"/>
    </row>
    <row r="29" spans="1:14" ht="15.75" x14ac:dyDescent="0.3">
      <c r="A29" s="42">
        <v>2111</v>
      </c>
      <c r="B29" s="77" t="s">
        <v>23</v>
      </c>
      <c r="C29" s="25">
        <v>37100</v>
      </c>
      <c r="D29" s="25">
        <v>50000</v>
      </c>
      <c r="E29" s="25">
        <v>0</v>
      </c>
      <c r="F29" s="25"/>
      <c r="G29" s="25">
        <v>127000</v>
      </c>
      <c r="H29" s="60"/>
      <c r="I29" s="60"/>
      <c r="J29" s="25"/>
      <c r="K29" s="61"/>
      <c r="L29" s="61"/>
      <c r="M29" s="25"/>
      <c r="N29" s="25">
        <f t="shared" ref="N29:N71" si="2">SUM(C29:M29)</f>
        <v>214100</v>
      </c>
    </row>
    <row r="30" spans="1:14" ht="15.75" x14ac:dyDescent="0.3">
      <c r="A30" s="42">
        <v>2121</v>
      </c>
      <c r="B30" s="77" t="s">
        <v>24</v>
      </c>
      <c r="C30" s="25">
        <v>0</v>
      </c>
      <c r="D30" s="25">
        <v>60000</v>
      </c>
      <c r="E30" s="25">
        <v>0</v>
      </c>
      <c r="F30" s="25"/>
      <c r="G30" s="25">
        <v>0</v>
      </c>
      <c r="H30" s="60"/>
      <c r="I30" s="60"/>
      <c r="J30" s="25"/>
      <c r="K30" s="61"/>
      <c r="L30" s="61"/>
      <c r="M30" s="25"/>
      <c r="N30" s="25">
        <f t="shared" si="2"/>
        <v>60000</v>
      </c>
    </row>
    <row r="31" spans="1:14" ht="15.75" x14ac:dyDescent="0.3">
      <c r="A31" s="42">
        <v>2141</v>
      </c>
      <c r="B31" s="77" t="s">
        <v>49</v>
      </c>
      <c r="C31" s="25">
        <v>0</v>
      </c>
      <c r="D31" s="25">
        <v>80000</v>
      </c>
      <c r="E31" s="25">
        <v>0</v>
      </c>
      <c r="F31" s="25"/>
      <c r="G31" s="25">
        <v>187000</v>
      </c>
      <c r="H31" s="60"/>
      <c r="I31" s="60"/>
      <c r="J31" s="25"/>
      <c r="K31" s="61"/>
      <c r="L31" s="61"/>
      <c r="M31" s="25"/>
      <c r="N31" s="25">
        <f t="shared" si="2"/>
        <v>267000</v>
      </c>
    </row>
    <row r="32" spans="1:14" ht="15.75" x14ac:dyDescent="0.3">
      <c r="A32" s="42">
        <v>2151</v>
      </c>
      <c r="B32" s="77" t="s">
        <v>118</v>
      </c>
      <c r="C32" s="25">
        <v>0</v>
      </c>
      <c r="D32" s="25">
        <v>0</v>
      </c>
      <c r="E32" s="25">
        <v>0</v>
      </c>
      <c r="F32" s="25"/>
      <c r="G32" s="25">
        <v>90000</v>
      </c>
      <c r="H32" s="60"/>
      <c r="I32" s="60"/>
      <c r="J32" s="25"/>
      <c r="K32" s="61"/>
      <c r="L32" s="61"/>
      <c r="M32" s="25"/>
      <c r="N32" s="25">
        <f t="shared" si="2"/>
        <v>90000</v>
      </c>
    </row>
    <row r="33" spans="1:14" ht="15.75" x14ac:dyDescent="0.3">
      <c r="A33" s="42">
        <v>2161</v>
      </c>
      <c r="B33" s="77" t="s">
        <v>25</v>
      </c>
      <c r="C33" s="25">
        <v>0</v>
      </c>
      <c r="D33" s="25">
        <v>40000</v>
      </c>
      <c r="E33" s="25">
        <v>0</v>
      </c>
      <c r="F33" s="25"/>
      <c r="G33" s="25"/>
      <c r="H33" s="60"/>
      <c r="I33" s="60"/>
      <c r="J33" s="25"/>
      <c r="K33" s="61"/>
      <c r="L33" s="61"/>
      <c r="M33" s="25"/>
      <c r="N33" s="25">
        <f t="shared" si="2"/>
        <v>40000</v>
      </c>
    </row>
    <row r="34" spans="1:14" ht="15.75" x14ac:dyDescent="0.3">
      <c r="A34" s="42">
        <v>2171</v>
      </c>
      <c r="B34" s="77" t="s">
        <v>119</v>
      </c>
      <c r="C34" s="25">
        <v>0</v>
      </c>
      <c r="D34" s="25">
        <v>0</v>
      </c>
      <c r="E34" s="25">
        <v>0</v>
      </c>
      <c r="F34" s="25"/>
      <c r="G34" s="25">
        <v>60000</v>
      </c>
      <c r="H34" s="60"/>
      <c r="I34" s="60"/>
      <c r="J34" s="25"/>
      <c r="K34" s="61"/>
      <c r="L34" s="61"/>
      <c r="M34" s="25"/>
      <c r="N34" s="25">
        <f t="shared" si="2"/>
        <v>60000</v>
      </c>
    </row>
    <row r="35" spans="1:14" ht="15.75" x14ac:dyDescent="0.3">
      <c r="A35" s="42">
        <v>2181</v>
      </c>
      <c r="B35" s="77" t="s">
        <v>120</v>
      </c>
      <c r="C35" s="25">
        <v>0</v>
      </c>
      <c r="D35" s="25">
        <v>0</v>
      </c>
      <c r="E35" s="25">
        <v>0</v>
      </c>
      <c r="F35" s="25"/>
      <c r="G35" s="25"/>
      <c r="H35" s="60"/>
      <c r="I35" s="60"/>
      <c r="J35" s="25"/>
      <c r="K35" s="61"/>
      <c r="L35" s="61"/>
      <c r="M35" s="25"/>
      <c r="N35" s="25">
        <f t="shared" si="2"/>
        <v>0</v>
      </c>
    </row>
    <row r="36" spans="1:14" ht="15.75" x14ac:dyDescent="0.3">
      <c r="A36" s="42">
        <v>2182</v>
      </c>
      <c r="B36" s="77" t="s">
        <v>121</v>
      </c>
      <c r="C36" s="25">
        <v>0</v>
      </c>
      <c r="D36" s="25">
        <v>0</v>
      </c>
      <c r="E36" s="25">
        <v>0</v>
      </c>
      <c r="F36" s="25"/>
      <c r="G36" s="25">
        <v>20000</v>
      </c>
      <c r="H36" s="60"/>
      <c r="I36" s="60"/>
      <c r="J36" s="25"/>
      <c r="K36" s="61"/>
      <c r="L36" s="61"/>
      <c r="M36" s="25"/>
      <c r="N36" s="25">
        <f t="shared" si="2"/>
        <v>20000</v>
      </c>
    </row>
    <row r="37" spans="1:14" ht="15.75" x14ac:dyDescent="0.3">
      <c r="A37" s="42">
        <v>2212</v>
      </c>
      <c r="B37" s="77" t="s">
        <v>122</v>
      </c>
      <c r="C37" s="25">
        <v>0</v>
      </c>
      <c r="D37" s="25">
        <v>0</v>
      </c>
      <c r="E37" s="25">
        <v>10000</v>
      </c>
      <c r="F37" s="25"/>
      <c r="G37" s="25">
        <v>273700</v>
      </c>
      <c r="H37" s="60"/>
      <c r="I37" s="60"/>
      <c r="J37" s="25"/>
      <c r="K37" s="61"/>
      <c r="L37" s="61"/>
      <c r="M37" s="25"/>
      <c r="N37" s="25">
        <f t="shared" si="2"/>
        <v>283700</v>
      </c>
    </row>
    <row r="38" spans="1:14" ht="15.75" x14ac:dyDescent="0.3">
      <c r="A38" s="42">
        <v>2221</v>
      </c>
      <c r="B38" s="77" t="s">
        <v>179</v>
      </c>
      <c r="C38" s="25">
        <v>0</v>
      </c>
      <c r="D38" s="25">
        <v>0</v>
      </c>
      <c r="E38" s="25">
        <v>4940</v>
      </c>
      <c r="F38" s="25"/>
      <c r="G38" s="25"/>
      <c r="H38" s="60"/>
      <c r="I38" s="60"/>
      <c r="J38" s="25"/>
      <c r="K38" s="61"/>
      <c r="L38" s="61"/>
      <c r="M38" s="25"/>
      <c r="N38" s="25">
        <f t="shared" si="2"/>
        <v>4940</v>
      </c>
    </row>
    <row r="39" spans="1:14" ht="15.75" x14ac:dyDescent="0.3">
      <c r="A39" s="42">
        <v>2231</v>
      </c>
      <c r="B39" s="77" t="s">
        <v>26</v>
      </c>
      <c r="C39" s="25">
        <v>0</v>
      </c>
      <c r="D39" s="25">
        <v>24500</v>
      </c>
      <c r="E39" s="25">
        <v>0</v>
      </c>
      <c r="F39" s="25"/>
      <c r="G39" s="25">
        <v>16000</v>
      </c>
      <c r="H39" s="60"/>
      <c r="I39" s="60"/>
      <c r="J39" s="25"/>
      <c r="K39" s="61"/>
      <c r="L39" s="61"/>
      <c r="M39" s="25"/>
      <c r="N39" s="25">
        <f t="shared" si="2"/>
        <v>40500</v>
      </c>
    </row>
    <row r="40" spans="1:14" ht="15.75" x14ac:dyDescent="0.3">
      <c r="A40" s="42">
        <v>2311</v>
      </c>
      <c r="B40" s="77" t="s">
        <v>123</v>
      </c>
      <c r="C40" s="25">
        <v>0</v>
      </c>
      <c r="D40" s="25">
        <v>0</v>
      </c>
      <c r="E40" s="25">
        <v>0</v>
      </c>
      <c r="F40" s="25"/>
      <c r="G40" s="25">
        <v>54000</v>
      </c>
      <c r="H40" s="60"/>
      <c r="I40" s="60"/>
      <c r="J40" s="25"/>
      <c r="K40" s="61"/>
      <c r="L40" s="61"/>
      <c r="M40" s="25"/>
      <c r="N40" s="25">
        <f t="shared" si="2"/>
        <v>54000</v>
      </c>
    </row>
    <row r="41" spans="1:14" ht="15.75" x14ac:dyDescent="0.3">
      <c r="A41" s="42">
        <v>2351</v>
      </c>
      <c r="B41" s="77" t="s">
        <v>124</v>
      </c>
      <c r="C41" s="25">
        <v>0</v>
      </c>
      <c r="D41" s="25">
        <v>5000</v>
      </c>
      <c r="E41" s="25">
        <v>0</v>
      </c>
      <c r="F41" s="25"/>
      <c r="G41" s="25">
        <v>10800</v>
      </c>
      <c r="H41" s="60"/>
      <c r="I41" s="60"/>
      <c r="J41" s="25"/>
      <c r="K41" s="61"/>
      <c r="L41" s="61"/>
      <c r="M41" s="25"/>
      <c r="N41" s="25">
        <f t="shared" si="2"/>
        <v>15800</v>
      </c>
    </row>
    <row r="42" spans="1:14" ht="15.75" x14ac:dyDescent="0.3">
      <c r="A42" s="42">
        <v>2391</v>
      </c>
      <c r="B42" s="77" t="s">
        <v>180</v>
      </c>
      <c r="C42" s="25">
        <v>0</v>
      </c>
      <c r="D42" s="25">
        <v>0</v>
      </c>
      <c r="E42" s="25">
        <v>0</v>
      </c>
      <c r="F42" s="25"/>
      <c r="G42" s="25"/>
      <c r="H42" s="60"/>
      <c r="I42" s="60"/>
      <c r="J42" s="25"/>
      <c r="K42" s="61"/>
      <c r="L42" s="61"/>
      <c r="M42" s="25"/>
      <c r="N42" s="25">
        <f t="shared" si="2"/>
        <v>0</v>
      </c>
    </row>
    <row r="43" spans="1:14" ht="15.75" x14ac:dyDescent="0.3">
      <c r="A43" s="42">
        <v>2411</v>
      </c>
      <c r="B43" s="77" t="s">
        <v>50</v>
      </c>
      <c r="C43" s="25">
        <v>0</v>
      </c>
      <c r="D43" s="25">
        <v>15000</v>
      </c>
      <c r="E43" s="25">
        <v>0</v>
      </c>
      <c r="F43" s="25"/>
      <c r="G43" s="25">
        <v>1000</v>
      </c>
      <c r="H43" s="60"/>
      <c r="I43" s="60"/>
      <c r="J43" s="25"/>
      <c r="K43" s="61"/>
      <c r="L43" s="61"/>
      <c r="M43" s="25"/>
      <c r="N43" s="25">
        <f t="shared" si="2"/>
        <v>16000</v>
      </c>
    </row>
    <row r="44" spans="1:14" ht="15.75" x14ac:dyDescent="0.3">
      <c r="A44" s="42">
        <v>2421</v>
      </c>
      <c r="B44" s="77" t="s">
        <v>51</v>
      </c>
      <c r="C44" s="25">
        <v>0</v>
      </c>
      <c r="D44" s="25">
        <v>19000</v>
      </c>
      <c r="E44" s="25">
        <v>0</v>
      </c>
      <c r="F44" s="25"/>
      <c r="G44" s="25">
        <v>9000</v>
      </c>
      <c r="H44" s="60"/>
      <c r="I44" s="60"/>
      <c r="J44" s="25"/>
      <c r="K44" s="61"/>
      <c r="L44" s="61"/>
      <c r="M44" s="25">
        <v>150000</v>
      </c>
      <c r="N44" s="25">
        <f t="shared" si="2"/>
        <v>178000</v>
      </c>
    </row>
    <row r="45" spans="1:14" ht="15.75" x14ac:dyDescent="0.3">
      <c r="A45" s="42">
        <v>2431</v>
      </c>
      <c r="B45" s="77" t="s">
        <v>125</v>
      </c>
      <c r="C45" s="25">
        <v>0</v>
      </c>
      <c r="D45" s="25">
        <v>17000</v>
      </c>
      <c r="E45" s="25">
        <v>0</v>
      </c>
      <c r="F45" s="25"/>
      <c r="G45" s="25">
        <v>4000</v>
      </c>
      <c r="H45" s="60"/>
      <c r="I45" s="60"/>
      <c r="J45" s="25"/>
      <c r="K45" s="61"/>
      <c r="L45" s="61"/>
      <c r="M45" s="25">
        <v>20000</v>
      </c>
      <c r="N45" s="25">
        <f t="shared" si="2"/>
        <v>41000</v>
      </c>
    </row>
    <row r="46" spans="1:14" ht="15.75" x14ac:dyDescent="0.3">
      <c r="A46" s="42">
        <v>2441</v>
      </c>
      <c r="B46" s="77" t="s">
        <v>52</v>
      </c>
      <c r="C46" s="25">
        <v>0</v>
      </c>
      <c r="D46" s="25">
        <v>20000</v>
      </c>
      <c r="E46" s="25">
        <v>0</v>
      </c>
      <c r="F46" s="25"/>
      <c r="G46" s="25">
        <v>27829.88</v>
      </c>
      <c r="H46" s="60"/>
      <c r="I46" s="60"/>
      <c r="J46" s="25"/>
      <c r="K46" s="61"/>
      <c r="L46" s="61"/>
      <c r="M46" s="25">
        <v>30000</v>
      </c>
      <c r="N46" s="25">
        <f t="shared" si="2"/>
        <v>77829.88</v>
      </c>
    </row>
    <row r="47" spans="1:14" ht="15.75" x14ac:dyDescent="0.3">
      <c r="A47" s="42">
        <v>2451</v>
      </c>
      <c r="B47" s="77" t="s">
        <v>27</v>
      </c>
      <c r="C47" s="25">
        <v>0</v>
      </c>
      <c r="D47" s="25">
        <v>16000</v>
      </c>
      <c r="E47" s="25">
        <v>0</v>
      </c>
      <c r="F47" s="25"/>
      <c r="G47" s="25">
        <v>9000</v>
      </c>
      <c r="H47" s="60"/>
      <c r="I47" s="60"/>
      <c r="J47" s="25"/>
      <c r="K47" s="61"/>
      <c r="L47" s="61"/>
      <c r="M47" s="25">
        <v>20000</v>
      </c>
      <c r="N47" s="25">
        <f t="shared" si="2"/>
        <v>45000</v>
      </c>
    </row>
    <row r="48" spans="1:14" ht="15.75" x14ac:dyDescent="0.3">
      <c r="A48" s="42">
        <v>2461</v>
      </c>
      <c r="B48" s="77" t="s">
        <v>53</v>
      </c>
      <c r="C48" s="25">
        <v>0</v>
      </c>
      <c r="D48" s="25">
        <v>24000</v>
      </c>
      <c r="E48" s="25">
        <v>0</v>
      </c>
      <c r="F48" s="25"/>
      <c r="G48" s="25">
        <v>8000</v>
      </c>
      <c r="H48" s="60"/>
      <c r="I48" s="60"/>
      <c r="J48" s="25"/>
      <c r="K48" s="61"/>
      <c r="L48" s="61"/>
      <c r="M48" s="25">
        <v>100000</v>
      </c>
      <c r="N48" s="25">
        <f t="shared" si="2"/>
        <v>132000</v>
      </c>
    </row>
    <row r="49" spans="1:14" ht="15.75" x14ac:dyDescent="0.3">
      <c r="A49" s="42">
        <v>2471</v>
      </c>
      <c r="B49" s="77" t="s">
        <v>54</v>
      </c>
      <c r="C49" s="25">
        <v>0</v>
      </c>
      <c r="D49" s="25">
        <v>24000</v>
      </c>
      <c r="E49" s="25">
        <v>0</v>
      </c>
      <c r="F49" s="25"/>
      <c r="G49" s="25">
        <v>47000</v>
      </c>
      <c r="H49" s="60"/>
      <c r="I49" s="60"/>
      <c r="J49" s="25"/>
      <c r="K49" s="61"/>
      <c r="L49" s="61"/>
      <c r="M49" s="25">
        <v>150000</v>
      </c>
      <c r="N49" s="25">
        <f t="shared" si="2"/>
        <v>221000</v>
      </c>
    </row>
    <row r="50" spans="1:14" ht="15.75" x14ac:dyDescent="0.3">
      <c r="A50" s="42">
        <v>2481</v>
      </c>
      <c r="B50" s="77" t="s">
        <v>126</v>
      </c>
      <c r="C50" s="25">
        <v>0</v>
      </c>
      <c r="D50" s="25">
        <v>27000</v>
      </c>
      <c r="E50" s="25">
        <v>0</v>
      </c>
      <c r="F50" s="25"/>
      <c r="G50" s="25">
        <v>10000</v>
      </c>
      <c r="H50" s="60"/>
      <c r="I50" s="60"/>
      <c r="J50" s="25"/>
      <c r="K50" s="61"/>
      <c r="L50" s="61"/>
      <c r="M50" s="25">
        <v>100000</v>
      </c>
      <c r="N50" s="25">
        <f t="shared" si="2"/>
        <v>137000</v>
      </c>
    </row>
    <row r="51" spans="1:14" ht="15.75" x14ac:dyDescent="0.3">
      <c r="A51" s="42">
        <v>2491</v>
      </c>
      <c r="B51" s="77" t="s">
        <v>55</v>
      </c>
      <c r="C51" s="25">
        <v>0</v>
      </c>
      <c r="D51" s="25">
        <v>20000</v>
      </c>
      <c r="E51" s="25">
        <v>0</v>
      </c>
      <c r="F51" s="25"/>
      <c r="G51" s="25">
        <v>20000</v>
      </c>
      <c r="H51" s="60"/>
      <c r="I51" s="60"/>
      <c r="J51" s="25"/>
      <c r="K51" s="61"/>
      <c r="L51" s="61"/>
      <c r="M51" s="25">
        <v>15000</v>
      </c>
      <c r="N51" s="25">
        <f t="shared" si="2"/>
        <v>55000</v>
      </c>
    </row>
    <row r="52" spans="1:14" ht="15.75" x14ac:dyDescent="0.3">
      <c r="A52" s="42">
        <v>2511</v>
      </c>
      <c r="B52" s="77" t="s">
        <v>127</v>
      </c>
      <c r="C52" s="25">
        <v>0</v>
      </c>
      <c r="D52" s="25">
        <v>0</v>
      </c>
      <c r="E52" s="25">
        <v>0</v>
      </c>
      <c r="F52" s="25"/>
      <c r="G52" s="25">
        <v>70000</v>
      </c>
      <c r="H52" s="60"/>
      <c r="I52" s="60"/>
      <c r="J52" s="25"/>
      <c r="K52" s="61"/>
      <c r="L52" s="61"/>
      <c r="M52" s="25"/>
      <c r="N52" s="25">
        <f t="shared" si="2"/>
        <v>70000</v>
      </c>
    </row>
    <row r="53" spans="1:14" ht="15.75" x14ac:dyDescent="0.3">
      <c r="A53" s="42">
        <v>2521</v>
      </c>
      <c r="B53" s="77" t="s">
        <v>56</v>
      </c>
      <c r="C53" s="25">
        <v>0</v>
      </c>
      <c r="D53" s="25">
        <v>13000</v>
      </c>
      <c r="E53" s="25">
        <v>0</v>
      </c>
      <c r="F53" s="25"/>
      <c r="G53" s="25">
        <v>0</v>
      </c>
      <c r="H53" s="60"/>
      <c r="I53" s="60"/>
      <c r="J53" s="25"/>
      <c r="K53" s="61"/>
      <c r="L53" s="61"/>
      <c r="M53" s="25"/>
      <c r="N53" s="25">
        <f t="shared" si="2"/>
        <v>13000</v>
      </c>
    </row>
    <row r="54" spans="1:14" ht="15.75" x14ac:dyDescent="0.3">
      <c r="A54" s="42">
        <v>2531</v>
      </c>
      <c r="B54" s="77" t="s">
        <v>28</v>
      </c>
      <c r="C54" s="25">
        <v>0</v>
      </c>
      <c r="D54" s="25">
        <v>5000</v>
      </c>
      <c r="E54" s="25">
        <v>8000</v>
      </c>
      <c r="F54" s="25"/>
      <c r="G54" s="25">
        <v>16000</v>
      </c>
      <c r="H54" s="60"/>
      <c r="I54" s="60"/>
      <c r="J54" s="25"/>
      <c r="K54" s="61"/>
      <c r="L54" s="61"/>
      <c r="M54" s="25"/>
      <c r="N54" s="25">
        <f t="shared" si="2"/>
        <v>29000</v>
      </c>
    </row>
    <row r="55" spans="1:14" ht="15.75" x14ac:dyDescent="0.3">
      <c r="A55" s="42">
        <v>2541</v>
      </c>
      <c r="B55" s="77" t="s">
        <v>128</v>
      </c>
      <c r="C55" s="25">
        <v>0</v>
      </c>
      <c r="D55" s="25">
        <v>5000</v>
      </c>
      <c r="E55" s="25">
        <v>10000</v>
      </c>
      <c r="F55" s="25"/>
      <c r="G55" s="25">
        <v>14000</v>
      </c>
      <c r="H55" s="60"/>
      <c r="I55" s="60"/>
      <c r="J55" s="25"/>
      <c r="K55" s="61"/>
      <c r="L55" s="61"/>
      <c r="M55" s="25"/>
      <c r="N55" s="25">
        <f t="shared" si="2"/>
        <v>29000</v>
      </c>
    </row>
    <row r="56" spans="1:14" ht="15.75" x14ac:dyDescent="0.3">
      <c r="A56" s="42">
        <v>2551</v>
      </c>
      <c r="B56" s="77" t="s">
        <v>129</v>
      </c>
      <c r="C56" s="25">
        <v>0</v>
      </c>
      <c r="D56" s="25">
        <v>25500</v>
      </c>
      <c r="E56" s="25">
        <v>0</v>
      </c>
      <c r="F56" s="25"/>
      <c r="G56" s="25">
        <v>50000</v>
      </c>
      <c r="H56" s="60"/>
      <c r="I56" s="60"/>
      <c r="J56" s="25"/>
      <c r="K56" s="61"/>
      <c r="L56" s="61"/>
      <c r="M56" s="25"/>
      <c r="N56" s="25">
        <f t="shared" si="2"/>
        <v>75500</v>
      </c>
    </row>
    <row r="57" spans="1:14" ht="15.75" x14ac:dyDescent="0.3">
      <c r="A57" s="42">
        <v>2561</v>
      </c>
      <c r="B57" s="77" t="s">
        <v>130</v>
      </c>
      <c r="C57" s="25">
        <v>0</v>
      </c>
      <c r="D57" s="25">
        <v>20000</v>
      </c>
      <c r="E57" s="25">
        <v>0</v>
      </c>
      <c r="F57" s="25"/>
      <c r="G57" s="25">
        <v>53400</v>
      </c>
      <c r="H57" s="60"/>
      <c r="I57" s="60"/>
      <c r="J57" s="25"/>
      <c r="K57" s="61"/>
      <c r="L57" s="61"/>
      <c r="M57" s="25">
        <v>15000</v>
      </c>
      <c r="N57" s="25">
        <f t="shared" si="2"/>
        <v>88400</v>
      </c>
    </row>
    <row r="58" spans="1:14" ht="15.75" x14ac:dyDescent="0.3">
      <c r="A58" s="42">
        <v>2591</v>
      </c>
      <c r="B58" s="77" t="s">
        <v>131</v>
      </c>
      <c r="C58" s="25">
        <v>0</v>
      </c>
      <c r="D58" s="25">
        <v>0</v>
      </c>
      <c r="E58" s="25">
        <v>0</v>
      </c>
      <c r="F58" s="25"/>
      <c r="G58" s="25"/>
      <c r="H58" s="60"/>
      <c r="I58" s="60"/>
      <c r="J58" s="25"/>
      <c r="K58" s="61"/>
      <c r="L58" s="61"/>
      <c r="M58" s="25">
        <v>3000</v>
      </c>
      <c r="N58" s="25">
        <f t="shared" si="2"/>
        <v>3000</v>
      </c>
    </row>
    <row r="59" spans="1:14" ht="15.75" x14ac:dyDescent="0.3">
      <c r="A59" s="42">
        <v>2611</v>
      </c>
      <c r="B59" s="77" t="s">
        <v>181</v>
      </c>
      <c r="C59" s="25">
        <v>0</v>
      </c>
      <c r="D59" s="25">
        <v>3000</v>
      </c>
      <c r="E59" s="25">
        <v>30000</v>
      </c>
      <c r="F59" s="25"/>
      <c r="G59" s="25">
        <v>5000</v>
      </c>
      <c r="H59" s="60"/>
      <c r="I59" s="60"/>
      <c r="J59" s="25"/>
      <c r="K59" s="61"/>
      <c r="L59" s="25">
        <v>10000</v>
      </c>
      <c r="M59" s="25">
        <v>7000</v>
      </c>
      <c r="N59" s="25">
        <f t="shared" si="2"/>
        <v>55000</v>
      </c>
    </row>
    <row r="60" spans="1:14" ht="15.75" x14ac:dyDescent="0.3">
      <c r="A60" s="42">
        <v>2612</v>
      </c>
      <c r="B60" s="77" t="s">
        <v>132</v>
      </c>
      <c r="C60" s="25">
        <v>0</v>
      </c>
      <c r="D60" s="25">
        <v>0</v>
      </c>
      <c r="E60" s="25">
        <v>20000</v>
      </c>
      <c r="F60" s="25"/>
      <c r="G60" s="25">
        <v>142000</v>
      </c>
      <c r="H60" s="60"/>
      <c r="I60" s="60"/>
      <c r="J60" s="25"/>
      <c r="K60" s="61"/>
      <c r="L60" s="61"/>
      <c r="M60" s="25"/>
      <c r="N60" s="25">
        <f t="shared" si="2"/>
        <v>162000</v>
      </c>
    </row>
    <row r="61" spans="1:14" ht="15.75" x14ac:dyDescent="0.3">
      <c r="A61" s="42">
        <v>2614</v>
      </c>
      <c r="B61" s="77" t="s">
        <v>133</v>
      </c>
      <c r="C61" s="25">
        <v>0</v>
      </c>
      <c r="D61" s="25">
        <v>28000</v>
      </c>
      <c r="E61" s="25">
        <v>0</v>
      </c>
      <c r="F61" s="25"/>
      <c r="G61" s="25">
        <v>12000</v>
      </c>
      <c r="H61" s="60"/>
      <c r="I61" s="60"/>
      <c r="J61" s="25"/>
      <c r="K61" s="61"/>
      <c r="L61" s="61"/>
      <c r="M61" s="25"/>
      <c r="N61" s="25">
        <f t="shared" si="2"/>
        <v>40000</v>
      </c>
    </row>
    <row r="62" spans="1:14" ht="15.75" x14ac:dyDescent="0.3">
      <c r="A62" s="42">
        <v>2711</v>
      </c>
      <c r="B62" s="77" t="s">
        <v>57</v>
      </c>
      <c r="C62" s="25">
        <v>0</v>
      </c>
      <c r="D62" s="25">
        <v>0</v>
      </c>
      <c r="E62" s="25">
        <v>30000</v>
      </c>
      <c r="F62" s="25"/>
      <c r="G62" s="25">
        <v>172000</v>
      </c>
      <c r="H62" s="60"/>
      <c r="I62" s="60"/>
      <c r="J62" s="25"/>
      <c r="K62" s="61"/>
      <c r="L62" s="61"/>
      <c r="M62" s="25"/>
      <c r="N62" s="25">
        <f t="shared" si="2"/>
        <v>202000</v>
      </c>
    </row>
    <row r="63" spans="1:14" ht="15.75" x14ac:dyDescent="0.3">
      <c r="A63" s="42">
        <v>2721</v>
      </c>
      <c r="B63" s="77" t="s">
        <v>134</v>
      </c>
      <c r="C63" s="25">
        <v>0</v>
      </c>
      <c r="D63" s="25">
        <v>0</v>
      </c>
      <c r="E63" s="25">
        <v>0</v>
      </c>
      <c r="F63" s="25"/>
      <c r="G63" s="25">
        <v>70000</v>
      </c>
      <c r="H63" s="60"/>
      <c r="I63" s="60"/>
      <c r="J63" s="25"/>
      <c r="K63" s="61"/>
      <c r="L63" s="61"/>
      <c r="M63" s="25"/>
      <c r="N63" s="25">
        <f t="shared" si="2"/>
        <v>70000</v>
      </c>
    </row>
    <row r="64" spans="1:14" ht="15.75" x14ac:dyDescent="0.3">
      <c r="A64" s="42">
        <v>2731</v>
      </c>
      <c r="B64" s="77" t="s">
        <v>29</v>
      </c>
      <c r="C64" s="25">
        <v>0</v>
      </c>
      <c r="D64" s="25">
        <v>0</v>
      </c>
      <c r="E64" s="25">
        <v>20000</v>
      </c>
      <c r="F64" s="25"/>
      <c r="G64" s="25">
        <v>15000</v>
      </c>
      <c r="H64" s="60"/>
      <c r="I64" s="60"/>
      <c r="J64" s="25"/>
      <c r="K64" s="61"/>
      <c r="L64" s="61"/>
      <c r="M64" s="25"/>
      <c r="N64" s="25">
        <f t="shared" si="2"/>
        <v>35000</v>
      </c>
    </row>
    <row r="65" spans="1:16" ht="15.75" x14ac:dyDescent="0.3">
      <c r="A65" s="42">
        <v>2741</v>
      </c>
      <c r="B65" s="77" t="s">
        <v>135</v>
      </c>
      <c r="C65" s="25">
        <v>0</v>
      </c>
      <c r="D65" s="25">
        <v>0</v>
      </c>
      <c r="E65" s="25">
        <v>0</v>
      </c>
      <c r="F65" s="25"/>
      <c r="G65" s="25">
        <v>25000</v>
      </c>
      <c r="H65" s="60"/>
      <c r="I65" s="60"/>
      <c r="J65" s="25"/>
      <c r="K65" s="61"/>
      <c r="L65" s="61"/>
      <c r="M65" s="25"/>
      <c r="N65" s="25">
        <f t="shared" si="2"/>
        <v>25000</v>
      </c>
    </row>
    <row r="66" spans="1:16" ht="15.75" x14ac:dyDescent="0.3">
      <c r="A66" s="42">
        <v>2911</v>
      </c>
      <c r="B66" s="77" t="s">
        <v>30</v>
      </c>
      <c r="C66" s="25">
        <v>0</v>
      </c>
      <c r="D66" s="25">
        <v>0</v>
      </c>
      <c r="E66" s="25">
        <v>24000</v>
      </c>
      <c r="F66" s="25"/>
      <c r="G66" s="25">
        <v>295000</v>
      </c>
      <c r="H66" s="60"/>
      <c r="I66" s="60"/>
      <c r="J66" s="25"/>
      <c r="K66" s="61"/>
      <c r="L66" s="61"/>
      <c r="M66" s="25"/>
      <c r="N66" s="25">
        <f t="shared" si="2"/>
        <v>319000</v>
      </c>
    </row>
    <row r="67" spans="1:16" ht="15.75" x14ac:dyDescent="0.3">
      <c r="A67" s="42">
        <v>2921</v>
      </c>
      <c r="B67" s="77" t="s">
        <v>31</v>
      </c>
      <c r="C67" s="25">
        <v>0</v>
      </c>
      <c r="D67" s="25">
        <v>18000</v>
      </c>
      <c r="E67" s="25">
        <v>0</v>
      </c>
      <c r="F67" s="25"/>
      <c r="G67" s="25">
        <v>0</v>
      </c>
      <c r="H67" s="60"/>
      <c r="I67" s="60"/>
      <c r="J67" s="25"/>
      <c r="K67" s="61"/>
      <c r="L67" s="61"/>
      <c r="M67" s="25"/>
      <c r="N67" s="25">
        <f t="shared" si="2"/>
        <v>18000</v>
      </c>
    </row>
    <row r="68" spans="1:16" ht="15.75" x14ac:dyDescent="0.3">
      <c r="A68" s="42">
        <v>2941</v>
      </c>
      <c r="B68" s="77" t="s">
        <v>182</v>
      </c>
      <c r="C68" s="25">
        <v>31000</v>
      </c>
      <c r="D68" s="25">
        <v>50000</v>
      </c>
      <c r="E68" s="25">
        <v>0</v>
      </c>
      <c r="F68" s="25"/>
      <c r="G68" s="25">
        <v>0</v>
      </c>
      <c r="H68" s="60"/>
      <c r="I68" s="60"/>
      <c r="J68" s="25"/>
      <c r="K68" s="61"/>
      <c r="L68" s="61"/>
      <c r="M68" s="25"/>
      <c r="N68" s="25">
        <f t="shared" si="2"/>
        <v>81000</v>
      </c>
    </row>
    <row r="69" spans="1:16" ht="15.75" x14ac:dyDescent="0.3">
      <c r="A69" s="42">
        <v>2961</v>
      </c>
      <c r="B69" s="77" t="s">
        <v>32</v>
      </c>
      <c r="C69" s="25">
        <v>0</v>
      </c>
      <c r="D69" s="25">
        <v>60000</v>
      </c>
      <c r="E69" s="25">
        <v>0</v>
      </c>
      <c r="F69" s="25"/>
      <c r="G69" s="25">
        <v>50000</v>
      </c>
      <c r="H69" s="60"/>
      <c r="I69" s="60"/>
      <c r="J69" s="25"/>
      <c r="K69" s="61"/>
      <c r="L69" s="61"/>
      <c r="M69" s="25"/>
      <c r="N69" s="25">
        <f t="shared" si="2"/>
        <v>110000</v>
      </c>
    </row>
    <row r="70" spans="1:16" ht="15.75" x14ac:dyDescent="0.3">
      <c r="A70" s="42">
        <v>2981</v>
      </c>
      <c r="B70" s="77" t="s">
        <v>33</v>
      </c>
      <c r="C70" s="25">
        <v>0</v>
      </c>
      <c r="D70" s="25">
        <v>0</v>
      </c>
      <c r="E70" s="25">
        <v>0</v>
      </c>
      <c r="F70" s="25"/>
      <c r="G70" s="25">
        <v>100000</v>
      </c>
      <c r="H70" s="60"/>
      <c r="I70" s="60"/>
      <c r="J70" s="25"/>
      <c r="K70" s="61"/>
      <c r="L70" s="61"/>
      <c r="M70" s="25"/>
      <c r="N70" s="25">
        <f t="shared" si="2"/>
        <v>100000</v>
      </c>
    </row>
    <row r="71" spans="1:16" ht="15.75" x14ac:dyDescent="0.3">
      <c r="A71" s="42">
        <v>2991</v>
      </c>
      <c r="B71" s="77" t="s">
        <v>183</v>
      </c>
      <c r="C71" s="25">
        <v>0</v>
      </c>
      <c r="D71" s="25">
        <v>20000</v>
      </c>
      <c r="E71" s="25">
        <v>0</v>
      </c>
      <c r="F71" s="25"/>
      <c r="G71" s="25">
        <v>0</v>
      </c>
      <c r="H71" s="60"/>
      <c r="I71" s="60"/>
      <c r="J71" s="25"/>
      <c r="K71" s="61"/>
      <c r="L71" s="61"/>
      <c r="M71" s="25"/>
      <c r="N71" s="25">
        <f t="shared" si="2"/>
        <v>20000</v>
      </c>
    </row>
    <row r="72" spans="1:16" ht="15.75" x14ac:dyDescent="0.3">
      <c r="A72" s="43"/>
      <c r="B72" s="44" t="s">
        <v>58</v>
      </c>
      <c r="C72" s="45">
        <f>SUM(C29:C71)</f>
        <v>68100</v>
      </c>
      <c r="D72" s="45">
        <f>SUM(D29:D71)</f>
        <v>689000</v>
      </c>
      <c r="E72" s="45">
        <f>SUM(E29:E71)</f>
        <v>156940</v>
      </c>
      <c r="F72" s="45">
        <f t="shared" ref="F72:M72" si="3">SUM(F29:F71)</f>
        <v>0</v>
      </c>
      <c r="G72" s="45">
        <f t="shared" si="3"/>
        <v>2063729.88</v>
      </c>
      <c r="H72" s="45">
        <f t="shared" si="3"/>
        <v>0</v>
      </c>
      <c r="I72" s="45">
        <f t="shared" si="3"/>
        <v>0</v>
      </c>
      <c r="J72" s="45">
        <f t="shared" si="3"/>
        <v>0</v>
      </c>
      <c r="K72" s="45">
        <f t="shared" si="3"/>
        <v>0</v>
      </c>
      <c r="L72" s="45">
        <f t="shared" si="3"/>
        <v>10000</v>
      </c>
      <c r="M72" s="45">
        <f t="shared" si="3"/>
        <v>610000</v>
      </c>
      <c r="N72" s="45">
        <f>SUM(N29:N71)</f>
        <v>3597769.88</v>
      </c>
      <c r="P72" s="46"/>
    </row>
    <row r="73" spans="1:16" ht="16.5" x14ac:dyDescent="0.3">
      <c r="A73" s="41" t="s">
        <v>77</v>
      </c>
      <c r="B73" s="24"/>
      <c r="C73" s="25"/>
      <c r="D73" s="25"/>
      <c r="E73" s="25"/>
      <c r="F73" s="25"/>
      <c r="G73" s="25"/>
      <c r="H73" s="47"/>
      <c r="I73" s="47"/>
      <c r="J73" s="25"/>
      <c r="K73" s="25"/>
      <c r="L73" s="25"/>
      <c r="M73" s="25"/>
      <c r="N73" s="25"/>
    </row>
    <row r="74" spans="1:16" ht="15.75" x14ac:dyDescent="0.3">
      <c r="A74" s="42">
        <v>3111</v>
      </c>
      <c r="B74" s="77" t="s">
        <v>59</v>
      </c>
      <c r="C74" s="25">
        <v>77000</v>
      </c>
      <c r="D74" s="25">
        <v>150000</v>
      </c>
      <c r="E74" s="25">
        <v>30000</v>
      </c>
      <c r="F74" s="25"/>
      <c r="G74" s="25">
        <v>0</v>
      </c>
      <c r="H74" s="60"/>
      <c r="I74" s="60"/>
      <c r="J74" s="61"/>
      <c r="K74" s="61"/>
      <c r="L74" s="61"/>
      <c r="M74" s="25"/>
      <c r="N74" s="25">
        <f t="shared" ref="N74:N112" si="4">SUM(C74:M74)</f>
        <v>257000</v>
      </c>
    </row>
    <row r="75" spans="1:16" ht="15.75" x14ac:dyDescent="0.3">
      <c r="A75" s="42">
        <v>3121</v>
      </c>
      <c r="B75" s="77" t="s">
        <v>136</v>
      </c>
      <c r="C75" s="25">
        <v>0</v>
      </c>
      <c r="D75" s="25">
        <v>6000</v>
      </c>
      <c r="E75" s="25">
        <v>0</v>
      </c>
      <c r="F75" s="25"/>
      <c r="G75" s="25">
        <v>12000</v>
      </c>
      <c r="H75" s="60"/>
      <c r="I75" s="60"/>
      <c r="J75" s="61"/>
      <c r="K75" s="61"/>
      <c r="L75" s="61"/>
      <c r="M75" s="25"/>
      <c r="N75" s="25">
        <f t="shared" si="4"/>
        <v>18000</v>
      </c>
    </row>
    <row r="76" spans="1:16" ht="15.75" x14ac:dyDescent="0.3">
      <c r="A76" s="42">
        <v>3131</v>
      </c>
      <c r="B76" s="77" t="s">
        <v>184</v>
      </c>
      <c r="C76" s="25">
        <v>0</v>
      </c>
      <c r="D76" s="25">
        <v>3000</v>
      </c>
      <c r="E76" s="25">
        <v>0</v>
      </c>
      <c r="F76" s="25"/>
      <c r="G76" s="25">
        <v>0</v>
      </c>
      <c r="H76" s="60"/>
      <c r="I76" s="60"/>
      <c r="J76" s="61"/>
      <c r="K76" s="61"/>
      <c r="L76" s="61"/>
      <c r="M76" s="25"/>
      <c r="N76" s="25">
        <f t="shared" si="4"/>
        <v>3000</v>
      </c>
    </row>
    <row r="77" spans="1:16" ht="15.75" x14ac:dyDescent="0.3">
      <c r="A77" s="42">
        <v>3141</v>
      </c>
      <c r="B77" s="77" t="s">
        <v>185</v>
      </c>
      <c r="C77" s="25">
        <v>73000</v>
      </c>
      <c r="D77" s="25">
        <v>132000</v>
      </c>
      <c r="E77" s="25">
        <v>0</v>
      </c>
      <c r="F77" s="25"/>
      <c r="G77" s="25">
        <v>28000</v>
      </c>
      <c r="H77" s="60"/>
      <c r="I77" s="60"/>
      <c r="J77" s="61"/>
      <c r="K77" s="61"/>
      <c r="L77" s="61"/>
      <c r="M77" s="25"/>
      <c r="N77" s="25">
        <f t="shared" si="4"/>
        <v>233000</v>
      </c>
    </row>
    <row r="78" spans="1:16" ht="15.75" x14ac:dyDescent="0.3">
      <c r="A78" s="42">
        <v>3151</v>
      </c>
      <c r="B78" s="77" t="s">
        <v>186</v>
      </c>
      <c r="C78" s="25">
        <v>0</v>
      </c>
      <c r="D78" s="25">
        <v>0</v>
      </c>
      <c r="E78" s="25">
        <v>0</v>
      </c>
      <c r="F78" s="25"/>
      <c r="G78" s="25">
        <v>15000</v>
      </c>
      <c r="H78" s="60"/>
      <c r="I78" s="60"/>
      <c r="J78" s="61"/>
      <c r="K78" s="61"/>
      <c r="L78" s="61"/>
      <c r="M78" s="25"/>
      <c r="N78" s="25">
        <f t="shared" si="4"/>
        <v>15000</v>
      </c>
    </row>
    <row r="79" spans="1:16" ht="15.75" x14ac:dyDescent="0.3">
      <c r="A79" s="42">
        <v>3171</v>
      </c>
      <c r="B79" s="77" t="s">
        <v>60</v>
      </c>
      <c r="C79" s="25">
        <v>0</v>
      </c>
      <c r="D79" s="25">
        <v>250000</v>
      </c>
      <c r="E79" s="25">
        <v>50000</v>
      </c>
      <c r="F79" s="25"/>
      <c r="G79" s="25">
        <v>12000</v>
      </c>
      <c r="H79" s="60"/>
      <c r="I79" s="60"/>
      <c r="J79" s="25"/>
      <c r="K79" s="61"/>
      <c r="L79" s="61"/>
      <c r="M79" s="25"/>
      <c r="N79" s="25">
        <f t="shared" si="4"/>
        <v>312000</v>
      </c>
    </row>
    <row r="80" spans="1:16" ht="15.75" x14ac:dyDescent="0.3">
      <c r="A80" s="42">
        <v>3181</v>
      </c>
      <c r="B80" s="77" t="s">
        <v>34</v>
      </c>
      <c r="C80" s="25">
        <v>0</v>
      </c>
      <c r="D80" s="25">
        <v>4000</v>
      </c>
      <c r="E80" s="25">
        <v>0</v>
      </c>
      <c r="F80" s="25"/>
      <c r="G80" s="25">
        <v>14000</v>
      </c>
      <c r="H80" s="60"/>
      <c r="I80" s="60"/>
      <c r="J80" s="61"/>
      <c r="K80" s="61"/>
      <c r="L80" s="61"/>
      <c r="M80" s="25"/>
      <c r="N80" s="25">
        <f t="shared" si="4"/>
        <v>18000</v>
      </c>
    </row>
    <row r="81" spans="1:14" ht="15.75" x14ac:dyDescent="0.3">
      <c r="A81" s="42">
        <v>3261</v>
      </c>
      <c r="B81" s="77" t="s">
        <v>137</v>
      </c>
      <c r="C81" s="25">
        <v>0</v>
      </c>
      <c r="D81" s="25">
        <v>0</v>
      </c>
      <c r="E81" s="25">
        <v>0</v>
      </c>
      <c r="F81" s="25"/>
      <c r="G81" s="25">
        <v>15000</v>
      </c>
      <c r="H81" s="60"/>
      <c r="I81" s="60"/>
      <c r="J81" s="61"/>
      <c r="K81" s="61"/>
      <c r="L81" s="61"/>
      <c r="M81" s="25">
        <v>50000</v>
      </c>
      <c r="N81" s="25">
        <f t="shared" si="4"/>
        <v>65000</v>
      </c>
    </row>
    <row r="82" spans="1:14" ht="15.75" x14ac:dyDescent="0.3">
      <c r="A82" s="42">
        <v>3291</v>
      </c>
      <c r="B82" s="77" t="s">
        <v>138</v>
      </c>
      <c r="C82" s="25">
        <v>0</v>
      </c>
      <c r="D82" s="25">
        <v>0</v>
      </c>
      <c r="E82" s="25">
        <v>0</v>
      </c>
      <c r="F82" s="25"/>
      <c r="G82" s="25">
        <v>135000</v>
      </c>
      <c r="H82" s="60"/>
      <c r="I82" s="60"/>
      <c r="J82" s="25"/>
      <c r="K82" s="61"/>
      <c r="L82" s="61"/>
      <c r="M82" s="25"/>
      <c r="N82" s="25">
        <f t="shared" si="4"/>
        <v>135000</v>
      </c>
    </row>
    <row r="83" spans="1:14" ht="15.75" x14ac:dyDescent="0.3">
      <c r="A83" s="42">
        <v>3311</v>
      </c>
      <c r="B83" s="77" t="s">
        <v>61</v>
      </c>
      <c r="C83" s="25">
        <v>0</v>
      </c>
      <c r="D83" s="25">
        <v>0</v>
      </c>
      <c r="E83" s="25">
        <v>0</v>
      </c>
      <c r="F83" s="25"/>
      <c r="G83" s="25">
        <v>305000</v>
      </c>
      <c r="H83" s="60"/>
      <c r="I83" s="60"/>
      <c r="J83" s="61"/>
      <c r="K83" s="61"/>
      <c r="L83" s="61"/>
      <c r="M83" s="25"/>
      <c r="N83" s="25">
        <f t="shared" si="4"/>
        <v>305000</v>
      </c>
    </row>
    <row r="84" spans="1:14" ht="15.75" x14ac:dyDescent="0.3">
      <c r="A84" s="76">
        <v>3321</v>
      </c>
      <c r="B84" s="77" t="s">
        <v>177</v>
      </c>
      <c r="C84" s="47"/>
      <c r="D84" s="47"/>
      <c r="E84" s="47"/>
      <c r="F84" s="47"/>
      <c r="G84" s="47"/>
      <c r="H84" s="60"/>
      <c r="I84" s="60"/>
      <c r="J84" s="61"/>
      <c r="K84" s="61"/>
      <c r="L84" s="61"/>
      <c r="M84" s="47">
        <v>140000</v>
      </c>
      <c r="N84" s="25">
        <f t="shared" si="4"/>
        <v>140000</v>
      </c>
    </row>
    <row r="85" spans="1:14" ht="15.75" x14ac:dyDescent="0.3">
      <c r="A85" s="42">
        <v>3331</v>
      </c>
      <c r="B85" s="77" t="s">
        <v>139</v>
      </c>
      <c r="C85" s="25">
        <v>0</v>
      </c>
      <c r="D85" s="25">
        <v>0</v>
      </c>
      <c r="E85" s="25">
        <v>0</v>
      </c>
      <c r="F85" s="25"/>
      <c r="G85" s="25">
        <v>40000</v>
      </c>
      <c r="H85" s="60"/>
      <c r="I85" s="60"/>
      <c r="J85" s="61"/>
      <c r="K85" s="61"/>
      <c r="L85" s="61"/>
      <c r="M85" s="25"/>
      <c r="N85" s="25">
        <f t="shared" si="4"/>
        <v>40000</v>
      </c>
    </row>
    <row r="86" spans="1:14" ht="15.75" x14ac:dyDescent="0.3">
      <c r="A86" s="42">
        <v>3341</v>
      </c>
      <c r="B86" s="77" t="s">
        <v>140</v>
      </c>
      <c r="C86" s="25">
        <v>0</v>
      </c>
      <c r="D86" s="25">
        <v>0</v>
      </c>
      <c r="E86" s="25">
        <v>0</v>
      </c>
      <c r="F86" s="25"/>
      <c r="G86" s="25">
        <v>90000</v>
      </c>
      <c r="H86" s="60"/>
      <c r="I86" s="60"/>
      <c r="J86" s="25"/>
      <c r="K86" s="61"/>
      <c r="L86" s="61"/>
      <c r="M86" s="25"/>
      <c r="N86" s="25">
        <f t="shared" si="4"/>
        <v>90000</v>
      </c>
    </row>
    <row r="87" spans="1:14" ht="15.75" x14ac:dyDescent="0.3">
      <c r="A87" s="42">
        <v>3342</v>
      </c>
      <c r="B87" s="77" t="s">
        <v>141</v>
      </c>
      <c r="C87" s="25">
        <v>0</v>
      </c>
      <c r="D87" s="25">
        <v>0</v>
      </c>
      <c r="E87" s="25">
        <v>0</v>
      </c>
      <c r="F87" s="25"/>
      <c r="G87" s="25">
        <v>840000</v>
      </c>
      <c r="H87" s="60"/>
      <c r="I87" s="60"/>
      <c r="J87" s="25"/>
      <c r="K87" s="61"/>
      <c r="L87" s="61"/>
      <c r="M87" s="25"/>
      <c r="N87" s="25">
        <f t="shared" si="4"/>
        <v>840000</v>
      </c>
    </row>
    <row r="88" spans="1:14" ht="15.75" x14ac:dyDescent="0.3">
      <c r="A88" s="42">
        <v>3351</v>
      </c>
      <c r="B88" s="77" t="s">
        <v>142</v>
      </c>
      <c r="C88" s="25">
        <v>0</v>
      </c>
      <c r="D88" s="25">
        <v>0</v>
      </c>
      <c r="E88" s="25">
        <v>0</v>
      </c>
      <c r="F88" s="25"/>
      <c r="G88" s="25">
        <v>957500</v>
      </c>
      <c r="H88" s="60"/>
      <c r="I88" s="60"/>
      <c r="J88" s="61"/>
      <c r="K88" s="61"/>
      <c r="L88" s="61"/>
      <c r="M88" s="25"/>
      <c r="N88" s="25">
        <f t="shared" si="4"/>
        <v>957500</v>
      </c>
    </row>
    <row r="89" spans="1:14" ht="15.75" x14ac:dyDescent="0.3">
      <c r="A89" s="42">
        <v>3362</v>
      </c>
      <c r="B89" s="77" t="s">
        <v>187</v>
      </c>
      <c r="C89" s="25">
        <v>0</v>
      </c>
      <c r="D89" s="25">
        <v>29194</v>
      </c>
      <c r="E89" s="25">
        <v>0</v>
      </c>
      <c r="F89" s="25"/>
      <c r="G89" s="25">
        <v>25000</v>
      </c>
      <c r="H89" s="60"/>
      <c r="I89" s="60"/>
      <c r="J89" s="61"/>
      <c r="K89" s="61"/>
      <c r="L89" s="25">
        <v>39182</v>
      </c>
      <c r="M89" s="25"/>
      <c r="N89" s="25">
        <f t="shared" si="4"/>
        <v>93376</v>
      </c>
    </row>
    <row r="90" spans="1:14" ht="15.75" x14ac:dyDescent="0.3">
      <c r="A90" s="42">
        <v>3365</v>
      </c>
      <c r="B90" s="77" t="s">
        <v>143</v>
      </c>
      <c r="C90" s="25">
        <v>0</v>
      </c>
      <c r="D90" s="25">
        <v>0</v>
      </c>
      <c r="E90" s="25">
        <v>0</v>
      </c>
      <c r="F90" s="25"/>
      <c r="G90" s="25">
        <v>32000</v>
      </c>
      <c r="H90" s="60"/>
      <c r="I90" s="60"/>
      <c r="J90" s="61"/>
      <c r="K90" s="61"/>
      <c r="L90" s="61"/>
      <c r="M90" s="25"/>
      <c r="N90" s="25">
        <f t="shared" si="4"/>
        <v>32000</v>
      </c>
    </row>
    <row r="91" spans="1:14" ht="15.75" x14ac:dyDescent="0.3">
      <c r="A91" s="42">
        <v>3381</v>
      </c>
      <c r="B91" s="77" t="s">
        <v>144</v>
      </c>
      <c r="C91" s="25">
        <v>0</v>
      </c>
      <c r="D91" s="25">
        <v>0</v>
      </c>
      <c r="E91" s="25">
        <v>68000</v>
      </c>
      <c r="F91" s="25"/>
      <c r="G91" s="25">
        <v>250000</v>
      </c>
      <c r="H91" s="60"/>
      <c r="I91" s="60"/>
      <c r="J91" s="61"/>
      <c r="K91" s="61"/>
      <c r="L91" s="61"/>
      <c r="M91" s="25"/>
      <c r="N91" s="25">
        <f t="shared" si="4"/>
        <v>318000</v>
      </c>
    </row>
    <row r="92" spans="1:14" ht="15.75" x14ac:dyDescent="0.3">
      <c r="A92" s="42">
        <v>3391</v>
      </c>
      <c r="B92" s="77" t="s">
        <v>145</v>
      </c>
      <c r="C92" s="25">
        <v>0</v>
      </c>
      <c r="D92" s="25">
        <v>30000</v>
      </c>
      <c r="E92" s="25">
        <v>0</v>
      </c>
      <c r="F92" s="25"/>
      <c r="G92" s="25">
        <v>407000</v>
      </c>
      <c r="H92" s="60"/>
      <c r="I92" s="60"/>
      <c r="J92" s="61"/>
      <c r="K92" s="61"/>
      <c r="L92" s="61"/>
      <c r="M92" s="25"/>
      <c r="N92" s="25">
        <f t="shared" si="4"/>
        <v>437000</v>
      </c>
    </row>
    <row r="93" spans="1:14" ht="15.75" x14ac:dyDescent="0.3">
      <c r="A93" s="42">
        <v>3411</v>
      </c>
      <c r="B93" s="77" t="s">
        <v>35</v>
      </c>
      <c r="C93" s="25">
        <v>0</v>
      </c>
      <c r="D93" s="25">
        <v>18000</v>
      </c>
      <c r="E93" s="25">
        <v>0</v>
      </c>
      <c r="F93" s="25"/>
      <c r="G93" s="25">
        <v>8000</v>
      </c>
      <c r="H93" s="60"/>
      <c r="I93" s="60"/>
      <c r="J93" s="61"/>
      <c r="K93" s="61"/>
      <c r="L93" s="61"/>
      <c r="M93" s="25"/>
      <c r="N93" s="25">
        <f t="shared" si="4"/>
        <v>26000</v>
      </c>
    </row>
    <row r="94" spans="1:14" ht="15.75" x14ac:dyDescent="0.3">
      <c r="A94" s="42">
        <v>3451</v>
      </c>
      <c r="B94" s="77" t="s">
        <v>62</v>
      </c>
      <c r="C94" s="25">
        <v>0</v>
      </c>
      <c r="D94" s="25">
        <v>0</v>
      </c>
      <c r="E94" s="25">
        <v>200000</v>
      </c>
      <c r="F94" s="25"/>
      <c r="G94" s="25">
        <v>0</v>
      </c>
      <c r="H94" s="60"/>
      <c r="I94" s="60"/>
      <c r="J94" s="61"/>
      <c r="K94" s="61"/>
      <c r="L94" s="61"/>
      <c r="M94" s="25"/>
      <c r="N94" s="25">
        <f t="shared" si="4"/>
        <v>200000</v>
      </c>
    </row>
    <row r="95" spans="1:14" ht="15.75" x14ac:dyDescent="0.3">
      <c r="A95" s="42">
        <v>3471</v>
      </c>
      <c r="B95" s="77" t="s">
        <v>36</v>
      </c>
      <c r="C95" s="25">
        <v>0</v>
      </c>
      <c r="D95" s="25">
        <v>0</v>
      </c>
      <c r="E95" s="25">
        <v>0</v>
      </c>
      <c r="F95" s="25"/>
      <c r="G95" s="25">
        <v>10000</v>
      </c>
      <c r="H95" s="60"/>
      <c r="I95" s="60"/>
      <c r="J95" s="61"/>
      <c r="K95" s="61"/>
      <c r="L95" s="61"/>
      <c r="M95" s="25">
        <v>50000</v>
      </c>
      <c r="N95" s="25">
        <f t="shared" si="4"/>
        <v>60000</v>
      </c>
    </row>
    <row r="96" spans="1:14" ht="15.75" x14ac:dyDescent="0.3">
      <c r="A96" s="42">
        <v>3512</v>
      </c>
      <c r="B96" s="77" t="s">
        <v>188</v>
      </c>
      <c r="C96" s="25">
        <v>0</v>
      </c>
      <c r="D96" s="25">
        <v>0</v>
      </c>
      <c r="E96" s="25">
        <v>0</v>
      </c>
      <c r="F96" s="25"/>
      <c r="G96" s="25">
        <v>320000</v>
      </c>
      <c r="H96" s="60"/>
      <c r="I96" s="60"/>
      <c r="J96" s="61"/>
      <c r="K96" s="61"/>
      <c r="L96" s="61"/>
      <c r="M96" s="25">
        <v>150000</v>
      </c>
      <c r="N96" s="25">
        <f t="shared" si="4"/>
        <v>470000</v>
      </c>
    </row>
    <row r="97" spans="1:14" ht="15.75" x14ac:dyDescent="0.3">
      <c r="A97" s="42">
        <v>3521</v>
      </c>
      <c r="B97" s="77" t="s">
        <v>189</v>
      </c>
      <c r="C97" s="25">
        <v>0</v>
      </c>
      <c r="D97" s="25">
        <v>0</v>
      </c>
      <c r="E97" s="25">
        <v>0</v>
      </c>
      <c r="F97" s="25"/>
      <c r="G97" s="25">
        <v>20000</v>
      </c>
      <c r="H97" s="60"/>
      <c r="I97" s="60"/>
      <c r="J97" s="61"/>
      <c r="K97" s="61"/>
      <c r="L97" s="61"/>
      <c r="M97" s="25"/>
      <c r="N97" s="25">
        <f t="shared" si="4"/>
        <v>20000</v>
      </c>
    </row>
    <row r="98" spans="1:14" ht="15.75" x14ac:dyDescent="0.3">
      <c r="A98" s="42">
        <v>3531</v>
      </c>
      <c r="B98" s="77" t="s">
        <v>146</v>
      </c>
      <c r="C98" s="25">
        <v>0</v>
      </c>
      <c r="D98" s="25">
        <v>0</v>
      </c>
      <c r="E98" s="25">
        <v>0</v>
      </c>
      <c r="F98" s="25"/>
      <c r="G98" s="25">
        <v>20000</v>
      </c>
      <c r="H98" s="60"/>
      <c r="I98" s="60"/>
      <c r="J98" s="61"/>
      <c r="K98" s="61"/>
      <c r="L98" s="61"/>
      <c r="M98" s="25"/>
      <c r="N98" s="25">
        <f t="shared" si="4"/>
        <v>20000</v>
      </c>
    </row>
    <row r="99" spans="1:14" ht="15.75" x14ac:dyDescent="0.3">
      <c r="A99" s="42">
        <v>3551</v>
      </c>
      <c r="B99" s="77" t="s">
        <v>190</v>
      </c>
      <c r="C99" s="25">
        <v>0</v>
      </c>
      <c r="D99" s="25">
        <v>0</v>
      </c>
      <c r="E99" s="25">
        <v>50060</v>
      </c>
      <c r="F99" s="25"/>
      <c r="G99" s="25">
        <v>100000</v>
      </c>
      <c r="H99" s="60"/>
      <c r="I99" s="60"/>
      <c r="J99" s="61"/>
      <c r="K99" s="61"/>
      <c r="L99" s="61"/>
      <c r="M99" s="25"/>
      <c r="N99" s="25">
        <f t="shared" si="4"/>
        <v>150060</v>
      </c>
    </row>
    <row r="100" spans="1:14" ht="15.75" x14ac:dyDescent="0.3">
      <c r="A100" s="42">
        <v>3591</v>
      </c>
      <c r="B100" s="77" t="s">
        <v>63</v>
      </c>
      <c r="C100" s="25">
        <v>0</v>
      </c>
      <c r="D100" s="25">
        <v>0</v>
      </c>
      <c r="E100" s="25">
        <v>0</v>
      </c>
      <c r="F100" s="25"/>
      <c r="G100" s="25">
        <v>40000</v>
      </c>
      <c r="H100" s="60"/>
      <c r="I100" s="60"/>
      <c r="J100" s="61"/>
      <c r="K100" s="61"/>
      <c r="L100" s="61"/>
      <c r="M100" s="25"/>
      <c r="N100" s="25">
        <f t="shared" si="4"/>
        <v>40000</v>
      </c>
    </row>
    <row r="101" spans="1:14" ht="15.75" x14ac:dyDescent="0.3">
      <c r="A101" s="42">
        <v>3611</v>
      </c>
      <c r="B101" s="77" t="s">
        <v>64</v>
      </c>
      <c r="C101" s="25">
        <v>0</v>
      </c>
      <c r="D101" s="25">
        <v>0</v>
      </c>
      <c r="E101" s="25">
        <v>0</v>
      </c>
      <c r="F101" s="25"/>
      <c r="G101" s="25">
        <v>330000</v>
      </c>
      <c r="H101" s="60"/>
      <c r="I101" s="60"/>
      <c r="J101" s="61"/>
      <c r="K101" s="61"/>
      <c r="L101" s="61"/>
      <c r="M101" s="25"/>
      <c r="N101" s="25">
        <f t="shared" si="4"/>
        <v>330000</v>
      </c>
    </row>
    <row r="102" spans="1:14" ht="15.75" x14ac:dyDescent="0.3">
      <c r="A102" s="42">
        <v>3621</v>
      </c>
      <c r="B102" s="77" t="s">
        <v>191</v>
      </c>
      <c r="C102" s="25">
        <v>0</v>
      </c>
      <c r="D102" s="25">
        <v>0</v>
      </c>
      <c r="E102" s="25">
        <v>0</v>
      </c>
      <c r="F102" s="25"/>
      <c r="G102" s="25">
        <v>2000</v>
      </c>
      <c r="H102" s="60"/>
      <c r="I102" s="60"/>
      <c r="J102" s="61"/>
      <c r="K102" s="61"/>
      <c r="L102" s="61"/>
      <c r="M102" s="25"/>
      <c r="N102" s="25">
        <f t="shared" si="4"/>
        <v>2000</v>
      </c>
    </row>
    <row r="103" spans="1:14" ht="15.75" x14ac:dyDescent="0.3">
      <c r="A103" s="42">
        <v>3711</v>
      </c>
      <c r="B103" s="77" t="s">
        <v>192</v>
      </c>
      <c r="C103" s="25">
        <v>0</v>
      </c>
      <c r="D103" s="25">
        <v>60000</v>
      </c>
      <c r="E103" s="25">
        <v>0</v>
      </c>
      <c r="F103" s="25"/>
      <c r="G103" s="25">
        <v>380000</v>
      </c>
      <c r="H103" s="60"/>
      <c r="I103" s="60"/>
      <c r="J103" s="25"/>
      <c r="K103" s="61"/>
      <c r="L103" s="61"/>
      <c r="M103" s="25"/>
      <c r="N103" s="25">
        <f t="shared" si="4"/>
        <v>440000</v>
      </c>
    </row>
    <row r="104" spans="1:14" ht="15.75" x14ac:dyDescent="0.3">
      <c r="A104" s="42">
        <v>3721</v>
      </c>
      <c r="B104" s="77" t="s">
        <v>193</v>
      </c>
      <c r="C104" s="25">
        <v>0</v>
      </c>
      <c r="D104" s="25">
        <v>100000</v>
      </c>
      <c r="E104" s="25">
        <v>0</v>
      </c>
      <c r="F104" s="25"/>
      <c r="G104" s="25">
        <v>241400</v>
      </c>
      <c r="H104" s="60"/>
      <c r="I104" s="60"/>
      <c r="J104" s="25"/>
      <c r="K104" s="61"/>
      <c r="L104" s="25">
        <v>20000</v>
      </c>
      <c r="M104" s="25"/>
      <c r="N104" s="25">
        <f t="shared" si="4"/>
        <v>361400</v>
      </c>
    </row>
    <row r="105" spans="1:14" ht="15.75" x14ac:dyDescent="0.3">
      <c r="A105" s="42">
        <v>3751</v>
      </c>
      <c r="B105" s="77" t="s">
        <v>65</v>
      </c>
      <c r="C105" s="25">
        <v>0</v>
      </c>
      <c r="D105" s="25">
        <v>95000</v>
      </c>
      <c r="E105" s="25">
        <v>0</v>
      </c>
      <c r="F105" s="25"/>
      <c r="G105" s="25">
        <v>508000</v>
      </c>
      <c r="H105" s="60"/>
      <c r="I105" s="60"/>
      <c r="J105" s="25"/>
      <c r="K105" s="61"/>
      <c r="L105" s="61"/>
      <c r="M105" s="25"/>
      <c r="N105" s="25">
        <f t="shared" si="4"/>
        <v>603000</v>
      </c>
    </row>
    <row r="106" spans="1:14" ht="15.75" x14ac:dyDescent="0.3">
      <c r="A106" s="42">
        <v>3781</v>
      </c>
      <c r="B106" s="77" t="s">
        <v>194</v>
      </c>
      <c r="C106" s="25">
        <v>0</v>
      </c>
      <c r="D106" s="25">
        <v>0</v>
      </c>
      <c r="E106" s="25">
        <v>0</v>
      </c>
      <c r="F106" s="25"/>
      <c r="G106" s="25">
        <v>20000</v>
      </c>
      <c r="H106" s="60"/>
      <c r="I106" s="60"/>
      <c r="J106" s="61"/>
      <c r="K106" s="61"/>
      <c r="L106" s="61"/>
      <c r="M106" s="25"/>
      <c r="N106" s="25">
        <f t="shared" si="4"/>
        <v>20000</v>
      </c>
    </row>
    <row r="107" spans="1:14" ht="15.75" x14ac:dyDescent="0.3">
      <c r="A107" s="42">
        <v>3792</v>
      </c>
      <c r="B107" s="77" t="s">
        <v>147</v>
      </c>
      <c r="C107" s="25">
        <v>0</v>
      </c>
      <c r="D107" s="25">
        <v>0</v>
      </c>
      <c r="E107" s="25">
        <v>0</v>
      </c>
      <c r="F107" s="25"/>
      <c r="G107" s="25">
        <v>10000</v>
      </c>
      <c r="H107" s="60"/>
      <c r="I107" s="60"/>
      <c r="J107" s="61"/>
      <c r="K107" s="61"/>
      <c r="L107" s="61"/>
      <c r="M107" s="25"/>
      <c r="N107" s="25">
        <f t="shared" si="4"/>
        <v>10000</v>
      </c>
    </row>
    <row r="108" spans="1:14" ht="15.75" x14ac:dyDescent="0.3">
      <c r="A108" s="42">
        <v>3821</v>
      </c>
      <c r="B108" s="77" t="s">
        <v>148</v>
      </c>
      <c r="C108" s="25">
        <v>0</v>
      </c>
      <c r="D108" s="25">
        <v>0</v>
      </c>
      <c r="E108" s="25">
        <v>0</v>
      </c>
      <c r="F108" s="25"/>
      <c r="G108" s="25">
        <v>88000</v>
      </c>
      <c r="H108" s="60"/>
      <c r="I108" s="60"/>
      <c r="J108" s="25"/>
      <c r="K108" s="61"/>
      <c r="L108" s="61"/>
      <c r="M108" s="25"/>
      <c r="N108" s="25">
        <f t="shared" si="4"/>
        <v>88000</v>
      </c>
    </row>
    <row r="109" spans="1:14" ht="15.75" x14ac:dyDescent="0.3">
      <c r="A109" s="42">
        <v>3822</v>
      </c>
      <c r="B109" s="77" t="s">
        <v>149</v>
      </c>
      <c r="C109" s="25">
        <v>0</v>
      </c>
      <c r="D109" s="25">
        <v>0</v>
      </c>
      <c r="E109" s="25">
        <v>0</v>
      </c>
      <c r="F109" s="25"/>
      <c r="G109" s="25">
        <v>150000</v>
      </c>
      <c r="H109" s="60"/>
      <c r="I109" s="60"/>
      <c r="J109" s="25"/>
      <c r="K109" s="61"/>
      <c r="L109" s="61"/>
      <c r="M109" s="25"/>
      <c r="N109" s="25">
        <f t="shared" si="4"/>
        <v>150000</v>
      </c>
    </row>
    <row r="110" spans="1:14" ht="15.75" x14ac:dyDescent="0.3">
      <c r="A110" s="42">
        <v>3831</v>
      </c>
      <c r="B110" s="77" t="s">
        <v>66</v>
      </c>
      <c r="C110" s="25">
        <v>0</v>
      </c>
      <c r="D110" s="25">
        <v>0</v>
      </c>
      <c r="E110" s="25">
        <v>0</v>
      </c>
      <c r="F110" s="25"/>
      <c r="G110" s="25">
        <v>10000</v>
      </c>
      <c r="H110" s="60"/>
      <c r="I110" s="60"/>
      <c r="J110" s="61"/>
      <c r="K110" s="61"/>
      <c r="L110" s="61"/>
      <c r="M110" s="25"/>
      <c r="N110" s="25">
        <f t="shared" si="4"/>
        <v>10000</v>
      </c>
    </row>
    <row r="111" spans="1:14" ht="15.75" x14ac:dyDescent="0.3">
      <c r="A111" s="42">
        <v>3921</v>
      </c>
      <c r="B111" s="77" t="s">
        <v>150</v>
      </c>
      <c r="C111" s="25">
        <v>0</v>
      </c>
      <c r="D111" s="25">
        <v>13980</v>
      </c>
      <c r="E111" s="25">
        <v>0</v>
      </c>
      <c r="F111" s="25"/>
      <c r="G111" s="25">
        <v>20000</v>
      </c>
      <c r="H111" s="60"/>
      <c r="I111" s="60"/>
      <c r="J111" s="61"/>
      <c r="K111" s="61"/>
      <c r="L111" s="61"/>
      <c r="M111" s="25"/>
      <c r="N111" s="25">
        <f t="shared" si="4"/>
        <v>33980</v>
      </c>
    </row>
    <row r="112" spans="1:14" ht="15.75" x14ac:dyDescent="0.3">
      <c r="A112" s="42">
        <v>3962</v>
      </c>
      <c r="B112" s="77" t="s">
        <v>151</v>
      </c>
      <c r="C112" s="25">
        <v>0</v>
      </c>
      <c r="D112" s="25">
        <v>0</v>
      </c>
      <c r="E112" s="25">
        <v>0</v>
      </c>
      <c r="F112" s="25"/>
      <c r="G112" s="25">
        <v>30000</v>
      </c>
      <c r="H112" s="60"/>
      <c r="I112" s="60"/>
      <c r="J112" s="61"/>
      <c r="K112" s="61"/>
      <c r="L112" s="61"/>
      <c r="M112" s="25"/>
      <c r="N112" s="25">
        <f t="shared" si="4"/>
        <v>30000</v>
      </c>
    </row>
    <row r="113" spans="1:16" ht="15.75" x14ac:dyDescent="0.3">
      <c r="A113" s="43"/>
      <c r="B113" s="44" t="s">
        <v>67</v>
      </c>
      <c r="C113" s="45">
        <f t="shared" ref="C113:N113" si="5">SUM(C74:C112)</f>
        <v>150000</v>
      </c>
      <c r="D113" s="45">
        <f t="shared" si="5"/>
        <v>891174</v>
      </c>
      <c r="E113" s="45">
        <f t="shared" si="5"/>
        <v>398060</v>
      </c>
      <c r="F113" s="45">
        <f t="shared" si="5"/>
        <v>0</v>
      </c>
      <c r="G113" s="45">
        <f t="shared" si="5"/>
        <v>5484900</v>
      </c>
      <c r="H113" s="45">
        <f t="shared" si="5"/>
        <v>0</v>
      </c>
      <c r="I113" s="45">
        <f t="shared" si="5"/>
        <v>0</v>
      </c>
      <c r="J113" s="45">
        <f t="shared" si="5"/>
        <v>0</v>
      </c>
      <c r="K113" s="45">
        <f t="shared" si="5"/>
        <v>0</v>
      </c>
      <c r="L113" s="45">
        <f t="shared" si="5"/>
        <v>59182</v>
      </c>
      <c r="M113" s="45">
        <f t="shared" si="5"/>
        <v>390000</v>
      </c>
      <c r="N113" s="45">
        <f t="shared" si="5"/>
        <v>7373316</v>
      </c>
      <c r="O113" s="46"/>
      <c r="P113" s="46"/>
    </row>
    <row r="114" spans="1:16" ht="16.5" x14ac:dyDescent="0.3">
      <c r="A114" s="41" t="s">
        <v>79</v>
      </c>
      <c r="B114" s="24"/>
      <c r="C114" s="25"/>
      <c r="D114" s="25"/>
      <c r="E114" s="25"/>
      <c r="F114" s="25"/>
      <c r="G114" s="25"/>
      <c r="H114" s="47"/>
      <c r="I114" s="47"/>
      <c r="J114" s="25"/>
      <c r="K114" s="25"/>
      <c r="L114" s="25"/>
      <c r="M114" s="25"/>
      <c r="N114" s="25"/>
    </row>
    <row r="115" spans="1:16" ht="15.75" x14ac:dyDescent="0.3">
      <c r="A115" s="42">
        <v>4412</v>
      </c>
      <c r="B115" s="77" t="s">
        <v>152</v>
      </c>
      <c r="C115" s="25">
        <v>0</v>
      </c>
      <c r="D115" s="25"/>
      <c r="E115" s="25"/>
      <c r="F115" s="25"/>
      <c r="G115" s="25">
        <v>460000</v>
      </c>
      <c r="H115" s="60"/>
      <c r="I115" s="60"/>
      <c r="J115" s="61"/>
      <c r="K115" s="61"/>
      <c r="L115" s="61"/>
      <c r="M115" s="61"/>
      <c r="N115" s="25">
        <f t="shared" ref="N115:N120" si="6">SUM(C115:M115)</f>
        <v>460000</v>
      </c>
    </row>
    <row r="116" spans="1:16" ht="15.75" x14ac:dyDescent="0.3">
      <c r="A116" s="42">
        <v>4414</v>
      </c>
      <c r="B116" s="77" t="s">
        <v>153</v>
      </c>
      <c r="C116" s="25">
        <v>0</v>
      </c>
      <c r="D116" s="25"/>
      <c r="E116" s="25"/>
      <c r="F116" s="25"/>
      <c r="G116" s="25">
        <v>50000</v>
      </c>
      <c r="H116" s="60"/>
      <c r="I116" s="60"/>
      <c r="J116" s="61"/>
      <c r="K116" s="61"/>
      <c r="L116" s="61"/>
      <c r="M116" s="61"/>
      <c r="N116" s="25">
        <f t="shared" si="6"/>
        <v>50000</v>
      </c>
    </row>
    <row r="117" spans="1:16" ht="15.75" x14ac:dyDescent="0.3">
      <c r="A117" s="42">
        <v>4419</v>
      </c>
      <c r="B117" s="77" t="s">
        <v>195</v>
      </c>
      <c r="C117" s="25">
        <v>600000</v>
      </c>
      <c r="D117" s="25"/>
      <c r="E117" s="25"/>
      <c r="F117" s="25"/>
      <c r="G117" s="25">
        <f>1998142.33</f>
        <v>1998142.33</v>
      </c>
      <c r="H117" s="60"/>
      <c r="I117" s="60"/>
      <c r="J117" s="61"/>
      <c r="K117" s="61"/>
      <c r="L117" s="61"/>
      <c r="M117" s="61"/>
      <c r="N117" s="25">
        <f t="shared" si="6"/>
        <v>2598142.33</v>
      </c>
    </row>
    <row r="118" spans="1:16" ht="15.75" x14ac:dyDescent="0.3">
      <c r="A118" s="42">
        <v>4421</v>
      </c>
      <c r="B118" s="77" t="s">
        <v>196</v>
      </c>
      <c r="C118" s="25">
        <v>0</v>
      </c>
      <c r="D118" s="25"/>
      <c r="E118" s="25"/>
      <c r="F118" s="25"/>
      <c r="G118" s="25">
        <v>50000</v>
      </c>
      <c r="H118" s="60"/>
      <c r="I118" s="60"/>
      <c r="J118" s="61"/>
      <c r="K118" s="61"/>
      <c r="L118" s="61"/>
      <c r="M118" s="61"/>
      <c r="N118" s="25">
        <f t="shared" si="6"/>
        <v>50000</v>
      </c>
    </row>
    <row r="119" spans="1:16" ht="15.75" x14ac:dyDescent="0.3">
      <c r="A119" s="42">
        <v>4422</v>
      </c>
      <c r="B119" s="77" t="s">
        <v>154</v>
      </c>
      <c r="C119" s="25">
        <v>0</v>
      </c>
      <c r="D119" s="25"/>
      <c r="E119" s="25"/>
      <c r="F119" s="25"/>
      <c r="G119" s="25">
        <v>11000</v>
      </c>
      <c r="H119" s="60"/>
      <c r="I119" s="60"/>
      <c r="J119" s="61"/>
      <c r="K119" s="61"/>
      <c r="L119" s="61"/>
      <c r="M119" s="25"/>
      <c r="N119" s="25">
        <f t="shared" si="6"/>
        <v>11000</v>
      </c>
    </row>
    <row r="120" spans="1:16" ht="15.75" x14ac:dyDescent="0.3">
      <c r="A120" s="76">
        <v>4441</v>
      </c>
      <c r="B120" s="77" t="s">
        <v>197</v>
      </c>
      <c r="C120" s="47"/>
      <c r="D120" s="47"/>
      <c r="E120" s="47"/>
      <c r="F120" s="47"/>
      <c r="G120" s="47"/>
      <c r="H120" s="60"/>
      <c r="I120" s="60"/>
      <c r="J120" s="61"/>
      <c r="K120" s="61"/>
      <c r="L120" s="61"/>
      <c r="M120" s="25">
        <v>36000</v>
      </c>
      <c r="N120" s="25">
        <f t="shared" si="6"/>
        <v>36000</v>
      </c>
    </row>
    <row r="121" spans="1:16" ht="15.75" x14ac:dyDescent="0.3">
      <c r="A121" s="43"/>
      <c r="B121" s="44" t="s">
        <v>68</v>
      </c>
      <c r="C121" s="45">
        <f>SUM(C115:C120)</f>
        <v>600000</v>
      </c>
      <c r="D121" s="45">
        <f t="shared" ref="D121:L121" si="7">SUM(D115:D119)</f>
        <v>0</v>
      </c>
      <c r="E121" s="45">
        <f t="shared" si="7"/>
        <v>0</v>
      </c>
      <c r="F121" s="45">
        <f t="shared" si="7"/>
        <v>0</v>
      </c>
      <c r="G121" s="45">
        <f t="shared" si="7"/>
        <v>2569142.33</v>
      </c>
      <c r="H121" s="45">
        <f t="shared" si="7"/>
        <v>0</v>
      </c>
      <c r="I121" s="45">
        <f t="shared" si="7"/>
        <v>0</v>
      </c>
      <c r="J121" s="45">
        <f t="shared" si="7"/>
        <v>0</v>
      </c>
      <c r="K121" s="45">
        <f t="shared" si="7"/>
        <v>0</v>
      </c>
      <c r="L121" s="45">
        <f t="shared" si="7"/>
        <v>0</v>
      </c>
      <c r="M121" s="45">
        <f>SUM(M114:M120)</f>
        <v>36000</v>
      </c>
      <c r="N121" s="45">
        <f>SUM(N115:N120)</f>
        <v>3205142.33</v>
      </c>
    </row>
    <row r="122" spans="1:16" ht="16.5" x14ac:dyDescent="0.3">
      <c r="A122" s="41" t="s">
        <v>78</v>
      </c>
      <c r="B122" s="24"/>
      <c r="C122" s="25"/>
      <c r="D122" s="25"/>
      <c r="E122" s="25"/>
      <c r="F122" s="25"/>
      <c r="G122" s="25"/>
      <c r="H122" s="47"/>
      <c r="I122" s="47"/>
      <c r="J122" s="103"/>
      <c r="K122" s="103"/>
      <c r="L122" s="25"/>
      <c r="M122" s="25"/>
      <c r="N122" s="25"/>
    </row>
    <row r="123" spans="1:16" ht="16.5" x14ac:dyDescent="0.3">
      <c r="A123" s="42">
        <v>5111</v>
      </c>
      <c r="B123" s="77" t="s">
        <v>155</v>
      </c>
      <c r="C123" s="25"/>
      <c r="D123" s="25"/>
      <c r="E123" s="25"/>
      <c r="F123" s="25"/>
      <c r="G123" s="25">
        <v>80000</v>
      </c>
      <c r="H123" s="60"/>
      <c r="I123" s="60"/>
      <c r="J123" s="103"/>
      <c r="K123" s="103"/>
      <c r="L123" s="61"/>
      <c r="M123" s="61"/>
      <c r="N123" s="25">
        <f t="shared" ref="N123:N131" si="8">SUM(C123:M123)</f>
        <v>80000</v>
      </c>
    </row>
    <row r="124" spans="1:16" ht="16.5" x14ac:dyDescent="0.3">
      <c r="A124" s="42">
        <v>5151</v>
      </c>
      <c r="B124" s="77" t="s">
        <v>156</v>
      </c>
      <c r="C124" s="25"/>
      <c r="D124" s="25"/>
      <c r="E124" s="25"/>
      <c r="F124" s="25"/>
      <c r="G124" s="25">
        <v>756000</v>
      </c>
      <c r="H124" s="60"/>
      <c r="I124" s="60"/>
      <c r="J124" s="103"/>
      <c r="K124" s="103"/>
      <c r="L124" s="61"/>
      <c r="M124" s="61"/>
      <c r="N124" s="25">
        <f t="shared" si="8"/>
        <v>756000</v>
      </c>
    </row>
    <row r="125" spans="1:16" ht="16.5" x14ac:dyDescent="0.3">
      <c r="A125" s="42">
        <v>5291</v>
      </c>
      <c r="B125" s="77" t="s">
        <v>157</v>
      </c>
      <c r="C125" s="25"/>
      <c r="D125" s="25"/>
      <c r="E125" s="25"/>
      <c r="F125" s="25"/>
      <c r="G125" s="25">
        <v>53000</v>
      </c>
      <c r="H125" s="60"/>
      <c r="I125" s="60"/>
      <c r="J125" s="103"/>
      <c r="K125" s="103"/>
      <c r="L125" s="61"/>
      <c r="M125" s="61"/>
      <c r="N125" s="25">
        <f t="shared" si="8"/>
        <v>53000</v>
      </c>
    </row>
    <row r="126" spans="1:16" ht="16.5" x14ac:dyDescent="0.3">
      <c r="A126" s="42">
        <v>5311</v>
      </c>
      <c r="B126" s="77" t="s">
        <v>158</v>
      </c>
      <c r="C126" s="25"/>
      <c r="D126" s="25"/>
      <c r="E126" s="25"/>
      <c r="F126" s="25"/>
      <c r="G126" s="25">
        <v>50068.34</v>
      </c>
      <c r="H126" s="60"/>
      <c r="I126" s="60"/>
      <c r="J126" s="103"/>
      <c r="K126" s="103"/>
      <c r="L126" s="61"/>
      <c r="M126" s="61"/>
      <c r="N126" s="25">
        <f t="shared" si="8"/>
        <v>50068.34</v>
      </c>
    </row>
    <row r="127" spans="1:16" ht="16.5" x14ac:dyDescent="0.3">
      <c r="A127" s="42">
        <v>5611</v>
      </c>
      <c r="B127" s="77" t="s">
        <v>159</v>
      </c>
      <c r="C127" s="25"/>
      <c r="D127" s="25"/>
      <c r="E127" s="25"/>
      <c r="F127" s="25"/>
      <c r="G127" s="25">
        <v>12500</v>
      </c>
      <c r="H127" s="60"/>
      <c r="I127" s="60"/>
      <c r="J127" s="103"/>
      <c r="K127" s="103"/>
      <c r="L127" s="61"/>
      <c r="M127" s="61"/>
      <c r="N127" s="25">
        <f t="shared" si="8"/>
        <v>12500</v>
      </c>
    </row>
    <row r="128" spans="1:16" ht="16.5" x14ac:dyDescent="0.3">
      <c r="A128" s="42">
        <v>5621</v>
      </c>
      <c r="B128" s="77" t="s">
        <v>160</v>
      </c>
      <c r="C128" s="25"/>
      <c r="D128" s="25"/>
      <c r="E128" s="25"/>
      <c r="F128" s="25"/>
      <c r="G128" s="25">
        <v>600000</v>
      </c>
      <c r="H128" s="60"/>
      <c r="I128" s="60"/>
      <c r="J128" s="103"/>
      <c r="K128" s="103"/>
      <c r="L128" s="61"/>
      <c r="M128" s="61"/>
      <c r="N128" s="25">
        <f t="shared" si="8"/>
        <v>600000</v>
      </c>
    </row>
    <row r="129" spans="1:14" ht="16.5" x14ac:dyDescent="0.3">
      <c r="A129" s="42">
        <v>5641</v>
      </c>
      <c r="B129" s="77" t="s">
        <v>198</v>
      </c>
      <c r="C129" s="25"/>
      <c r="D129" s="25"/>
      <c r="E129" s="25"/>
      <c r="F129" s="25"/>
      <c r="G129" s="25">
        <v>55000</v>
      </c>
      <c r="H129" s="60"/>
      <c r="I129" s="60"/>
      <c r="J129" s="103"/>
      <c r="K129" s="103"/>
      <c r="L129" s="61"/>
      <c r="M129" s="61"/>
      <c r="N129" s="25">
        <f t="shared" si="8"/>
        <v>55000</v>
      </c>
    </row>
    <row r="130" spans="1:14" ht="16.5" x14ac:dyDescent="0.3">
      <c r="A130" s="42">
        <v>5911</v>
      </c>
      <c r="B130" s="77" t="s">
        <v>69</v>
      </c>
      <c r="C130" s="25"/>
      <c r="D130" s="25"/>
      <c r="E130" s="25"/>
      <c r="F130" s="25"/>
      <c r="G130" s="25">
        <v>20000</v>
      </c>
      <c r="H130" s="60"/>
      <c r="I130" s="60"/>
      <c r="J130" s="103"/>
      <c r="K130" s="103"/>
      <c r="L130" s="61"/>
      <c r="M130" s="61"/>
      <c r="N130" s="25">
        <f t="shared" si="8"/>
        <v>20000</v>
      </c>
    </row>
    <row r="131" spans="1:14" ht="16.5" x14ac:dyDescent="0.3">
      <c r="A131" s="42">
        <v>5931</v>
      </c>
      <c r="B131" s="77" t="s">
        <v>161</v>
      </c>
      <c r="C131" s="25"/>
      <c r="D131" s="25"/>
      <c r="E131" s="25"/>
      <c r="F131" s="25"/>
      <c r="G131" s="25">
        <v>50000</v>
      </c>
      <c r="H131" s="60"/>
      <c r="I131" s="60"/>
      <c r="J131" s="103"/>
      <c r="K131" s="103"/>
      <c r="L131" s="61"/>
      <c r="M131" s="61"/>
      <c r="N131" s="25">
        <f t="shared" si="8"/>
        <v>50000</v>
      </c>
    </row>
    <row r="132" spans="1:14" ht="15.75" x14ac:dyDescent="0.3">
      <c r="A132" s="43"/>
      <c r="B132" s="44" t="s">
        <v>70</v>
      </c>
      <c r="C132" s="45">
        <f>SUM(C123:C131)</f>
        <v>0</v>
      </c>
      <c r="D132" s="45">
        <f>SUM(D123:D131)</f>
        <v>0</v>
      </c>
      <c r="E132" s="45">
        <f>SUM(E123:E131)</f>
        <v>0</v>
      </c>
      <c r="F132" s="45"/>
      <c r="G132" s="45">
        <f>SUM(G123:G131)</f>
        <v>1676568.3399999999</v>
      </c>
      <c r="H132" s="45"/>
      <c r="I132" s="45"/>
      <c r="J132" s="45">
        <f>SUM(J123:J131)</f>
        <v>0</v>
      </c>
      <c r="K132" s="45">
        <f>SUM(K123:K131)</f>
        <v>0</v>
      </c>
      <c r="L132" s="45">
        <f>SUM(L123:L131)</f>
        <v>0</v>
      </c>
      <c r="M132" s="45">
        <f>SUM(M123:M131)</f>
        <v>0</v>
      </c>
      <c r="N132" s="45">
        <f>SUM(N123:N131)</f>
        <v>1676568.3399999999</v>
      </c>
    </row>
    <row r="133" spans="1:14" ht="15.75" x14ac:dyDescent="0.3">
      <c r="A133" s="43"/>
      <c r="B133" s="44" t="s">
        <v>71</v>
      </c>
      <c r="C133" s="45">
        <f>+C132+C121+C113+C72+C27</f>
        <v>5923000.0000000009</v>
      </c>
      <c r="D133" s="45">
        <f>+D132+D121+D113+D72+D27</f>
        <v>7900870.999153316</v>
      </c>
      <c r="E133" s="45">
        <f>+E132+E121+E113+E72+E27</f>
        <v>555000</v>
      </c>
      <c r="F133" s="45"/>
      <c r="G133" s="108">
        <f>+G132+G121+G113+G72</f>
        <v>11794340.550000001</v>
      </c>
      <c r="H133" s="45"/>
      <c r="I133" s="45"/>
      <c r="J133" s="45">
        <f>+J132+J121+J113+J72+J27</f>
        <v>1063435</v>
      </c>
      <c r="K133" s="45">
        <f>+K132+K121+K113+K72</f>
        <v>0</v>
      </c>
      <c r="L133" s="45">
        <f>+L132+L121+L113+L72</f>
        <v>69182</v>
      </c>
      <c r="M133" s="45">
        <f>+M132+M121+M113+M72</f>
        <v>1036000</v>
      </c>
      <c r="N133" s="45">
        <f>+N132+N121+N113+N72+N27</f>
        <v>28341828.54915332</v>
      </c>
    </row>
    <row r="134" spans="1:14" ht="15.75" x14ac:dyDescent="0.3">
      <c r="C134" s="46"/>
      <c r="H134" s="46"/>
      <c r="J134" s="104"/>
      <c r="N134" s="46"/>
    </row>
    <row r="135" spans="1:14" s="3" customFormat="1" x14ac:dyDescent="0.25">
      <c r="A135" s="85"/>
      <c r="B135" s="91" t="s">
        <v>168</v>
      </c>
      <c r="C135" s="89"/>
      <c r="D135" s="88"/>
      <c r="E135" s="89"/>
      <c r="F135" s="91"/>
      <c r="G135" s="89" t="s">
        <v>169</v>
      </c>
      <c r="H135" s="90"/>
      <c r="I135" s="107">
        <f>+D133+J133</f>
        <v>8964305.999153316</v>
      </c>
      <c r="K135" s="91" t="s">
        <v>170</v>
      </c>
      <c r="L135" s="92"/>
    </row>
    <row r="136" spans="1:14" s="3" customFormat="1" ht="15" customHeight="1" x14ac:dyDescent="0.3">
      <c r="A136" s="85"/>
      <c r="B136" s="128" t="s">
        <v>171</v>
      </c>
      <c r="C136" s="93"/>
      <c r="D136" s="88"/>
      <c r="E136" s="93"/>
      <c r="F136" s="91"/>
      <c r="G136" s="93" t="s">
        <v>172</v>
      </c>
      <c r="I136" s="66"/>
      <c r="K136" s="91" t="s">
        <v>173</v>
      </c>
      <c r="L136" s="92"/>
    </row>
    <row r="137" spans="1:14" s="3" customFormat="1" x14ac:dyDescent="0.25">
      <c r="A137" s="85"/>
      <c r="B137" s="128"/>
      <c r="C137" s="87"/>
      <c r="D137" s="88"/>
      <c r="E137" s="88"/>
      <c r="F137" s="88"/>
      <c r="G137" s="87"/>
      <c r="I137" s="89"/>
      <c r="J137" s="96"/>
      <c r="K137" s="88"/>
      <c r="L137" s="92"/>
    </row>
    <row r="138" spans="1:14" s="3" customFormat="1" x14ac:dyDescent="0.25">
      <c r="A138" s="85"/>
      <c r="B138" s="86"/>
      <c r="C138" s="87"/>
      <c r="D138" s="88"/>
      <c r="E138" s="88"/>
      <c r="F138" s="88"/>
      <c r="G138" s="87"/>
      <c r="I138" s="89"/>
      <c r="J138" s="96"/>
      <c r="K138" s="88"/>
      <c r="L138" s="92"/>
    </row>
    <row r="139" spans="1:14" s="3" customFormat="1" x14ac:dyDescent="0.25">
      <c r="A139" s="85"/>
      <c r="B139" s="86"/>
      <c r="C139" s="87"/>
      <c r="D139" s="88"/>
      <c r="E139" s="88"/>
      <c r="F139" s="88"/>
      <c r="G139" s="87"/>
      <c r="I139" s="89"/>
      <c r="J139" s="96"/>
      <c r="K139" s="88"/>
      <c r="L139" s="92"/>
    </row>
    <row r="140" spans="1:14" s="3" customFormat="1" x14ac:dyDescent="0.25">
      <c r="A140" s="85"/>
      <c r="C140" s="87"/>
      <c r="D140" s="97"/>
      <c r="E140" s="97"/>
      <c r="F140" s="97"/>
      <c r="G140" s="87"/>
      <c r="J140" s="98"/>
      <c r="K140" s="97"/>
      <c r="L140" s="99"/>
    </row>
    <row r="141" spans="1:14" s="3" customFormat="1" x14ac:dyDescent="0.25">
      <c r="A141" s="85"/>
      <c r="B141" s="91" t="s">
        <v>174</v>
      </c>
      <c r="C141" s="93"/>
      <c r="D141" s="97"/>
      <c r="E141" s="93"/>
      <c r="F141" s="91"/>
      <c r="G141" s="93" t="s">
        <v>175</v>
      </c>
      <c r="I141" s="91"/>
      <c r="K141" s="91" t="s">
        <v>176</v>
      </c>
      <c r="L141" s="100"/>
    </row>
    <row r="144" spans="1:14" x14ac:dyDescent="0.25">
      <c r="I144" s="46">
        <f>J133+D133</f>
        <v>8964305.999153316</v>
      </c>
    </row>
  </sheetData>
  <protectedRanges>
    <protectedRange sqref="A7:A10" name="Rango1"/>
    <protectedRange sqref="A28:A71" name="Rango1_1"/>
    <protectedRange sqref="A73:A112" name="Rango1_2"/>
    <protectedRange sqref="A114" name="Rango1_3"/>
    <protectedRange sqref="A122" name="Rango1_4"/>
    <protectedRange sqref="B21" name="Rango1_5_1_1"/>
  </protectedRanges>
  <mergeCells count="4">
    <mergeCell ref="A1:M1"/>
    <mergeCell ref="A2:M2"/>
    <mergeCell ref="A3:M3"/>
    <mergeCell ref="B136:B13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43"/>
  <sheetViews>
    <sheetView tabSelected="1" topLeftCell="A37" zoomScale="80" zoomScaleNormal="80" workbookViewId="0">
      <selection activeCell="I79" sqref="I79"/>
    </sheetView>
  </sheetViews>
  <sheetFormatPr baseColWidth="10" defaultColWidth="9.140625" defaultRowHeight="12" x14ac:dyDescent="0.2"/>
  <cols>
    <col min="1" max="1" width="11.42578125" style="3" customWidth="1"/>
    <col min="2" max="2" width="59.140625" style="3" customWidth="1"/>
    <col min="3" max="3" width="19.7109375" style="3" customWidth="1"/>
    <col min="4" max="4" width="16.85546875" style="3" hidden="1" customWidth="1"/>
    <col min="5" max="5" width="19.28515625" style="3" hidden="1" customWidth="1"/>
    <col min="6" max="8" width="18.140625" style="3" customWidth="1"/>
    <col min="9" max="9" width="21.85546875" style="3" customWidth="1"/>
    <col min="10" max="11" width="20.5703125" style="3" customWidth="1"/>
    <col min="12" max="12" width="18.140625" style="3" customWidth="1"/>
    <col min="13" max="13" width="19.42578125" style="75" customWidth="1"/>
    <col min="14" max="14" width="15" style="26" customWidth="1"/>
    <col min="15" max="15" width="9.140625" style="3"/>
    <col min="16" max="16" width="17.28515625" style="3" customWidth="1"/>
    <col min="17" max="17" width="13.42578125" style="3" bestFit="1" customWidth="1"/>
    <col min="18" max="16384" width="9.140625" style="3"/>
  </cols>
  <sheetData>
    <row r="1" spans="1:14" customFormat="1" ht="15" x14ac:dyDescent="0.25">
      <c r="B1" s="28"/>
      <c r="M1" s="74"/>
    </row>
    <row r="2" spans="1:14" customFormat="1" ht="18" x14ac:dyDescent="0.25">
      <c r="A2" s="152" t="s">
        <v>96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customFormat="1" ht="18" customHeight="1" x14ac:dyDescent="0.25">
      <c r="A3" s="153" t="s">
        <v>166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customFormat="1" ht="18" customHeight="1" x14ac:dyDescent="0.25">
      <c r="A4" s="154" t="s">
        <v>97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6" spans="1:14" ht="14.25" customHeight="1" x14ac:dyDescent="0.2">
      <c r="A6" s="155" t="s">
        <v>9</v>
      </c>
      <c r="B6" s="155" t="s">
        <v>7</v>
      </c>
      <c r="C6" s="155" t="s">
        <v>12</v>
      </c>
      <c r="D6" s="156" t="s">
        <v>13</v>
      </c>
      <c r="E6" s="156"/>
      <c r="F6" s="155" t="s">
        <v>165</v>
      </c>
      <c r="G6" s="155" t="s">
        <v>88</v>
      </c>
      <c r="H6" s="155"/>
      <c r="I6" s="157" t="s">
        <v>73</v>
      </c>
      <c r="J6" s="157" t="s">
        <v>81</v>
      </c>
      <c r="K6" s="157" t="s">
        <v>80</v>
      </c>
      <c r="L6" s="155" t="s">
        <v>72</v>
      </c>
      <c r="M6" s="155" t="s">
        <v>16</v>
      </c>
      <c r="N6" s="155" t="s">
        <v>167</v>
      </c>
    </row>
    <row r="7" spans="1:14" ht="51.75" customHeight="1" x14ac:dyDescent="0.2">
      <c r="A7" s="155"/>
      <c r="B7" s="155"/>
      <c r="C7" s="155"/>
      <c r="D7" s="35" t="s">
        <v>14</v>
      </c>
      <c r="E7" s="35" t="s">
        <v>15</v>
      </c>
      <c r="F7" s="155"/>
      <c r="G7" s="36" t="s">
        <v>37</v>
      </c>
      <c r="H7" s="36" t="s">
        <v>95</v>
      </c>
      <c r="I7" s="158"/>
      <c r="J7" s="158"/>
      <c r="K7" s="158"/>
      <c r="L7" s="155"/>
      <c r="M7" s="155"/>
      <c r="N7" s="155"/>
    </row>
    <row r="8" spans="1:14" ht="16.5" x14ac:dyDescent="0.3">
      <c r="A8" s="37" t="s">
        <v>75</v>
      </c>
      <c r="B8" s="32"/>
      <c r="C8" s="33"/>
      <c r="D8" s="34"/>
      <c r="E8" s="34"/>
      <c r="F8" s="34"/>
      <c r="G8" s="34"/>
      <c r="H8" s="34"/>
      <c r="I8" s="34"/>
      <c r="J8" s="34"/>
      <c r="K8" s="34"/>
      <c r="L8" s="34"/>
      <c r="M8" s="33"/>
      <c r="N8" s="80"/>
    </row>
    <row r="9" spans="1:14" customFormat="1" ht="15" customHeight="1" x14ac:dyDescent="0.3">
      <c r="A9" s="42">
        <v>1131</v>
      </c>
      <c r="B9" s="77" t="s">
        <v>107</v>
      </c>
      <c r="C9" s="25">
        <v>6573549.1699999999</v>
      </c>
      <c r="D9" s="25"/>
      <c r="E9" s="60"/>
      <c r="F9" s="25">
        <v>6573549.1699999999</v>
      </c>
      <c r="G9" s="79"/>
      <c r="H9" s="25"/>
      <c r="I9" s="25">
        <v>722613</v>
      </c>
      <c r="J9" s="48"/>
      <c r="K9" s="61"/>
      <c r="L9" s="25">
        <f>+K9+J9+I9+F9</f>
        <v>7296162.1699999999</v>
      </c>
      <c r="M9" s="25">
        <v>7087503.96</v>
      </c>
      <c r="N9" s="81">
        <f>+L9-M9</f>
        <v>208658.20999999996</v>
      </c>
    </row>
    <row r="10" spans="1:14" customFormat="1" ht="15.75" x14ac:dyDescent="0.3">
      <c r="A10" s="42">
        <v>1211</v>
      </c>
      <c r="B10" s="77" t="s">
        <v>108</v>
      </c>
      <c r="C10" s="25">
        <v>70836</v>
      </c>
      <c r="D10" s="25"/>
      <c r="E10" s="60"/>
      <c r="F10" s="25">
        <v>70836</v>
      </c>
      <c r="G10" s="79"/>
      <c r="H10" s="25"/>
      <c r="I10" s="25"/>
      <c r="J10" s="61"/>
      <c r="K10" s="61"/>
      <c r="L10" s="25">
        <f t="shared" ref="L10:L27" si="0">+K10+J10+I10+F10</f>
        <v>70836</v>
      </c>
      <c r="M10" s="25"/>
      <c r="N10" s="81">
        <f t="shared" ref="N10:N27" si="1">+L10-M10</f>
        <v>70836</v>
      </c>
    </row>
    <row r="11" spans="1:14" customFormat="1" ht="15.75" x14ac:dyDescent="0.3">
      <c r="A11" s="42">
        <v>1311</v>
      </c>
      <c r="B11" s="77" t="s">
        <v>109</v>
      </c>
      <c r="C11" s="25">
        <v>22103.694566650003</v>
      </c>
      <c r="D11" s="25"/>
      <c r="E11" s="60"/>
      <c r="F11" s="25">
        <v>22103.694566650003</v>
      </c>
      <c r="G11" s="79"/>
      <c r="H11" s="25"/>
      <c r="I11" s="25">
        <v>866</v>
      </c>
      <c r="J11" s="61"/>
      <c r="K11" s="61"/>
      <c r="L11" s="25">
        <f t="shared" si="0"/>
        <v>22969.694566650003</v>
      </c>
      <c r="M11" s="25">
        <v>22620.66</v>
      </c>
      <c r="N11" s="81">
        <f t="shared" si="1"/>
        <v>349.0345666500034</v>
      </c>
    </row>
    <row r="12" spans="1:14" customFormat="1" ht="15.75" x14ac:dyDescent="0.3">
      <c r="A12" s="42">
        <v>1321</v>
      </c>
      <c r="B12" s="77" t="s">
        <v>17</v>
      </c>
      <c r="C12" s="25">
        <v>464408.98640000005</v>
      </c>
      <c r="D12" s="25"/>
      <c r="E12" s="60"/>
      <c r="F12" s="25">
        <v>464408.98640000005</v>
      </c>
      <c r="G12" s="79"/>
      <c r="H12" s="25"/>
      <c r="I12" s="25"/>
      <c r="J12" s="61"/>
      <c r="K12" s="61"/>
      <c r="L12" s="25">
        <f t="shared" si="0"/>
        <v>464408.98640000005</v>
      </c>
      <c r="M12" s="25">
        <v>433590.07</v>
      </c>
      <c r="N12" s="81">
        <f t="shared" si="1"/>
        <v>30818.916400000046</v>
      </c>
    </row>
    <row r="13" spans="1:14" customFormat="1" ht="15.75" x14ac:dyDescent="0.3">
      <c r="A13" s="42">
        <v>1322</v>
      </c>
      <c r="B13" s="77" t="s">
        <v>8</v>
      </c>
      <c r="C13" s="25">
        <v>948932.21066666651</v>
      </c>
      <c r="D13" s="25"/>
      <c r="E13" s="60"/>
      <c r="F13" s="25">
        <v>948932.21066666651</v>
      </c>
      <c r="G13" s="79"/>
      <c r="H13" s="25"/>
      <c r="I13" s="25"/>
      <c r="J13" s="61"/>
      <c r="K13" s="61"/>
      <c r="L13" s="25">
        <f t="shared" si="0"/>
        <v>948932.21066666651</v>
      </c>
      <c r="M13" s="25">
        <v>874108.7</v>
      </c>
      <c r="N13" s="81">
        <f t="shared" si="1"/>
        <v>74823.510666666552</v>
      </c>
    </row>
    <row r="14" spans="1:14" customFormat="1" ht="15.75" x14ac:dyDescent="0.3">
      <c r="A14" s="42">
        <v>1343</v>
      </c>
      <c r="B14" s="77" t="s">
        <v>18</v>
      </c>
      <c r="C14" s="25">
        <v>69660</v>
      </c>
      <c r="D14" s="25"/>
      <c r="E14" s="60"/>
      <c r="F14" s="25">
        <v>69660</v>
      </c>
      <c r="G14" s="79"/>
      <c r="H14" s="25"/>
      <c r="I14" s="25">
        <v>6327</v>
      </c>
      <c r="J14" s="61"/>
      <c r="K14" s="61"/>
      <c r="L14" s="25">
        <f t="shared" si="0"/>
        <v>75987</v>
      </c>
      <c r="M14" s="25">
        <v>75987</v>
      </c>
      <c r="N14" s="81">
        <f t="shared" si="1"/>
        <v>0</v>
      </c>
    </row>
    <row r="15" spans="1:14" customFormat="1" ht="15.75" x14ac:dyDescent="0.3">
      <c r="A15" s="42">
        <v>1411</v>
      </c>
      <c r="B15" s="77" t="s">
        <v>110</v>
      </c>
      <c r="C15" s="25">
        <v>532603.90768000018</v>
      </c>
      <c r="D15" s="25"/>
      <c r="E15" s="60"/>
      <c r="F15" s="25">
        <v>532603.90768000018</v>
      </c>
      <c r="G15" s="79"/>
      <c r="H15" s="25"/>
      <c r="I15" s="25"/>
      <c r="J15" s="61"/>
      <c r="K15" s="61"/>
      <c r="L15" s="25">
        <f t="shared" si="0"/>
        <v>532603.90768000018</v>
      </c>
      <c r="M15" s="25">
        <v>418910.78</v>
      </c>
      <c r="N15" s="81">
        <f t="shared" si="1"/>
        <v>113693.12768000015</v>
      </c>
    </row>
    <row r="16" spans="1:14" customFormat="1" ht="15.75" x14ac:dyDescent="0.3">
      <c r="A16" s="42">
        <v>1421</v>
      </c>
      <c r="B16" s="77" t="s">
        <v>19</v>
      </c>
      <c r="C16" s="25">
        <v>199726.45788000003</v>
      </c>
      <c r="D16" s="25"/>
      <c r="E16" s="60"/>
      <c r="F16" s="25">
        <v>199726.45788000003</v>
      </c>
      <c r="G16" s="79"/>
      <c r="H16" s="25"/>
      <c r="I16" s="25"/>
      <c r="J16" s="61"/>
      <c r="K16" s="61"/>
      <c r="L16" s="25">
        <f t="shared" si="0"/>
        <v>199726.45788000003</v>
      </c>
      <c r="M16" s="25">
        <v>194912.67</v>
      </c>
      <c r="N16" s="81">
        <f t="shared" si="1"/>
        <v>4813.787880000018</v>
      </c>
    </row>
    <row r="17" spans="1:17" customFormat="1" ht="15.75" x14ac:dyDescent="0.3">
      <c r="A17" s="42">
        <v>1431</v>
      </c>
      <c r="B17" s="77" t="s">
        <v>111</v>
      </c>
      <c r="C17" s="25">
        <v>754866.97152000014</v>
      </c>
      <c r="D17" s="25"/>
      <c r="E17" s="60"/>
      <c r="F17" s="25">
        <v>754866.97152000014</v>
      </c>
      <c r="G17" s="79"/>
      <c r="H17" s="25"/>
      <c r="I17" s="25">
        <v>24785</v>
      </c>
      <c r="J17" s="61"/>
      <c r="K17" s="61"/>
      <c r="L17" s="25">
        <f t="shared" si="0"/>
        <v>779651.97152000014</v>
      </c>
      <c r="M17" s="25">
        <v>779651.89</v>
      </c>
      <c r="N17" s="81">
        <f t="shared" si="1"/>
        <v>8.1520000123418868E-2</v>
      </c>
    </row>
    <row r="18" spans="1:17" customFormat="1" ht="15.75" x14ac:dyDescent="0.3">
      <c r="A18" s="42">
        <v>1432</v>
      </c>
      <c r="B18" s="77" t="s">
        <v>178</v>
      </c>
      <c r="C18" s="25">
        <v>133150.97192000004</v>
      </c>
      <c r="D18" s="25"/>
      <c r="E18" s="60"/>
      <c r="F18" s="25">
        <v>133150.97192000004</v>
      </c>
      <c r="G18" s="79"/>
      <c r="H18" s="25"/>
      <c r="I18" s="25"/>
      <c r="J18" s="61"/>
      <c r="K18" s="61"/>
      <c r="L18" s="25">
        <f t="shared" si="0"/>
        <v>133150.97192000004</v>
      </c>
      <c r="M18" s="25">
        <v>129943.4</v>
      </c>
      <c r="N18" s="81">
        <f t="shared" si="1"/>
        <v>3207.5719200000458</v>
      </c>
    </row>
    <row r="19" spans="1:17" customFormat="1" ht="15.75" x14ac:dyDescent="0.3">
      <c r="A19" s="42">
        <v>1442</v>
      </c>
      <c r="B19" s="77" t="s">
        <v>112</v>
      </c>
      <c r="C19" s="25">
        <v>97500</v>
      </c>
      <c r="D19" s="25"/>
      <c r="E19" s="60"/>
      <c r="F19" s="25">
        <v>97500</v>
      </c>
      <c r="G19" s="79"/>
      <c r="H19" s="25"/>
      <c r="I19" s="25"/>
      <c r="J19" s="61"/>
      <c r="K19" s="61"/>
      <c r="L19" s="25">
        <f t="shared" si="0"/>
        <v>97500</v>
      </c>
      <c r="M19" s="25"/>
      <c r="N19" s="81">
        <f t="shared" si="1"/>
        <v>97500</v>
      </c>
    </row>
    <row r="20" spans="1:17" customFormat="1" ht="15.75" x14ac:dyDescent="0.3">
      <c r="A20" s="42">
        <v>1521</v>
      </c>
      <c r="B20" s="77" t="s">
        <v>113</v>
      </c>
      <c r="C20" s="25">
        <v>150000</v>
      </c>
      <c r="D20" s="25"/>
      <c r="E20" s="60"/>
      <c r="F20" s="25">
        <v>150000</v>
      </c>
      <c r="G20" s="79"/>
      <c r="H20" s="25"/>
      <c r="I20" s="25">
        <v>201722</v>
      </c>
      <c r="J20" s="61"/>
      <c r="K20" s="61"/>
      <c r="L20" s="25">
        <f t="shared" si="0"/>
        <v>351722</v>
      </c>
      <c r="M20" s="25">
        <v>351721.95</v>
      </c>
      <c r="N20" s="81">
        <f t="shared" si="1"/>
        <v>4.9999999988358468E-2</v>
      </c>
    </row>
    <row r="21" spans="1:17" customFormat="1" ht="15.75" x14ac:dyDescent="0.3">
      <c r="A21" s="42">
        <v>1544</v>
      </c>
      <c r="B21" s="77" t="s">
        <v>114</v>
      </c>
      <c r="C21" s="25">
        <v>192000</v>
      </c>
      <c r="D21" s="25"/>
      <c r="E21" s="60"/>
      <c r="F21" s="25">
        <v>192000</v>
      </c>
      <c r="G21" s="79"/>
      <c r="H21" s="25"/>
      <c r="I21" s="25"/>
      <c r="J21" s="25"/>
      <c r="K21" s="61"/>
      <c r="L21" s="25">
        <f t="shared" si="0"/>
        <v>192000</v>
      </c>
      <c r="M21" s="25">
        <v>177782.24</v>
      </c>
      <c r="N21" s="81">
        <f t="shared" si="1"/>
        <v>14217.760000000009</v>
      </c>
    </row>
    <row r="22" spans="1:17" customFormat="1" ht="15.75" x14ac:dyDescent="0.3">
      <c r="A22" s="42">
        <v>1611</v>
      </c>
      <c r="B22" s="77" t="s">
        <v>20</v>
      </c>
      <c r="C22" s="25">
        <v>136459.56852000003</v>
      </c>
      <c r="D22" s="25"/>
      <c r="E22" s="60"/>
      <c r="F22" s="25">
        <v>136459.56852000003</v>
      </c>
      <c r="G22" s="79"/>
      <c r="H22" s="25"/>
      <c r="I22" s="25"/>
      <c r="J22" s="25"/>
      <c r="K22" s="61"/>
      <c r="L22" s="25">
        <f t="shared" si="0"/>
        <v>136459.56852000003</v>
      </c>
      <c r="M22" s="25"/>
      <c r="N22" s="81">
        <f t="shared" si="1"/>
        <v>136459.56852000003</v>
      </c>
    </row>
    <row r="23" spans="1:17" customFormat="1" ht="15.75" x14ac:dyDescent="0.3">
      <c r="A23" s="42">
        <v>1612</v>
      </c>
      <c r="B23" s="77" t="s">
        <v>115</v>
      </c>
      <c r="C23" s="25">
        <v>91248.639999999999</v>
      </c>
      <c r="D23" s="25"/>
      <c r="E23" s="60"/>
      <c r="F23" s="25">
        <v>91248.639999999999</v>
      </c>
      <c r="G23" s="79"/>
      <c r="H23" s="25"/>
      <c r="I23" s="25"/>
      <c r="J23" s="61"/>
      <c r="K23" s="61"/>
      <c r="L23" s="25">
        <f t="shared" si="0"/>
        <v>91248.639999999999</v>
      </c>
      <c r="M23" s="25">
        <v>5828.4</v>
      </c>
      <c r="N23" s="81">
        <f t="shared" si="1"/>
        <v>85420.24</v>
      </c>
    </row>
    <row r="24" spans="1:17" customFormat="1" ht="15.75" x14ac:dyDescent="0.3">
      <c r="A24" s="42">
        <v>1712</v>
      </c>
      <c r="B24" s="77" t="s">
        <v>21</v>
      </c>
      <c r="C24" s="25">
        <v>568311</v>
      </c>
      <c r="D24" s="25"/>
      <c r="E24" s="60"/>
      <c r="F24" s="25">
        <v>568311</v>
      </c>
      <c r="G24" s="79"/>
      <c r="H24" s="25"/>
      <c r="I24" s="25">
        <v>103344</v>
      </c>
      <c r="J24" s="61"/>
      <c r="K24" s="61"/>
      <c r="L24" s="25">
        <f t="shared" si="0"/>
        <v>671655</v>
      </c>
      <c r="M24" s="25">
        <v>569679.12</v>
      </c>
      <c r="N24" s="81">
        <f t="shared" si="1"/>
        <v>101975.88</v>
      </c>
    </row>
    <row r="25" spans="1:17" customFormat="1" ht="15.75" x14ac:dyDescent="0.3">
      <c r="A25" s="42">
        <v>1713</v>
      </c>
      <c r="B25" s="77" t="s">
        <v>22</v>
      </c>
      <c r="C25" s="25">
        <v>16944</v>
      </c>
      <c r="D25" s="25"/>
      <c r="E25" s="60"/>
      <c r="F25" s="25">
        <v>16944</v>
      </c>
      <c r="G25" s="79"/>
      <c r="H25" s="25"/>
      <c r="I25" s="25"/>
      <c r="J25" s="61"/>
      <c r="K25" s="61"/>
      <c r="L25" s="25">
        <f t="shared" si="0"/>
        <v>16944</v>
      </c>
      <c r="M25" s="25">
        <v>16512</v>
      </c>
      <c r="N25" s="81">
        <f t="shared" si="1"/>
        <v>432</v>
      </c>
    </row>
    <row r="26" spans="1:17" customFormat="1" ht="15.75" x14ac:dyDescent="0.3">
      <c r="A26" s="42">
        <v>1715</v>
      </c>
      <c r="B26" s="77" t="s">
        <v>116</v>
      </c>
      <c r="C26" s="25">
        <v>169260.13</v>
      </c>
      <c r="D26" s="25"/>
      <c r="E26" s="60"/>
      <c r="F26" s="25">
        <v>169260.13</v>
      </c>
      <c r="G26" s="79"/>
      <c r="H26" s="25"/>
      <c r="I26" s="25"/>
      <c r="J26" s="61"/>
      <c r="K26" s="61"/>
      <c r="L26" s="25">
        <f>+K26+J26+I26+F26</f>
        <v>169260.13</v>
      </c>
      <c r="M26" s="25">
        <v>130282.45</v>
      </c>
      <c r="N26" s="81">
        <f t="shared" si="1"/>
        <v>38977.680000000008</v>
      </c>
    </row>
    <row r="27" spans="1:17" customFormat="1" ht="15.75" x14ac:dyDescent="0.3">
      <c r="A27" s="42">
        <v>1719</v>
      </c>
      <c r="B27" s="77" t="s">
        <v>117</v>
      </c>
      <c r="C27" s="25">
        <v>168812</v>
      </c>
      <c r="D27" s="25"/>
      <c r="E27" s="60"/>
      <c r="F27" s="25">
        <v>234035.29</v>
      </c>
      <c r="G27" s="79"/>
      <c r="H27" s="25"/>
      <c r="I27" s="25">
        <v>3778</v>
      </c>
      <c r="J27" s="61"/>
      <c r="K27" s="61"/>
      <c r="L27" s="25">
        <f t="shared" si="0"/>
        <v>237813.29</v>
      </c>
      <c r="M27" s="25">
        <v>233413.68</v>
      </c>
      <c r="N27" s="81">
        <f t="shared" si="1"/>
        <v>4399.6100000000151</v>
      </c>
    </row>
    <row r="28" spans="1:17" customFormat="1" ht="15" x14ac:dyDescent="0.25">
      <c r="A28" s="43"/>
      <c r="B28" s="44" t="s">
        <v>48</v>
      </c>
      <c r="C28" s="70">
        <f>SUM(C9:C27)</f>
        <v>11360373.709153319</v>
      </c>
      <c r="D28" s="70"/>
      <c r="E28" s="70"/>
      <c r="F28" s="70">
        <f>SUM(F9:F27)</f>
        <v>11425596.999153318</v>
      </c>
      <c r="G28" s="70">
        <f t="shared" ref="G28:H28" si="2">SUM(G9:G27)</f>
        <v>0</v>
      </c>
      <c r="H28" s="70">
        <f t="shared" si="2"/>
        <v>0</v>
      </c>
      <c r="I28" s="70">
        <f>SUM(I9:I27)</f>
        <v>1063435</v>
      </c>
      <c r="J28" s="70">
        <f>SUM(J9:J27)</f>
        <v>0</v>
      </c>
      <c r="K28" s="70">
        <f t="shared" ref="K28" si="3">SUM(K9:K27)</f>
        <v>0</v>
      </c>
      <c r="L28" s="70">
        <f>SUM(L9:L27)</f>
        <v>12489031.999153318</v>
      </c>
      <c r="M28" s="70">
        <f t="shared" ref="M28:N28" si="4">SUM(M9:M27)</f>
        <v>11502448.969999999</v>
      </c>
      <c r="N28" s="70">
        <f t="shared" si="4"/>
        <v>986583.02915331686</v>
      </c>
      <c r="P28" s="46"/>
      <c r="Q28" s="46"/>
    </row>
    <row r="29" spans="1:17" customFormat="1" ht="16.5" x14ac:dyDescent="0.3">
      <c r="A29" s="41" t="s">
        <v>76</v>
      </c>
      <c r="B29" s="24"/>
      <c r="C29" s="25"/>
      <c r="D29" s="25"/>
      <c r="E29" s="25"/>
      <c r="F29" s="25"/>
      <c r="G29" s="25"/>
      <c r="H29" s="25"/>
      <c r="I29" s="47"/>
      <c r="J29" s="25"/>
      <c r="K29" s="25"/>
      <c r="L29" s="25"/>
      <c r="M29" s="25"/>
      <c r="N29" s="25"/>
    </row>
    <row r="30" spans="1:17" customFormat="1" ht="15.75" x14ac:dyDescent="0.3">
      <c r="A30" s="42">
        <v>2111</v>
      </c>
      <c r="B30" s="77" t="s">
        <v>23</v>
      </c>
      <c r="C30" s="25">
        <v>214100</v>
      </c>
      <c r="D30" s="25"/>
      <c r="E30" s="25"/>
      <c r="F30" s="25">
        <v>214100</v>
      </c>
      <c r="G30" s="79"/>
      <c r="H30" s="79"/>
      <c r="I30" s="60"/>
      <c r="J30" s="25"/>
      <c r="K30" s="61"/>
      <c r="L30" s="25">
        <f>+K30+J30+I30+F30</f>
        <v>214100</v>
      </c>
      <c r="M30" s="25">
        <v>111479.9</v>
      </c>
      <c r="N30" s="25">
        <f t="shared" ref="N30:N72" si="5">+L30-M30</f>
        <v>102620.1</v>
      </c>
    </row>
    <row r="31" spans="1:17" customFormat="1" ht="15.75" x14ac:dyDescent="0.3">
      <c r="A31" s="42">
        <v>2121</v>
      </c>
      <c r="B31" s="77" t="s">
        <v>24</v>
      </c>
      <c r="C31" s="25">
        <v>60000</v>
      </c>
      <c r="D31" s="25"/>
      <c r="E31" s="25"/>
      <c r="F31" s="25">
        <v>60000</v>
      </c>
      <c r="G31" s="79"/>
      <c r="H31" s="79"/>
      <c r="I31" s="60"/>
      <c r="J31" s="25"/>
      <c r="K31" s="61"/>
      <c r="L31" s="25">
        <f t="shared" ref="L31:L72" si="6">+K31+J31+I31+F31</f>
        <v>60000</v>
      </c>
      <c r="M31" s="25">
        <v>7973.56</v>
      </c>
      <c r="N31" s="25">
        <f t="shared" si="5"/>
        <v>52026.44</v>
      </c>
    </row>
    <row r="32" spans="1:17" customFormat="1" ht="15.75" x14ac:dyDescent="0.3">
      <c r="A32" s="42">
        <v>2141</v>
      </c>
      <c r="B32" s="77" t="s">
        <v>49</v>
      </c>
      <c r="C32" s="25">
        <v>267000</v>
      </c>
      <c r="D32" s="25"/>
      <c r="E32" s="25"/>
      <c r="F32" s="25">
        <v>267000</v>
      </c>
      <c r="G32" s="79"/>
      <c r="H32" s="79"/>
      <c r="I32" s="25"/>
      <c r="J32" s="25"/>
      <c r="K32" s="61"/>
      <c r="L32" s="25">
        <f t="shared" si="6"/>
        <v>267000</v>
      </c>
      <c r="M32" s="25">
        <f>227286.53-77070.4</f>
        <v>150216.13</v>
      </c>
      <c r="N32" s="25">
        <f t="shared" si="5"/>
        <v>116783.87</v>
      </c>
    </row>
    <row r="33" spans="1:14" customFormat="1" ht="15.75" x14ac:dyDescent="0.3">
      <c r="A33" s="42">
        <v>2151</v>
      </c>
      <c r="B33" s="77" t="s">
        <v>118</v>
      </c>
      <c r="C33" s="25">
        <v>90000</v>
      </c>
      <c r="D33" s="25"/>
      <c r="E33" s="25"/>
      <c r="F33" s="25">
        <v>90000</v>
      </c>
      <c r="G33" s="79"/>
      <c r="H33" s="79"/>
      <c r="I33" s="60"/>
      <c r="J33" s="25"/>
      <c r="K33" s="61"/>
      <c r="L33" s="25">
        <f t="shared" si="6"/>
        <v>90000</v>
      </c>
      <c r="M33" s="25">
        <v>89968</v>
      </c>
      <c r="N33" s="25">
        <f t="shared" si="5"/>
        <v>32</v>
      </c>
    </row>
    <row r="34" spans="1:14" customFormat="1" ht="15.75" x14ac:dyDescent="0.3">
      <c r="A34" s="42">
        <v>2161</v>
      </c>
      <c r="B34" s="77" t="s">
        <v>25</v>
      </c>
      <c r="C34" s="25">
        <v>40000</v>
      </c>
      <c r="D34" s="25"/>
      <c r="E34" s="25"/>
      <c r="F34" s="25">
        <v>40000</v>
      </c>
      <c r="G34" s="79"/>
      <c r="H34" s="25">
        <v>1140</v>
      </c>
      <c r="I34" s="25"/>
      <c r="J34" s="25"/>
      <c r="K34" s="61"/>
      <c r="L34" s="25">
        <f>+K34+J34+I34+F34+H34-G34</f>
        <v>41140</v>
      </c>
      <c r="M34" s="25">
        <v>41139.440000000002</v>
      </c>
      <c r="N34" s="82">
        <f t="shared" si="5"/>
        <v>0.55999999999767169</v>
      </c>
    </row>
    <row r="35" spans="1:14" customFormat="1" ht="15.75" x14ac:dyDescent="0.3">
      <c r="A35" s="42">
        <v>2171</v>
      </c>
      <c r="B35" s="77" t="s">
        <v>119</v>
      </c>
      <c r="C35" s="25">
        <v>60000</v>
      </c>
      <c r="D35" s="25"/>
      <c r="E35" s="25"/>
      <c r="F35" s="25">
        <v>60000</v>
      </c>
      <c r="G35" s="79"/>
      <c r="H35" s="79"/>
      <c r="I35" s="25"/>
      <c r="J35" s="25"/>
      <c r="K35" s="61"/>
      <c r="L35" s="25">
        <f t="shared" si="6"/>
        <v>60000</v>
      </c>
      <c r="M35" s="25">
        <v>11553.8</v>
      </c>
      <c r="N35" s="25">
        <f t="shared" si="5"/>
        <v>48446.2</v>
      </c>
    </row>
    <row r="36" spans="1:14" customFormat="1" ht="15.75" x14ac:dyDescent="0.3">
      <c r="A36" s="42">
        <v>2181</v>
      </c>
      <c r="B36" s="77" t="s">
        <v>120</v>
      </c>
      <c r="C36" s="25">
        <v>0</v>
      </c>
      <c r="D36" s="25"/>
      <c r="E36" s="25"/>
      <c r="F36" s="25">
        <v>0</v>
      </c>
      <c r="G36" s="79"/>
      <c r="H36" s="79"/>
      <c r="I36" s="25"/>
      <c r="J36" s="25"/>
      <c r="K36" s="61"/>
      <c r="L36" s="25">
        <f t="shared" si="6"/>
        <v>0</v>
      </c>
      <c r="M36" s="25"/>
      <c r="N36" s="25">
        <f t="shared" si="5"/>
        <v>0</v>
      </c>
    </row>
    <row r="37" spans="1:14" customFormat="1" ht="15.75" x14ac:dyDescent="0.3">
      <c r="A37" s="42">
        <v>2182</v>
      </c>
      <c r="B37" s="77" t="s">
        <v>121</v>
      </c>
      <c r="C37" s="25">
        <v>20000</v>
      </c>
      <c r="D37" s="25"/>
      <c r="E37" s="25"/>
      <c r="F37" s="25">
        <v>20000</v>
      </c>
      <c r="G37" s="79"/>
      <c r="H37" s="79"/>
      <c r="I37" s="25"/>
      <c r="J37" s="25"/>
      <c r="K37" s="61"/>
      <c r="L37" s="25">
        <f t="shared" si="6"/>
        <v>20000</v>
      </c>
      <c r="M37" s="25">
        <v>4662</v>
      </c>
      <c r="N37" s="25">
        <f t="shared" si="5"/>
        <v>15338</v>
      </c>
    </row>
    <row r="38" spans="1:14" customFormat="1" ht="15.75" x14ac:dyDescent="0.3">
      <c r="A38" s="42">
        <v>2212</v>
      </c>
      <c r="B38" s="77" t="s">
        <v>122</v>
      </c>
      <c r="C38" s="25">
        <v>283700</v>
      </c>
      <c r="D38" s="25"/>
      <c r="E38" s="25"/>
      <c r="F38" s="25">
        <v>283700</v>
      </c>
      <c r="G38" s="79"/>
      <c r="H38" s="79"/>
      <c r="I38" s="25"/>
      <c r="J38" s="25"/>
      <c r="K38" s="61"/>
      <c r="L38" s="25">
        <f t="shared" si="6"/>
        <v>283700</v>
      </c>
      <c r="M38" s="25">
        <v>206663.08</v>
      </c>
      <c r="N38" s="25">
        <f t="shared" si="5"/>
        <v>77036.920000000013</v>
      </c>
    </row>
    <row r="39" spans="1:14" customFormat="1" ht="15.75" x14ac:dyDescent="0.3">
      <c r="A39" s="42">
        <v>2221</v>
      </c>
      <c r="B39" s="77" t="s">
        <v>179</v>
      </c>
      <c r="C39" s="25">
        <v>4940</v>
      </c>
      <c r="D39" s="25"/>
      <c r="E39" s="25"/>
      <c r="F39" s="25">
        <v>4940</v>
      </c>
      <c r="G39" s="79"/>
      <c r="H39" s="79"/>
      <c r="I39" s="25"/>
      <c r="J39" s="25"/>
      <c r="K39" s="61"/>
      <c r="L39" s="25">
        <f t="shared" si="6"/>
        <v>4940</v>
      </c>
      <c r="M39" s="25">
        <v>392.43</v>
      </c>
      <c r="N39" s="25">
        <f t="shared" si="5"/>
        <v>4547.57</v>
      </c>
    </row>
    <row r="40" spans="1:14" customFormat="1" ht="15.75" x14ac:dyDescent="0.3">
      <c r="A40" s="42">
        <v>2231</v>
      </c>
      <c r="B40" s="77" t="s">
        <v>26</v>
      </c>
      <c r="C40" s="25">
        <v>16000</v>
      </c>
      <c r="D40" s="25"/>
      <c r="E40" s="25"/>
      <c r="F40" s="25">
        <v>40500</v>
      </c>
      <c r="G40" s="79"/>
      <c r="H40" s="79"/>
      <c r="I40" s="25"/>
      <c r="J40" s="25"/>
      <c r="K40" s="61"/>
      <c r="L40" s="25">
        <f t="shared" si="6"/>
        <v>40500</v>
      </c>
      <c r="M40" s="25">
        <v>20215.18</v>
      </c>
      <c r="N40" s="25">
        <f t="shared" si="5"/>
        <v>20284.82</v>
      </c>
    </row>
    <row r="41" spans="1:14" customFormat="1" ht="15.75" x14ac:dyDescent="0.3">
      <c r="A41" s="42">
        <v>2311</v>
      </c>
      <c r="B41" s="77" t="s">
        <v>123</v>
      </c>
      <c r="C41" s="25">
        <v>54000</v>
      </c>
      <c r="D41" s="25"/>
      <c r="E41" s="25"/>
      <c r="F41" s="25">
        <v>54000</v>
      </c>
      <c r="G41" s="79"/>
      <c r="H41" s="79"/>
      <c r="I41" s="25"/>
      <c r="J41" s="25"/>
      <c r="K41" s="61"/>
      <c r="L41" s="25">
        <f t="shared" si="6"/>
        <v>54000</v>
      </c>
      <c r="M41" s="25">
        <v>35801.230000000003</v>
      </c>
      <c r="N41" s="25">
        <f t="shared" si="5"/>
        <v>18198.769999999997</v>
      </c>
    </row>
    <row r="42" spans="1:14" customFormat="1" ht="15.75" x14ac:dyDescent="0.3">
      <c r="A42" s="42">
        <v>2351</v>
      </c>
      <c r="B42" s="77" t="s">
        <v>124</v>
      </c>
      <c r="C42" s="25">
        <v>15800</v>
      </c>
      <c r="D42" s="25"/>
      <c r="E42" s="25"/>
      <c r="F42" s="25">
        <v>15800</v>
      </c>
      <c r="G42" s="79"/>
      <c r="H42" s="79"/>
      <c r="I42" s="25"/>
      <c r="J42" s="25"/>
      <c r="K42" s="61"/>
      <c r="L42" s="25">
        <f t="shared" si="6"/>
        <v>15800</v>
      </c>
      <c r="M42" s="25">
        <v>605.45000000000005</v>
      </c>
      <c r="N42" s="25">
        <f t="shared" si="5"/>
        <v>15194.55</v>
      </c>
    </row>
    <row r="43" spans="1:14" customFormat="1" ht="15.75" x14ac:dyDescent="0.3">
      <c r="A43" s="42">
        <v>2391</v>
      </c>
      <c r="B43" s="77" t="s">
        <v>180</v>
      </c>
      <c r="C43" s="25">
        <v>0</v>
      </c>
      <c r="D43" s="25"/>
      <c r="E43" s="25"/>
      <c r="F43" s="25">
        <v>0</v>
      </c>
      <c r="G43" s="79"/>
      <c r="H43" s="79"/>
      <c r="I43" s="25"/>
      <c r="J43" s="25"/>
      <c r="K43" s="61"/>
      <c r="L43" s="25">
        <f t="shared" si="6"/>
        <v>0</v>
      </c>
      <c r="M43" s="25"/>
      <c r="N43" s="25">
        <f t="shared" si="5"/>
        <v>0</v>
      </c>
    </row>
    <row r="44" spans="1:14" customFormat="1" ht="15.75" x14ac:dyDescent="0.3">
      <c r="A44" s="42">
        <v>2411</v>
      </c>
      <c r="B44" s="77" t="s">
        <v>50</v>
      </c>
      <c r="C44" s="25">
        <v>16000</v>
      </c>
      <c r="D44" s="25"/>
      <c r="E44" s="25"/>
      <c r="F44" s="25">
        <v>16000</v>
      </c>
      <c r="G44" s="79"/>
      <c r="H44" s="79"/>
      <c r="I44" s="25"/>
      <c r="J44" s="25"/>
      <c r="K44" s="61"/>
      <c r="L44" s="25">
        <f t="shared" si="6"/>
        <v>16000</v>
      </c>
      <c r="M44" s="25">
        <v>559.82000000000005</v>
      </c>
      <c r="N44" s="25">
        <f t="shared" si="5"/>
        <v>15440.18</v>
      </c>
    </row>
    <row r="45" spans="1:14" customFormat="1" ht="15.75" x14ac:dyDescent="0.3">
      <c r="A45" s="42">
        <v>2421</v>
      </c>
      <c r="B45" s="77" t="s">
        <v>51</v>
      </c>
      <c r="C45" s="25">
        <v>28000</v>
      </c>
      <c r="D45" s="25"/>
      <c r="E45" s="25"/>
      <c r="F45" s="25">
        <v>28000</v>
      </c>
      <c r="G45" s="79"/>
      <c r="H45" s="79"/>
      <c r="I45" s="25"/>
      <c r="J45" s="25"/>
      <c r="K45" s="25">
        <v>150000</v>
      </c>
      <c r="L45" s="25">
        <f t="shared" si="6"/>
        <v>178000</v>
      </c>
      <c r="M45" s="25">
        <v>815.01</v>
      </c>
      <c r="N45" s="25">
        <f t="shared" si="5"/>
        <v>177184.99</v>
      </c>
    </row>
    <row r="46" spans="1:14" customFormat="1" ht="15.75" x14ac:dyDescent="0.3">
      <c r="A46" s="42">
        <v>2431</v>
      </c>
      <c r="B46" s="77" t="s">
        <v>125</v>
      </c>
      <c r="C46" s="25">
        <v>21000</v>
      </c>
      <c r="D46" s="25"/>
      <c r="E46" s="25"/>
      <c r="F46" s="25">
        <v>21000</v>
      </c>
      <c r="G46" s="79"/>
      <c r="H46" s="79"/>
      <c r="I46" s="25"/>
      <c r="J46" s="25"/>
      <c r="K46" s="25">
        <v>20000</v>
      </c>
      <c r="L46" s="25">
        <f t="shared" si="6"/>
        <v>41000</v>
      </c>
      <c r="M46" s="25">
        <v>5335</v>
      </c>
      <c r="N46" s="25">
        <f t="shared" si="5"/>
        <v>35665</v>
      </c>
    </row>
    <row r="47" spans="1:14" customFormat="1" ht="15.75" x14ac:dyDescent="0.3">
      <c r="A47" s="42">
        <v>2441</v>
      </c>
      <c r="B47" s="77" t="s">
        <v>52</v>
      </c>
      <c r="C47" s="25">
        <v>47829.880000000005</v>
      </c>
      <c r="D47" s="25"/>
      <c r="E47" s="25"/>
      <c r="F47" s="25">
        <v>47829.880000000005</v>
      </c>
      <c r="G47" s="79"/>
      <c r="H47" s="79"/>
      <c r="I47" s="25"/>
      <c r="J47" s="25"/>
      <c r="K47" s="25">
        <v>30000</v>
      </c>
      <c r="L47" s="25">
        <f t="shared" si="6"/>
        <v>77829.88</v>
      </c>
      <c r="M47" s="25">
        <v>12670.26</v>
      </c>
      <c r="N47" s="25">
        <f t="shared" si="5"/>
        <v>65159.62</v>
      </c>
    </row>
    <row r="48" spans="1:14" customFormat="1" ht="15.75" x14ac:dyDescent="0.3">
      <c r="A48" s="42">
        <v>2451</v>
      </c>
      <c r="B48" s="77" t="s">
        <v>27</v>
      </c>
      <c r="C48" s="25">
        <v>25000</v>
      </c>
      <c r="D48" s="25"/>
      <c r="E48" s="25"/>
      <c r="F48" s="25">
        <v>25000</v>
      </c>
      <c r="G48" s="79"/>
      <c r="H48" s="79"/>
      <c r="I48" s="25"/>
      <c r="J48" s="25"/>
      <c r="K48" s="25">
        <v>20000</v>
      </c>
      <c r="L48" s="25">
        <f t="shared" si="6"/>
        <v>45000</v>
      </c>
      <c r="M48" s="25">
        <v>453.44</v>
      </c>
      <c r="N48" s="25">
        <f t="shared" si="5"/>
        <v>44546.559999999998</v>
      </c>
    </row>
    <row r="49" spans="1:14" customFormat="1" ht="15.75" x14ac:dyDescent="0.3">
      <c r="A49" s="42">
        <v>2461</v>
      </c>
      <c r="B49" s="77" t="s">
        <v>53</v>
      </c>
      <c r="C49" s="25">
        <v>32000</v>
      </c>
      <c r="D49" s="25"/>
      <c r="E49" s="25"/>
      <c r="F49" s="25">
        <v>32000</v>
      </c>
      <c r="G49" s="79"/>
      <c r="H49" s="79"/>
      <c r="I49" s="25"/>
      <c r="J49" s="25"/>
      <c r="K49" s="25">
        <v>100000</v>
      </c>
      <c r="L49" s="25">
        <f t="shared" si="6"/>
        <v>132000</v>
      </c>
      <c r="M49" s="25">
        <v>30600.36</v>
      </c>
      <c r="N49" s="25">
        <f t="shared" si="5"/>
        <v>101399.64</v>
      </c>
    </row>
    <row r="50" spans="1:14" customFormat="1" ht="15.75" x14ac:dyDescent="0.3">
      <c r="A50" s="42">
        <v>2471</v>
      </c>
      <c r="B50" s="77" t="s">
        <v>54</v>
      </c>
      <c r="C50" s="25">
        <v>71000</v>
      </c>
      <c r="D50" s="25"/>
      <c r="E50" s="25"/>
      <c r="F50" s="25">
        <v>71000</v>
      </c>
      <c r="G50" s="79"/>
      <c r="H50" s="79"/>
      <c r="I50" s="25"/>
      <c r="J50" s="25"/>
      <c r="K50" s="25">
        <v>150000</v>
      </c>
      <c r="L50" s="25">
        <f t="shared" si="6"/>
        <v>221000</v>
      </c>
      <c r="M50" s="25">
        <v>13489.31</v>
      </c>
      <c r="N50" s="25">
        <f t="shared" si="5"/>
        <v>207510.69</v>
      </c>
    </row>
    <row r="51" spans="1:14" customFormat="1" ht="15.75" x14ac:dyDescent="0.3">
      <c r="A51" s="42">
        <v>2481</v>
      </c>
      <c r="B51" s="77" t="s">
        <v>126</v>
      </c>
      <c r="C51" s="25">
        <v>37000</v>
      </c>
      <c r="D51" s="25"/>
      <c r="E51" s="25"/>
      <c r="F51" s="25">
        <v>37000</v>
      </c>
      <c r="G51" s="79"/>
      <c r="H51" s="79"/>
      <c r="I51" s="25"/>
      <c r="J51" s="25"/>
      <c r="K51" s="25">
        <v>100000</v>
      </c>
      <c r="L51" s="25">
        <f t="shared" si="6"/>
        <v>137000</v>
      </c>
      <c r="M51" s="25">
        <v>2922.52</v>
      </c>
      <c r="N51" s="25">
        <f t="shared" si="5"/>
        <v>134077.48000000001</v>
      </c>
    </row>
    <row r="52" spans="1:14" customFormat="1" ht="15.75" x14ac:dyDescent="0.3">
      <c r="A52" s="42">
        <v>2491</v>
      </c>
      <c r="B52" s="77" t="s">
        <v>55</v>
      </c>
      <c r="C52" s="25">
        <v>40000</v>
      </c>
      <c r="D52" s="25"/>
      <c r="E52" s="25"/>
      <c r="F52" s="25">
        <v>40000</v>
      </c>
      <c r="G52" s="79"/>
      <c r="H52" s="79"/>
      <c r="I52" s="25"/>
      <c r="J52" s="25"/>
      <c r="K52" s="25">
        <v>15000</v>
      </c>
      <c r="L52" s="25">
        <f t="shared" si="6"/>
        <v>55000</v>
      </c>
      <c r="M52" s="25">
        <v>14146.46</v>
      </c>
      <c r="N52" s="25">
        <f t="shared" si="5"/>
        <v>40853.54</v>
      </c>
    </row>
    <row r="53" spans="1:14" customFormat="1" ht="15.75" x14ac:dyDescent="0.3">
      <c r="A53" s="42">
        <v>2511</v>
      </c>
      <c r="B53" s="77" t="s">
        <v>127</v>
      </c>
      <c r="C53" s="25">
        <v>70000</v>
      </c>
      <c r="D53" s="25"/>
      <c r="E53" s="25"/>
      <c r="F53" s="25">
        <v>70000</v>
      </c>
      <c r="G53" s="79"/>
      <c r="H53" s="79"/>
      <c r="I53" s="25"/>
      <c r="J53" s="25"/>
      <c r="K53" s="61"/>
      <c r="L53" s="25">
        <f t="shared" si="6"/>
        <v>70000</v>
      </c>
      <c r="M53" s="25">
        <v>6953.52</v>
      </c>
      <c r="N53" s="25">
        <f t="shared" si="5"/>
        <v>63046.479999999996</v>
      </c>
    </row>
    <row r="54" spans="1:14" customFormat="1" ht="15.75" x14ac:dyDescent="0.3">
      <c r="A54" s="42">
        <v>2521</v>
      </c>
      <c r="B54" s="77" t="s">
        <v>56</v>
      </c>
      <c r="C54" s="25">
        <v>13000</v>
      </c>
      <c r="D54" s="25"/>
      <c r="E54" s="25"/>
      <c r="F54" s="25">
        <v>13000</v>
      </c>
      <c r="G54" s="79"/>
      <c r="H54" s="79"/>
      <c r="I54" s="25"/>
      <c r="J54" s="25"/>
      <c r="K54" s="61"/>
      <c r="L54" s="25">
        <f t="shared" si="6"/>
        <v>13000</v>
      </c>
      <c r="M54" s="25">
        <v>6487.09</v>
      </c>
      <c r="N54" s="25">
        <f t="shared" si="5"/>
        <v>6512.91</v>
      </c>
    </row>
    <row r="55" spans="1:14" customFormat="1" ht="15.75" x14ac:dyDescent="0.3">
      <c r="A55" s="42">
        <v>2531</v>
      </c>
      <c r="B55" s="77" t="s">
        <v>28</v>
      </c>
      <c r="C55" s="25">
        <v>29000</v>
      </c>
      <c r="D55" s="25"/>
      <c r="E55" s="25"/>
      <c r="F55" s="25">
        <v>29000</v>
      </c>
      <c r="G55" s="79"/>
      <c r="H55" s="79"/>
      <c r="I55" s="25"/>
      <c r="J55" s="25"/>
      <c r="K55" s="61"/>
      <c r="L55" s="25">
        <f t="shared" si="6"/>
        <v>29000</v>
      </c>
      <c r="M55" s="25">
        <v>6513.24</v>
      </c>
      <c r="N55" s="25">
        <f t="shared" si="5"/>
        <v>22486.760000000002</v>
      </c>
    </row>
    <row r="56" spans="1:14" customFormat="1" ht="15.75" x14ac:dyDescent="0.3">
      <c r="A56" s="42">
        <v>2541</v>
      </c>
      <c r="B56" s="77" t="s">
        <v>128</v>
      </c>
      <c r="C56" s="25">
        <v>29000</v>
      </c>
      <c r="D56" s="25"/>
      <c r="E56" s="25"/>
      <c r="F56" s="25">
        <v>29000</v>
      </c>
      <c r="G56" s="79"/>
      <c r="H56" s="79"/>
      <c r="I56" s="25"/>
      <c r="J56" s="25"/>
      <c r="K56" s="61"/>
      <c r="L56" s="25">
        <f t="shared" si="6"/>
        <v>29000</v>
      </c>
      <c r="M56" s="25">
        <v>536.67999999999995</v>
      </c>
      <c r="N56" s="25">
        <f t="shared" si="5"/>
        <v>28463.32</v>
      </c>
    </row>
    <row r="57" spans="1:14" customFormat="1" ht="15.75" x14ac:dyDescent="0.3">
      <c r="A57" s="42">
        <v>2551</v>
      </c>
      <c r="B57" s="77" t="s">
        <v>129</v>
      </c>
      <c r="C57" s="25">
        <v>50000</v>
      </c>
      <c r="D57" s="25"/>
      <c r="E57" s="25"/>
      <c r="F57" s="25">
        <v>75500</v>
      </c>
      <c r="G57" s="79"/>
      <c r="H57" s="79"/>
      <c r="I57" s="25"/>
      <c r="J57" s="25"/>
      <c r="K57" s="61"/>
      <c r="L57" s="25">
        <f t="shared" si="6"/>
        <v>75500</v>
      </c>
      <c r="M57" s="25">
        <v>42755.02</v>
      </c>
      <c r="N57" s="25">
        <f t="shared" si="5"/>
        <v>32744.980000000003</v>
      </c>
    </row>
    <row r="58" spans="1:14" customFormat="1" ht="15.75" x14ac:dyDescent="0.3">
      <c r="A58" s="42">
        <v>2561</v>
      </c>
      <c r="B58" s="77" t="s">
        <v>130</v>
      </c>
      <c r="C58" s="25">
        <v>73400</v>
      </c>
      <c r="D58" s="25"/>
      <c r="E58" s="25"/>
      <c r="F58" s="25">
        <v>73400</v>
      </c>
      <c r="G58" s="79"/>
      <c r="H58" s="79"/>
      <c r="I58" s="25"/>
      <c r="J58" s="25"/>
      <c r="K58" s="25">
        <v>15000</v>
      </c>
      <c r="L58" s="25">
        <f t="shared" si="6"/>
        <v>88400</v>
      </c>
      <c r="M58" s="25">
        <v>8761.4599999999991</v>
      </c>
      <c r="N58" s="25">
        <f t="shared" si="5"/>
        <v>79638.540000000008</v>
      </c>
    </row>
    <row r="59" spans="1:14" customFormat="1" ht="15.75" x14ac:dyDescent="0.3">
      <c r="A59" s="42">
        <v>2591</v>
      </c>
      <c r="B59" s="77" t="s">
        <v>131</v>
      </c>
      <c r="C59" s="25">
        <v>0</v>
      </c>
      <c r="D59" s="25"/>
      <c r="E59" s="25"/>
      <c r="F59" s="25">
        <v>0</v>
      </c>
      <c r="G59" s="79"/>
      <c r="H59" s="79"/>
      <c r="I59" s="25"/>
      <c r="J59" s="25"/>
      <c r="K59" s="25">
        <v>3000</v>
      </c>
      <c r="L59" s="25">
        <f t="shared" si="6"/>
        <v>3000</v>
      </c>
      <c r="M59" s="25"/>
      <c r="N59" s="25">
        <f t="shared" si="5"/>
        <v>3000</v>
      </c>
    </row>
    <row r="60" spans="1:14" customFormat="1" ht="15.75" x14ac:dyDescent="0.3">
      <c r="A60" s="42">
        <v>2611</v>
      </c>
      <c r="B60" s="77" t="s">
        <v>181</v>
      </c>
      <c r="C60" s="25">
        <v>38000</v>
      </c>
      <c r="D60" s="25"/>
      <c r="E60" s="25"/>
      <c r="F60" s="25">
        <v>38000</v>
      </c>
      <c r="G60" s="84"/>
      <c r="H60" s="84"/>
      <c r="I60" s="25"/>
      <c r="J60" s="25">
        <v>10000</v>
      </c>
      <c r="K60" s="25">
        <v>7000</v>
      </c>
      <c r="L60" s="25">
        <f t="shared" si="6"/>
        <v>55000</v>
      </c>
      <c r="M60" s="25">
        <v>16007.97</v>
      </c>
      <c r="N60" s="25">
        <f t="shared" si="5"/>
        <v>38992.03</v>
      </c>
    </row>
    <row r="61" spans="1:14" customFormat="1" ht="15.75" x14ac:dyDescent="0.3">
      <c r="A61" s="42">
        <v>2612</v>
      </c>
      <c r="B61" s="77" t="s">
        <v>132</v>
      </c>
      <c r="C61" s="25">
        <v>162000</v>
      </c>
      <c r="D61" s="25"/>
      <c r="E61" s="25"/>
      <c r="F61" s="25">
        <v>162000</v>
      </c>
      <c r="G61" s="79"/>
      <c r="H61" s="25">
        <v>8802.4</v>
      </c>
      <c r="I61" s="25"/>
      <c r="J61" s="25"/>
      <c r="K61" s="61"/>
      <c r="L61" s="25">
        <f>+K61+J61+I61+F61+H61-G61</f>
        <v>170802.4</v>
      </c>
      <c r="M61" s="25">
        <v>170802.4</v>
      </c>
      <c r="N61" s="82">
        <f t="shared" si="5"/>
        <v>0</v>
      </c>
    </row>
    <row r="62" spans="1:14" customFormat="1" ht="15.75" x14ac:dyDescent="0.3">
      <c r="A62" s="42">
        <v>2614</v>
      </c>
      <c r="B62" s="77" t="s">
        <v>133</v>
      </c>
      <c r="C62" s="25">
        <v>40000</v>
      </c>
      <c r="D62" s="25"/>
      <c r="E62" s="25"/>
      <c r="F62" s="25">
        <v>40000</v>
      </c>
      <c r="G62" s="79"/>
      <c r="H62" s="79"/>
      <c r="I62" s="25"/>
      <c r="J62" s="25"/>
      <c r="K62" s="61"/>
      <c r="L62" s="25">
        <f t="shared" si="6"/>
        <v>40000</v>
      </c>
      <c r="M62" s="25">
        <v>8546.75</v>
      </c>
      <c r="N62" s="25">
        <f t="shared" si="5"/>
        <v>31453.25</v>
      </c>
    </row>
    <row r="63" spans="1:14" customFormat="1" ht="15.75" x14ac:dyDescent="0.3">
      <c r="A63" s="42">
        <v>2711</v>
      </c>
      <c r="B63" s="77" t="s">
        <v>57</v>
      </c>
      <c r="C63" s="25">
        <v>202000</v>
      </c>
      <c r="D63" s="25"/>
      <c r="E63" s="25"/>
      <c r="F63" s="25">
        <v>202000</v>
      </c>
      <c r="G63" s="79"/>
      <c r="H63" s="79"/>
      <c r="I63" s="25"/>
      <c r="J63" s="25"/>
      <c r="K63" s="61"/>
      <c r="L63" s="25">
        <f t="shared" si="6"/>
        <v>202000</v>
      </c>
      <c r="M63" s="25">
        <v>141151.85</v>
      </c>
      <c r="N63" s="25">
        <f t="shared" si="5"/>
        <v>60848.149999999994</v>
      </c>
    </row>
    <row r="64" spans="1:14" customFormat="1" ht="15.75" x14ac:dyDescent="0.3">
      <c r="A64" s="42">
        <v>2721</v>
      </c>
      <c r="B64" s="77" t="s">
        <v>134</v>
      </c>
      <c r="C64" s="25">
        <v>70000</v>
      </c>
      <c r="D64" s="25"/>
      <c r="E64" s="25"/>
      <c r="F64" s="25">
        <v>70000</v>
      </c>
      <c r="G64" s="79"/>
      <c r="H64" s="79"/>
      <c r="I64" s="25"/>
      <c r="J64" s="25"/>
      <c r="K64" s="61"/>
      <c r="L64" s="25">
        <f t="shared" si="6"/>
        <v>70000</v>
      </c>
      <c r="M64" s="25">
        <v>12730.48</v>
      </c>
      <c r="N64" s="25">
        <f t="shared" si="5"/>
        <v>57269.520000000004</v>
      </c>
    </row>
    <row r="65" spans="1:14" customFormat="1" ht="15.75" x14ac:dyDescent="0.3">
      <c r="A65" s="42">
        <v>2731</v>
      </c>
      <c r="B65" s="77" t="s">
        <v>29</v>
      </c>
      <c r="C65" s="25">
        <v>35000</v>
      </c>
      <c r="D65" s="25"/>
      <c r="E65" s="25"/>
      <c r="F65" s="25">
        <v>35000</v>
      </c>
      <c r="G65" s="79"/>
      <c r="H65" s="79"/>
      <c r="I65" s="25"/>
      <c r="J65" s="25"/>
      <c r="K65" s="61"/>
      <c r="L65" s="25">
        <f t="shared" si="6"/>
        <v>35000</v>
      </c>
      <c r="M65" s="25">
        <v>19113.04</v>
      </c>
      <c r="N65" s="25">
        <f t="shared" si="5"/>
        <v>15886.96</v>
      </c>
    </row>
    <row r="66" spans="1:14" customFormat="1" ht="15.75" x14ac:dyDescent="0.3">
      <c r="A66" s="42">
        <v>2741</v>
      </c>
      <c r="B66" s="77" t="s">
        <v>135</v>
      </c>
      <c r="C66" s="25">
        <v>25000</v>
      </c>
      <c r="D66" s="25"/>
      <c r="E66" s="25"/>
      <c r="F66" s="25">
        <v>25000</v>
      </c>
      <c r="G66" s="79"/>
      <c r="H66" s="79"/>
      <c r="I66" s="25"/>
      <c r="J66" s="25"/>
      <c r="K66" s="61"/>
      <c r="L66" s="25">
        <f t="shared" si="6"/>
        <v>25000</v>
      </c>
      <c r="M66" s="25">
        <v>1044.74</v>
      </c>
      <c r="N66" s="25">
        <f t="shared" si="5"/>
        <v>23955.26</v>
      </c>
    </row>
    <row r="67" spans="1:14" customFormat="1" ht="15.75" x14ac:dyDescent="0.3">
      <c r="A67" s="42">
        <v>2911</v>
      </c>
      <c r="B67" s="77" t="s">
        <v>30</v>
      </c>
      <c r="C67" s="25">
        <v>319000</v>
      </c>
      <c r="D67" s="25"/>
      <c r="E67" s="25"/>
      <c r="F67" s="25">
        <v>319000</v>
      </c>
      <c r="G67" s="79"/>
      <c r="H67" s="79"/>
      <c r="I67" s="25"/>
      <c r="J67" s="25"/>
      <c r="K67" s="61"/>
      <c r="L67" s="25">
        <f t="shared" si="6"/>
        <v>319000</v>
      </c>
      <c r="M67" s="25">
        <v>103375.03999999999</v>
      </c>
      <c r="N67" s="25">
        <f t="shared" si="5"/>
        <v>215624.96000000002</v>
      </c>
    </row>
    <row r="68" spans="1:14" customFormat="1" ht="15.75" x14ac:dyDescent="0.3">
      <c r="A68" s="42">
        <v>2921</v>
      </c>
      <c r="B68" s="77" t="s">
        <v>31</v>
      </c>
      <c r="C68" s="25">
        <v>18000</v>
      </c>
      <c r="D68" s="25"/>
      <c r="E68" s="25"/>
      <c r="F68" s="25">
        <v>18000</v>
      </c>
      <c r="G68" s="79"/>
      <c r="H68" s="79"/>
      <c r="I68" s="25"/>
      <c r="J68" s="25"/>
      <c r="K68" s="61"/>
      <c r="L68" s="25">
        <f t="shared" si="6"/>
        <v>18000</v>
      </c>
      <c r="M68" s="25">
        <v>147</v>
      </c>
      <c r="N68" s="25">
        <f t="shared" si="5"/>
        <v>17853</v>
      </c>
    </row>
    <row r="69" spans="1:14" customFormat="1" ht="15.75" x14ac:dyDescent="0.3">
      <c r="A69" s="42">
        <v>2941</v>
      </c>
      <c r="B69" s="77" t="s">
        <v>182</v>
      </c>
      <c r="C69" s="25">
        <v>81000</v>
      </c>
      <c r="D69" s="25"/>
      <c r="E69" s="25"/>
      <c r="F69" s="25">
        <v>81000</v>
      </c>
      <c r="G69" s="79"/>
      <c r="H69" s="79"/>
      <c r="I69" s="25"/>
      <c r="J69" s="25"/>
      <c r="K69" s="61"/>
      <c r="L69" s="25">
        <f t="shared" si="6"/>
        <v>81000</v>
      </c>
      <c r="M69" s="25">
        <v>15815.44</v>
      </c>
      <c r="N69" s="25">
        <f t="shared" si="5"/>
        <v>65184.56</v>
      </c>
    </row>
    <row r="70" spans="1:14" customFormat="1" ht="15.75" x14ac:dyDescent="0.3">
      <c r="A70" s="42">
        <v>2961</v>
      </c>
      <c r="B70" s="77" t="s">
        <v>32</v>
      </c>
      <c r="C70" s="25">
        <v>110000</v>
      </c>
      <c r="D70" s="25"/>
      <c r="E70" s="25"/>
      <c r="F70" s="25">
        <v>110000</v>
      </c>
      <c r="G70" s="79"/>
      <c r="H70" s="79"/>
      <c r="I70" s="25"/>
      <c r="J70" s="25"/>
      <c r="K70" s="61"/>
      <c r="L70" s="25">
        <f t="shared" si="6"/>
        <v>110000</v>
      </c>
      <c r="M70" s="25">
        <v>107097.28</v>
      </c>
      <c r="N70" s="25">
        <f t="shared" si="5"/>
        <v>2902.7200000000012</v>
      </c>
    </row>
    <row r="71" spans="1:14" customFormat="1" ht="15.75" x14ac:dyDescent="0.3">
      <c r="A71" s="42">
        <v>2981</v>
      </c>
      <c r="B71" s="77" t="s">
        <v>33</v>
      </c>
      <c r="C71" s="25">
        <v>100000</v>
      </c>
      <c r="D71" s="25"/>
      <c r="E71" s="25"/>
      <c r="F71" s="25">
        <v>100000</v>
      </c>
      <c r="G71" s="79"/>
      <c r="H71" s="79"/>
      <c r="I71" s="25"/>
      <c r="J71" s="25"/>
      <c r="K71" s="61"/>
      <c r="L71" s="25">
        <f t="shared" si="6"/>
        <v>100000</v>
      </c>
      <c r="M71" s="25"/>
      <c r="N71" s="25">
        <f t="shared" si="5"/>
        <v>100000</v>
      </c>
    </row>
    <row r="72" spans="1:14" customFormat="1" ht="15.75" x14ac:dyDescent="0.3">
      <c r="A72" s="42">
        <v>2991</v>
      </c>
      <c r="B72" s="77" t="s">
        <v>183</v>
      </c>
      <c r="C72" s="25">
        <v>20000</v>
      </c>
      <c r="D72" s="25"/>
      <c r="E72" s="25"/>
      <c r="F72" s="25">
        <v>20000</v>
      </c>
      <c r="G72" s="79"/>
      <c r="H72" s="79"/>
      <c r="I72" s="25"/>
      <c r="J72" s="25"/>
      <c r="K72" s="61"/>
      <c r="L72" s="25">
        <f t="shared" si="6"/>
        <v>20000</v>
      </c>
      <c r="M72" s="25"/>
      <c r="N72" s="25">
        <f t="shared" si="5"/>
        <v>20000</v>
      </c>
    </row>
    <row r="73" spans="1:14" customFormat="1" ht="15" x14ac:dyDescent="0.25">
      <c r="A73" s="43"/>
      <c r="B73" s="44" t="s">
        <v>58</v>
      </c>
      <c r="C73" s="70">
        <f>SUM(C30:C72)</f>
        <v>2927769.88</v>
      </c>
      <c r="D73" s="70"/>
      <c r="E73" s="70"/>
      <c r="F73" s="70">
        <f>SUM(F30:F72)</f>
        <v>2977769.88</v>
      </c>
      <c r="G73" s="70">
        <f t="shared" ref="G73:I73" si="7">SUM(G30:G72)</f>
        <v>0</v>
      </c>
      <c r="H73" s="70">
        <f t="shared" si="7"/>
        <v>9942.4</v>
      </c>
      <c r="I73" s="70">
        <f t="shared" si="7"/>
        <v>0</v>
      </c>
      <c r="J73" s="70">
        <f>SUM(J30:J72)</f>
        <v>10000</v>
      </c>
      <c r="K73" s="70">
        <f t="shared" ref="K73" si="8">SUM(K30:K72)</f>
        <v>610000</v>
      </c>
      <c r="L73" s="70">
        <f>SUM(L30:L72)</f>
        <v>3607712.28</v>
      </c>
      <c r="M73" s="70">
        <f t="shared" ref="M73:N73" si="9">SUM(M30:M72)</f>
        <v>1429501.38</v>
      </c>
      <c r="N73" s="70">
        <f t="shared" si="9"/>
        <v>2178210.9000000004</v>
      </c>
    </row>
    <row r="74" spans="1:14" customFormat="1" ht="16.5" x14ac:dyDescent="0.3">
      <c r="A74" s="41" t="s">
        <v>77</v>
      </c>
      <c r="B74" s="24"/>
      <c r="C74" s="25"/>
      <c r="D74" s="25"/>
      <c r="E74" s="25"/>
      <c r="F74" s="25"/>
      <c r="G74" s="84"/>
      <c r="H74" s="84"/>
      <c r="I74" s="47"/>
      <c r="J74" s="25"/>
      <c r="K74" s="25"/>
      <c r="L74" s="25"/>
      <c r="M74" s="61"/>
      <c r="N74" s="25"/>
    </row>
    <row r="75" spans="1:14" customFormat="1" ht="15.75" x14ac:dyDescent="0.3">
      <c r="A75" s="76">
        <v>3111</v>
      </c>
      <c r="B75" s="77" t="s">
        <v>59</v>
      </c>
      <c r="C75" s="25">
        <v>257000</v>
      </c>
      <c r="D75" s="25"/>
      <c r="E75" s="25"/>
      <c r="F75" s="25">
        <v>257000</v>
      </c>
      <c r="G75" s="79"/>
      <c r="H75" s="79"/>
      <c r="I75" s="60"/>
      <c r="J75" s="61"/>
      <c r="K75" s="25"/>
      <c r="L75" s="25">
        <f t="shared" ref="L75:L113" si="10">+K75+J75+I75+F75</f>
        <v>257000</v>
      </c>
      <c r="M75" s="25">
        <v>182158.65</v>
      </c>
      <c r="N75" s="25">
        <f t="shared" ref="N75:N113" si="11">+L75-M75</f>
        <v>74841.350000000006</v>
      </c>
    </row>
    <row r="76" spans="1:14" customFormat="1" ht="15.75" x14ac:dyDescent="0.3">
      <c r="A76" s="76">
        <v>3121</v>
      </c>
      <c r="B76" s="77" t="s">
        <v>136</v>
      </c>
      <c r="C76" s="25">
        <v>18000</v>
      </c>
      <c r="D76" s="25"/>
      <c r="E76" s="25"/>
      <c r="F76" s="25">
        <v>18000</v>
      </c>
      <c r="G76" s="79"/>
      <c r="H76" s="79"/>
      <c r="I76" s="60"/>
      <c r="J76" s="61"/>
      <c r="K76" s="25"/>
      <c r="L76" s="25">
        <f t="shared" si="10"/>
        <v>18000</v>
      </c>
      <c r="M76" s="25">
        <v>4770.7299999999996</v>
      </c>
      <c r="N76" s="25">
        <f t="shared" si="11"/>
        <v>13229.27</v>
      </c>
    </row>
    <row r="77" spans="1:14" customFormat="1" ht="15.75" x14ac:dyDescent="0.3">
      <c r="A77" s="76">
        <v>3131</v>
      </c>
      <c r="B77" s="77" t="s">
        <v>184</v>
      </c>
      <c r="C77" s="25">
        <v>3000</v>
      </c>
      <c r="D77" s="25"/>
      <c r="E77" s="25"/>
      <c r="F77" s="25">
        <v>3000</v>
      </c>
      <c r="G77" s="79"/>
      <c r="H77" s="79"/>
      <c r="I77" s="60"/>
      <c r="J77" s="61"/>
      <c r="K77" s="25"/>
      <c r="L77" s="25">
        <f t="shared" si="10"/>
        <v>3000</v>
      </c>
      <c r="M77" s="25"/>
      <c r="N77" s="25">
        <f t="shared" si="11"/>
        <v>3000</v>
      </c>
    </row>
    <row r="78" spans="1:14" customFormat="1" ht="15.75" x14ac:dyDescent="0.3">
      <c r="A78" s="76">
        <v>3141</v>
      </c>
      <c r="B78" s="77" t="s">
        <v>185</v>
      </c>
      <c r="C78" s="25">
        <v>233000</v>
      </c>
      <c r="D78" s="25"/>
      <c r="E78" s="25"/>
      <c r="F78" s="25">
        <v>233000</v>
      </c>
      <c r="G78" s="79"/>
      <c r="H78" s="79"/>
      <c r="I78" s="60"/>
      <c r="J78" s="61"/>
      <c r="K78" s="25"/>
      <c r="L78" s="25">
        <f t="shared" si="10"/>
        <v>233000</v>
      </c>
      <c r="M78" s="25">
        <v>147785.17000000001</v>
      </c>
      <c r="N78" s="25">
        <f t="shared" si="11"/>
        <v>85214.829999999987</v>
      </c>
    </row>
    <row r="79" spans="1:14" customFormat="1" ht="15.75" x14ac:dyDescent="0.3">
      <c r="A79" s="76">
        <v>3151</v>
      </c>
      <c r="B79" s="77" t="s">
        <v>186</v>
      </c>
      <c r="C79" s="25">
        <v>15000</v>
      </c>
      <c r="D79" s="25"/>
      <c r="E79" s="25"/>
      <c r="F79" s="25">
        <v>15000</v>
      </c>
      <c r="G79" s="79"/>
      <c r="H79" s="79"/>
      <c r="I79" s="60"/>
      <c r="J79" s="61"/>
      <c r="K79" s="25"/>
      <c r="L79" s="25">
        <f t="shared" si="10"/>
        <v>15000</v>
      </c>
      <c r="M79" s="25">
        <v>10428.629999999999</v>
      </c>
      <c r="N79" s="25">
        <f t="shared" si="11"/>
        <v>4571.3700000000008</v>
      </c>
    </row>
    <row r="80" spans="1:14" customFormat="1" ht="15.75" x14ac:dyDescent="0.3">
      <c r="A80" s="76">
        <v>3171</v>
      </c>
      <c r="B80" s="77" t="s">
        <v>60</v>
      </c>
      <c r="C80" s="25">
        <v>312000</v>
      </c>
      <c r="D80" s="25"/>
      <c r="E80" s="25"/>
      <c r="F80" s="25">
        <v>312000</v>
      </c>
      <c r="G80" s="79"/>
      <c r="H80" s="25">
        <v>37335</v>
      </c>
      <c r="I80" s="25"/>
      <c r="J80" s="25"/>
      <c r="K80" s="25"/>
      <c r="L80" s="25">
        <f>+K80+J80+I80+F80+H80-G80</f>
        <v>349335</v>
      </c>
      <c r="M80" s="25">
        <v>349334.84</v>
      </c>
      <c r="N80" s="25">
        <f t="shared" si="11"/>
        <v>0.15999999997438863</v>
      </c>
    </row>
    <row r="81" spans="1:14" customFormat="1" ht="15.75" x14ac:dyDescent="0.3">
      <c r="A81" s="76">
        <v>3181</v>
      </c>
      <c r="B81" s="77" t="s">
        <v>34</v>
      </c>
      <c r="C81" s="25">
        <v>18000</v>
      </c>
      <c r="D81" s="25"/>
      <c r="E81" s="25"/>
      <c r="F81" s="25">
        <v>18000</v>
      </c>
      <c r="G81" s="79"/>
      <c r="H81" s="79"/>
      <c r="I81" s="25"/>
      <c r="J81" s="61"/>
      <c r="K81" s="25"/>
      <c r="L81" s="25">
        <f t="shared" si="10"/>
        <v>18000</v>
      </c>
      <c r="M81" s="25">
        <v>1951.2</v>
      </c>
      <c r="N81" s="25">
        <f t="shared" si="11"/>
        <v>16048.8</v>
      </c>
    </row>
    <row r="82" spans="1:14" customFormat="1" ht="15.75" x14ac:dyDescent="0.3">
      <c r="A82" s="76">
        <v>3261</v>
      </c>
      <c r="B82" s="77" t="s">
        <v>137</v>
      </c>
      <c r="C82" s="25">
        <v>15000</v>
      </c>
      <c r="D82" s="25"/>
      <c r="E82" s="25"/>
      <c r="F82" s="25">
        <v>15000</v>
      </c>
      <c r="G82" s="79"/>
      <c r="H82" s="79"/>
      <c r="I82" s="25"/>
      <c r="J82" s="61"/>
      <c r="K82" s="25">
        <v>50000</v>
      </c>
      <c r="L82" s="25">
        <f t="shared" si="10"/>
        <v>65000</v>
      </c>
      <c r="M82" s="25">
        <v>14848</v>
      </c>
      <c r="N82" s="25">
        <f t="shared" si="11"/>
        <v>50152</v>
      </c>
    </row>
    <row r="83" spans="1:14" customFormat="1" ht="15.75" x14ac:dyDescent="0.3">
      <c r="A83" s="76">
        <v>3291</v>
      </c>
      <c r="B83" s="77" t="s">
        <v>138</v>
      </c>
      <c r="C83" s="25">
        <v>135000</v>
      </c>
      <c r="D83" s="25"/>
      <c r="E83" s="25"/>
      <c r="F83" s="25">
        <v>135000</v>
      </c>
      <c r="G83" s="79"/>
      <c r="H83" s="79"/>
      <c r="I83" s="25"/>
      <c r="J83" s="25"/>
      <c r="K83" s="25"/>
      <c r="L83" s="25">
        <f t="shared" si="10"/>
        <v>135000</v>
      </c>
      <c r="M83" s="25">
        <v>130518.8</v>
      </c>
      <c r="N83" s="25">
        <f t="shared" si="11"/>
        <v>4481.1999999999971</v>
      </c>
    </row>
    <row r="84" spans="1:14" customFormat="1" ht="15.75" x14ac:dyDescent="0.3">
      <c r="A84" s="76">
        <v>3311</v>
      </c>
      <c r="B84" s="77" t="s">
        <v>61</v>
      </c>
      <c r="C84" s="25">
        <v>305000</v>
      </c>
      <c r="D84" s="25"/>
      <c r="E84" s="25"/>
      <c r="F84" s="25">
        <v>305000</v>
      </c>
      <c r="G84" s="79"/>
      <c r="H84" s="79"/>
      <c r="I84" s="25"/>
      <c r="J84" s="61"/>
      <c r="K84" s="25"/>
      <c r="L84" s="25">
        <f t="shared" si="10"/>
        <v>305000</v>
      </c>
      <c r="M84" s="25">
        <v>202420</v>
      </c>
      <c r="N84" s="25">
        <f t="shared" si="11"/>
        <v>102580</v>
      </c>
    </row>
    <row r="85" spans="1:14" customFormat="1" ht="15.75" x14ac:dyDescent="0.3">
      <c r="A85" s="76">
        <v>3321</v>
      </c>
      <c r="B85" s="77" t="s">
        <v>177</v>
      </c>
      <c r="C85" s="47"/>
      <c r="D85" s="47"/>
      <c r="E85" s="47"/>
      <c r="F85" s="47"/>
      <c r="G85" s="79"/>
      <c r="H85" s="79"/>
      <c r="I85" s="47"/>
      <c r="J85" s="61"/>
      <c r="K85" s="47">
        <v>140000</v>
      </c>
      <c r="L85" s="25">
        <f t="shared" si="10"/>
        <v>140000</v>
      </c>
      <c r="M85" s="47"/>
      <c r="N85" s="25">
        <f t="shared" si="11"/>
        <v>140000</v>
      </c>
    </row>
    <row r="86" spans="1:14" customFormat="1" ht="15.75" x14ac:dyDescent="0.3">
      <c r="A86" s="76">
        <v>3331</v>
      </c>
      <c r="B86" s="77" t="s">
        <v>139</v>
      </c>
      <c r="C86" s="25">
        <v>40000</v>
      </c>
      <c r="D86" s="25"/>
      <c r="E86" s="25"/>
      <c r="F86" s="25">
        <v>40000</v>
      </c>
      <c r="G86" s="79"/>
      <c r="H86" s="79"/>
      <c r="I86" s="25"/>
      <c r="J86" s="61"/>
      <c r="K86" s="47"/>
      <c r="L86" s="25">
        <f t="shared" si="10"/>
        <v>40000</v>
      </c>
      <c r="M86" s="25"/>
      <c r="N86" s="25">
        <f t="shared" si="11"/>
        <v>40000</v>
      </c>
    </row>
    <row r="87" spans="1:14" customFormat="1" ht="15.75" x14ac:dyDescent="0.3">
      <c r="A87" s="76">
        <v>3341</v>
      </c>
      <c r="B87" s="77" t="s">
        <v>140</v>
      </c>
      <c r="C87" s="25">
        <v>90000</v>
      </c>
      <c r="D87" s="25"/>
      <c r="E87" s="25"/>
      <c r="F87" s="25">
        <v>90000</v>
      </c>
      <c r="G87" s="79"/>
      <c r="H87" s="79"/>
      <c r="I87" s="25"/>
      <c r="J87" s="25"/>
      <c r="K87" s="25"/>
      <c r="L87" s="25">
        <f t="shared" si="10"/>
        <v>90000</v>
      </c>
      <c r="M87" s="25"/>
      <c r="N87" s="25">
        <f t="shared" si="11"/>
        <v>90000</v>
      </c>
    </row>
    <row r="88" spans="1:14" customFormat="1" ht="15.75" x14ac:dyDescent="0.3">
      <c r="A88" s="76">
        <v>3342</v>
      </c>
      <c r="B88" s="77" t="s">
        <v>141</v>
      </c>
      <c r="C88" s="25">
        <v>840000</v>
      </c>
      <c r="D88" s="25"/>
      <c r="E88" s="25"/>
      <c r="F88" s="25">
        <v>840000</v>
      </c>
      <c r="G88" s="79"/>
      <c r="H88" s="79"/>
      <c r="I88" s="25"/>
      <c r="J88" s="25"/>
      <c r="K88" s="25"/>
      <c r="L88" s="25">
        <f t="shared" si="10"/>
        <v>840000</v>
      </c>
      <c r="M88" s="25">
        <v>714019.16</v>
      </c>
      <c r="N88" s="25">
        <f t="shared" si="11"/>
        <v>125980.83999999997</v>
      </c>
    </row>
    <row r="89" spans="1:14" customFormat="1" ht="15.75" x14ac:dyDescent="0.3">
      <c r="A89" s="76">
        <v>3351</v>
      </c>
      <c r="B89" s="77" t="s">
        <v>142</v>
      </c>
      <c r="C89" s="25">
        <v>957500</v>
      </c>
      <c r="D89" s="25"/>
      <c r="E89" s="25"/>
      <c r="F89" s="25">
        <v>957500</v>
      </c>
      <c r="G89" s="79"/>
      <c r="H89" s="79"/>
      <c r="I89" s="25"/>
      <c r="J89" s="61"/>
      <c r="K89" s="25"/>
      <c r="L89" s="25">
        <f t="shared" si="10"/>
        <v>957500</v>
      </c>
      <c r="M89" s="25">
        <v>800000</v>
      </c>
      <c r="N89" s="25">
        <f t="shared" si="11"/>
        <v>157500</v>
      </c>
    </row>
    <row r="90" spans="1:14" customFormat="1" ht="15.75" x14ac:dyDescent="0.3">
      <c r="A90" s="76">
        <v>3362</v>
      </c>
      <c r="B90" s="77" t="s">
        <v>187</v>
      </c>
      <c r="C90" s="25">
        <v>25000</v>
      </c>
      <c r="D90" s="25"/>
      <c r="E90" s="25"/>
      <c r="F90" s="25">
        <v>54194</v>
      </c>
      <c r="G90" s="79"/>
      <c r="H90" s="25">
        <v>50805.67</v>
      </c>
      <c r="I90" s="25"/>
      <c r="J90" s="25">
        <v>39182</v>
      </c>
      <c r="K90" s="25"/>
      <c r="L90" s="25">
        <f>+K90+J90+I90+F90+H90-G90</f>
        <v>144181.66999999998</v>
      </c>
      <c r="M90" s="25">
        <v>114996.6</v>
      </c>
      <c r="N90" s="82">
        <f t="shared" si="11"/>
        <v>29185.069999999978</v>
      </c>
    </row>
    <row r="91" spans="1:14" customFormat="1" ht="15.75" x14ac:dyDescent="0.3">
      <c r="A91" s="76">
        <v>3365</v>
      </c>
      <c r="B91" s="77" t="s">
        <v>143</v>
      </c>
      <c r="C91" s="25">
        <v>32000</v>
      </c>
      <c r="D91" s="25"/>
      <c r="E91" s="25"/>
      <c r="F91" s="25">
        <v>32000</v>
      </c>
      <c r="G91" s="79"/>
      <c r="H91" s="79"/>
      <c r="I91" s="25"/>
      <c r="J91" s="61"/>
      <c r="K91" s="25"/>
      <c r="L91" s="25">
        <f t="shared" si="10"/>
        <v>32000</v>
      </c>
      <c r="M91" s="25"/>
      <c r="N91" s="25">
        <f t="shared" si="11"/>
        <v>32000</v>
      </c>
    </row>
    <row r="92" spans="1:14" customFormat="1" ht="15.75" x14ac:dyDescent="0.3">
      <c r="A92" s="76">
        <v>3381</v>
      </c>
      <c r="B92" s="77" t="s">
        <v>144</v>
      </c>
      <c r="C92" s="25">
        <v>318000</v>
      </c>
      <c r="D92" s="25"/>
      <c r="E92" s="25"/>
      <c r="F92" s="25">
        <v>318000</v>
      </c>
      <c r="G92" s="79"/>
      <c r="H92" s="79"/>
      <c r="I92" s="25"/>
      <c r="J92" s="61"/>
      <c r="K92" s="25"/>
      <c r="L92" s="25">
        <f t="shared" si="10"/>
        <v>318000</v>
      </c>
      <c r="M92" s="25">
        <v>278508.71999999997</v>
      </c>
      <c r="N92" s="25">
        <f t="shared" si="11"/>
        <v>39491.280000000028</v>
      </c>
    </row>
    <row r="93" spans="1:14" customFormat="1" ht="15.75" x14ac:dyDescent="0.3">
      <c r="A93" s="76">
        <v>3391</v>
      </c>
      <c r="B93" s="77" t="s">
        <v>145</v>
      </c>
      <c r="C93" s="25">
        <v>437000</v>
      </c>
      <c r="D93" s="25"/>
      <c r="E93" s="25"/>
      <c r="F93" s="25">
        <v>437000</v>
      </c>
      <c r="G93" s="79"/>
      <c r="H93" s="79"/>
      <c r="I93" s="25"/>
      <c r="J93" s="61"/>
      <c r="K93" s="25"/>
      <c r="L93" s="25">
        <f t="shared" si="10"/>
        <v>437000</v>
      </c>
      <c r="M93" s="25">
        <v>113761.22</v>
      </c>
      <c r="N93" s="25">
        <f t="shared" si="11"/>
        <v>323238.78000000003</v>
      </c>
    </row>
    <row r="94" spans="1:14" customFormat="1" ht="15.75" x14ac:dyDescent="0.3">
      <c r="A94" s="76">
        <v>3411</v>
      </c>
      <c r="B94" s="77" t="s">
        <v>35</v>
      </c>
      <c r="C94" s="25">
        <v>26000</v>
      </c>
      <c r="D94" s="25"/>
      <c r="E94" s="25"/>
      <c r="F94" s="25">
        <v>26000</v>
      </c>
      <c r="G94" s="79"/>
      <c r="H94" s="79"/>
      <c r="I94" s="25"/>
      <c r="J94" s="61"/>
      <c r="K94" s="25"/>
      <c r="L94" s="25">
        <f t="shared" si="10"/>
        <v>26000</v>
      </c>
      <c r="M94" s="25">
        <v>19009.419999999998</v>
      </c>
      <c r="N94" s="25">
        <f t="shared" si="11"/>
        <v>6990.5800000000017</v>
      </c>
    </row>
    <row r="95" spans="1:14" customFormat="1" ht="15.75" x14ac:dyDescent="0.3">
      <c r="A95" s="76">
        <v>3451</v>
      </c>
      <c r="B95" s="77" t="s">
        <v>62</v>
      </c>
      <c r="C95" s="25">
        <v>200000</v>
      </c>
      <c r="D95" s="25"/>
      <c r="E95" s="25"/>
      <c r="F95" s="25">
        <v>200000</v>
      </c>
      <c r="G95" s="79"/>
      <c r="H95" s="79"/>
      <c r="I95" s="25"/>
      <c r="J95" s="61"/>
      <c r="K95" s="25"/>
      <c r="L95" s="25">
        <f t="shared" si="10"/>
        <v>200000</v>
      </c>
      <c r="M95" s="25">
        <v>139006.68</v>
      </c>
      <c r="N95" s="25">
        <f t="shared" si="11"/>
        <v>60993.320000000007</v>
      </c>
    </row>
    <row r="96" spans="1:14" customFormat="1" ht="15.75" x14ac:dyDescent="0.3">
      <c r="A96" s="76">
        <v>3471</v>
      </c>
      <c r="B96" s="77" t="s">
        <v>36</v>
      </c>
      <c r="C96" s="25">
        <v>10000</v>
      </c>
      <c r="D96" s="25"/>
      <c r="E96" s="25"/>
      <c r="F96" s="25">
        <v>10000</v>
      </c>
      <c r="G96" s="79"/>
      <c r="H96" s="79"/>
      <c r="I96" s="25"/>
      <c r="J96" s="25"/>
      <c r="K96" s="25">
        <v>50000</v>
      </c>
      <c r="L96" s="25">
        <f t="shared" si="10"/>
        <v>60000</v>
      </c>
      <c r="M96" s="25"/>
      <c r="N96" s="25">
        <f t="shared" si="11"/>
        <v>60000</v>
      </c>
    </row>
    <row r="97" spans="1:14" customFormat="1" ht="15.75" x14ac:dyDescent="0.3">
      <c r="A97" s="76">
        <v>3512</v>
      </c>
      <c r="B97" s="77" t="s">
        <v>188</v>
      </c>
      <c r="C97" s="25">
        <v>320000</v>
      </c>
      <c r="D97" s="25"/>
      <c r="E97" s="25"/>
      <c r="F97" s="25">
        <v>320000</v>
      </c>
      <c r="G97" s="79"/>
      <c r="H97" s="79"/>
      <c r="I97" s="25"/>
      <c r="J97" s="25"/>
      <c r="K97" s="25">
        <v>150000</v>
      </c>
      <c r="L97" s="25">
        <f t="shared" si="10"/>
        <v>470000</v>
      </c>
      <c r="M97" s="25">
        <v>177732.51</v>
      </c>
      <c r="N97" s="25">
        <f t="shared" si="11"/>
        <v>292267.49</v>
      </c>
    </row>
    <row r="98" spans="1:14" customFormat="1" ht="15.75" x14ac:dyDescent="0.3">
      <c r="A98" s="76">
        <v>3521</v>
      </c>
      <c r="B98" s="77" t="s">
        <v>189</v>
      </c>
      <c r="C98" s="25">
        <v>20000</v>
      </c>
      <c r="D98" s="25"/>
      <c r="E98" s="25"/>
      <c r="F98" s="25">
        <v>20000</v>
      </c>
      <c r="G98" s="79"/>
      <c r="H98" s="79"/>
      <c r="I98" s="25"/>
      <c r="J98" s="61"/>
      <c r="K98" s="25"/>
      <c r="L98" s="25">
        <f t="shared" si="10"/>
        <v>20000</v>
      </c>
      <c r="M98" s="25">
        <v>13245.6</v>
      </c>
      <c r="N98" s="25">
        <f t="shared" si="11"/>
        <v>6754.4</v>
      </c>
    </row>
    <row r="99" spans="1:14" customFormat="1" ht="15.75" x14ac:dyDescent="0.3">
      <c r="A99" s="76">
        <v>3531</v>
      </c>
      <c r="B99" s="77" t="s">
        <v>146</v>
      </c>
      <c r="C99" s="25">
        <v>20000</v>
      </c>
      <c r="D99" s="25"/>
      <c r="E99" s="25"/>
      <c r="F99" s="25">
        <v>20000</v>
      </c>
      <c r="G99" s="79"/>
      <c r="H99" s="79"/>
      <c r="I99" s="25"/>
      <c r="J99" s="61"/>
      <c r="K99" s="25"/>
      <c r="L99" s="25">
        <f t="shared" si="10"/>
        <v>20000</v>
      </c>
      <c r="M99" s="25">
        <v>14256.4</v>
      </c>
      <c r="N99" s="25">
        <f t="shared" si="11"/>
        <v>5743.6</v>
      </c>
    </row>
    <row r="100" spans="1:14" customFormat="1" ht="15.75" x14ac:dyDescent="0.3">
      <c r="A100" s="76">
        <v>3551</v>
      </c>
      <c r="B100" s="77" t="s">
        <v>190</v>
      </c>
      <c r="C100" s="25">
        <v>150060</v>
      </c>
      <c r="D100" s="25"/>
      <c r="E100" s="25"/>
      <c r="F100" s="25">
        <v>150060</v>
      </c>
      <c r="G100" s="79"/>
      <c r="H100" s="79"/>
      <c r="I100" s="25"/>
      <c r="J100" s="61"/>
      <c r="K100" s="25"/>
      <c r="L100" s="25">
        <f t="shared" si="10"/>
        <v>150060</v>
      </c>
      <c r="M100" s="25">
        <v>115754.41</v>
      </c>
      <c r="N100" s="25">
        <f t="shared" si="11"/>
        <v>34305.589999999997</v>
      </c>
    </row>
    <row r="101" spans="1:14" customFormat="1" ht="15.75" x14ac:dyDescent="0.3">
      <c r="A101" s="76">
        <v>3591</v>
      </c>
      <c r="B101" s="77" t="s">
        <v>63</v>
      </c>
      <c r="C101" s="25">
        <v>40000</v>
      </c>
      <c r="D101" s="25"/>
      <c r="E101" s="25"/>
      <c r="F101" s="25">
        <v>40000</v>
      </c>
      <c r="G101" s="79"/>
      <c r="H101" s="79"/>
      <c r="I101" s="25"/>
      <c r="J101" s="61"/>
      <c r="K101" s="25"/>
      <c r="L101" s="25">
        <f t="shared" si="10"/>
        <v>40000</v>
      </c>
      <c r="M101" s="25">
        <v>24848</v>
      </c>
      <c r="N101" s="25">
        <f t="shared" si="11"/>
        <v>15152</v>
      </c>
    </row>
    <row r="102" spans="1:14" customFormat="1" ht="15.75" x14ac:dyDescent="0.3">
      <c r="A102" s="76">
        <v>3611</v>
      </c>
      <c r="B102" s="77" t="s">
        <v>64</v>
      </c>
      <c r="C102" s="25">
        <v>330000</v>
      </c>
      <c r="D102" s="25"/>
      <c r="E102" s="25"/>
      <c r="F102" s="25">
        <v>330000</v>
      </c>
      <c r="G102" s="79"/>
      <c r="H102" s="79"/>
      <c r="I102" s="25"/>
      <c r="J102" s="61"/>
      <c r="K102" s="25"/>
      <c r="L102" s="25">
        <f t="shared" si="10"/>
        <v>330000</v>
      </c>
      <c r="M102" s="25">
        <v>265807.35999999999</v>
      </c>
      <c r="N102" s="25">
        <f t="shared" si="11"/>
        <v>64192.640000000014</v>
      </c>
    </row>
    <row r="103" spans="1:14" customFormat="1" ht="15.75" x14ac:dyDescent="0.3">
      <c r="A103" s="76">
        <v>3621</v>
      </c>
      <c r="B103" s="77" t="s">
        <v>191</v>
      </c>
      <c r="C103" s="25">
        <v>2000</v>
      </c>
      <c r="D103" s="25"/>
      <c r="E103" s="25"/>
      <c r="F103" s="25">
        <v>2000</v>
      </c>
      <c r="G103" s="79"/>
      <c r="H103" s="79"/>
      <c r="I103" s="25"/>
      <c r="J103" s="61"/>
      <c r="K103" s="25"/>
      <c r="L103" s="25">
        <f t="shared" si="10"/>
        <v>2000</v>
      </c>
      <c r="M103" s="25"/>
      <c r="N103" s="25">
        <f t="shared" si="11"/>
        <v>2000</v>
      </c>
    </row>
    <row r="104" spans="1:14" customFormat="1" ht="15.75" x14ac:dyDescent="0.3">
      <c r="A104" s="76">
        <v>3711</v>
      </c>
      <c r="B104" s="77" t="s">
        <v>192</v>
      </c>
      <c r="C104" s="25">
        <v>440000</v>
      </c>
      <c r="D104" s="25"/>
      <c r="E104" s="25"/>
      <c r="F104" s="25">
        <v>440000</v>
      </c>
      <c r="G104" s="79"/>
      <c r="H104" s="79"/>
      <c r="I104" s="25"/>
      <c r="J104" s="25"/>
      <c r="K104" s="25"/>
      <c r="L104" s="25">
        <f t="shared" si="10"/>
        <v>440000</v>
      </c>
      <c r="M104" s="25">
        <v>94707.22</v>
      </c>
      <c r="N104" s="25">
        <f t="shared" si="11"/>
        <v>345292.78</v>
      </c>
    </row>
    <row r="105" spans="1:14" customFormat="1" ht="15.75" x14ac:dyDescent="0.3">
      <c r="A105" s="76">
        <v>3721</v>
      </c>
      <c r="B105" s="77" t="s">
        <v>193</v>
      </c>
      <c r="C105" s="25">
        <v>341400</v>
      </c>
      <c r="D105" s="25"/>
      <c r="E105" s="25"/>
      <c r="F105" s="25">
        <v>341400</v>
      </c>
      <c r="G105" s="79"/>
      <c r="H105" s="25">
        <v>13957</v>
      </c>
      <c r="I105" s="25"/>
      <c r="J105" s="25">
        <v>20000</v>
      </c>
      <c r="K105" s="25"/>
      <c r="L105" s="25">
        <f>+K105+J105+I105+F105+H105-G105</f>
        <v>375357</v>
      </c>
      <c r="M105" s="25">
        <v>375357</v>
      </c>
      <c r="N105" s="25">
        <f t="shared" si="11"/>
        <v>0</v>
      </c>
    </row>
    <row r="106" spans="1:14" customFormat="1" ht="15.75" x14ac:dyDescent="0.3">
      <c r="A106" s="76">
        <v>3751</v>
      </c>
      <c r="B106" s="77" t="s">
        <v>65</v>
      </c>
      <c r="C106" s="25">
        <v>603000</v>
      </c>
      <c r="D106" s="25"/>
      <c r="E106" s="25"/>
      <c r="F106" s="25">
        <v>603000</v>
      </c>
      <c r="G106" s="79"/>
      <c r="H106" s="79"/>
      <c r="I106" s="25"/>
      <c r="J106" s="25"/>
      <c r="K106" s="25"/>
      <c r="L106" s="25">
        <f t="shared" si="10"/>
        <v>603000</v>
      </c>
      <c r="M106" s="25">
        <v>510956.01</v>
      </c>
      <c r="N106" s="25">
        <f t="shared" si="11"/>
        <v>92043.989999999991</v>
      </c>
    </row>
    <row r="107" spans="1:14" customFormat="1" ht="15.75" x14ac:dyDescent="0.3">
      <c r="A107" s="76">
        <v>3781</v>
      </c>
      <c r="B107" s="77" t="s">
        <v>194</v>
      </c>
      <c r="C107" s="25">
        <v>20000</v>
      </c>
      <c r="D107" s="25"/>
      <c r="E107" s="25"/>
      <c r="F107" s="25">
        <v>20000</v>
      </c>
      <c r="G107" s="79"/>
      <c r="H107" s="79"/>
      <c r="I107" s="25"/>
      <c r="J107" s="61"/>
      <c r="K107" s="25"/>
      <c r="L107" s="25">
        <f t="shared" si="10"/>
        <v>20000</v>
      </c>
      <c r="M107" s="25"/>
      <c r="N107" s="25">
        <f t="shared" si="11"/>
        <v>20000</v>
      </c>
    </row>
    <row r="108" spans="1:14" customFormat="1" ht="15.75" x14ac:dyDescent="0.3">
      <c r="A108" s="76">
        <v>3791</v>
      </c>
      <c r="B108" s="77" t="s">
        <v>147</v>
      </c>
      <c r="C108" s="47">
        <v>10000</v>
      </c>
      <c r="D108" s="47"/>
      <c r="E108" s="47"/>
      <c r="F108" s="25">
        <v>10000</v>
      </c>
      <c r="G108" s="79"/>
      <c r="H108" s="79"/>
      <c r="I108" s="47"/>
      <c r="J108" s="61"/>
      <c r="K108" s="47"/>
      <c r="L108" s="25">
        <f t="shared" si="10"/>
        <v>10000</v>
      </c>
      <c r="M108" s="25">
        <v>2826.4</v>
      </c>
      <c r="N108" s="25">
        <f t="shared" si="11"/>
        <v>7173.6</v>
      </c>
    </row>
    <row r="109" spans="1:14" customFormat="1" ht="15.75" x14ac:dyDescent="0.3">
      <c r="A109" s="76">
        <v>3821</v>
      </c>
      <c r="B109" s="77" t="s">
        <v>148</v>
      </c>
      <c r="C109" s="25">
        <v>88000</v>
      </c>
      <c r="D109" s="25"/>
      <c r="E109" s="25"/>
      <c r="F109" s="25">
        <v>88000</v>
      </c>
      <c r="G109" s="79"/>
      <c r="H109" s="79"/>
      <c r="I109" s="25"/>
      <c r="J109" s="25"/>
      <c r="K109" s="25"/>
      <c r="L109" s="25">
        <f t="shared" si="10"/>
        <v>88000</v>
      </c>
      <c r="M109" s="25">
        <v>49348.39</v>
      </c>
      <c r="N109" s="25">
        <f t="shared" si="11"/>
        <v>38651.61</v>
      </c>
    </row>
    <row r="110" spans="1:14" customFormat="1" ht="15.75" x14ac:dyDescent="0.3">
      <c r="A110" s="76">
        <v>3822</v>
      </c>
      <c r="B110" s="77" t="s">
        <v>149</v>
      </c>
      <c r="C110" s="25">
        <v>150000</v>
      </c>
      <c r="D110" s="25"/>
      <c r="E110" s="25"/>
      <c r="F110" s="25">
        <v>150000</v>
      </c>
      <c r="G110" s="79"/>
      <c r="H110" s="79"/>
      <c r="I110" s="25"/>
      <c r="J110" s="25"/>
      <c r="K110" s="25"/>
      <c r="L110" s="25">
        <f t="shared" si="10"/>
        <v>150000</v>
      </c>
      <c r="M110" s="25">
        <v>99566.87</v>
      </c>
      <c r="N110" s="25">
        <f t="shared" si="11"/>
        <v>50433.130000000005</v>
      </c>
    </row>
    <row r="111" spans="1:14" customFormat="1" ht="15.75" x14ac:dyDescent="0.3">
      <c r="A111" s="76">
        <v>3831</v>
      </c>
      <c r="B111" s="77" t="s">
        <v>66</v>
      </c>
      <c r="C111" s="25">
        <v>10000</v>
      </c>
      <c r="D111" s="25"/>
      <c r="E111" s="25"/>
      <c r="F111" s="25">
        <v>10000</v>
      </c>
      <c r="G111" s="79"/>
      <c r="H111" s="79"/>
      <c r="I111" s="25"/>
      <c r="J111" s="61"/>
      <c r="K111" s="25"/>
      <c r="L111" s="25">
        <f t="shared" si="10"/>
        <v>10000</v>
      </c>
      <c r="M111" s="25">
        <v>3000</v>
      </c>
      <c r="N111" s="25">
        <f t="shared" si="11"/>
        <v>7000</v>
      </c>
    </row>
    <row r="112" spans="1:14" customFormat="1" ht="15.75" x14ac:dyDescent="0.3">
      <c r="A112" s="76">
        <v>3921</v>
      </c>
      <c r="B112" s="77" t="s">
        <v>150</v>
      </c>
      <c r="C112" s="25">
        <v>33980</v>
      </c>
      <c r="D112" s="25"/>
      <c r="E112" s="25"/>
      <c r="F112" s="25">
        <v>33980</v>
      </c>
      <c r="G112" s="79"/>
      <c r="H112" s="79"/>
      <c r="I112" s="25"/>
      <c r="J112" s="61"/>
      <c r="K112" s="25"/>
      <c r="L112" s="25">
        <f t="shared" si="10"/>
        <v>33980</v>
      </c>
      <c r="M112" s="25">
        <v>12866</v>
      </c>
      <c r="N112" s="25">
        <f t="shared" si="11"/>
        <v>21114</v>
      </c>
    </row>
    <row r="113" spans="1:14" customFormat="1" ht="15.75" x14ac:dyDescent="0.3">
      <c r="A113" s="76">
        <v>3962</v>
      </c>
      <c r="B113" s="77" t="s">
        <v>151</v>
      </c>
      <c r="C113" s="25">
        <v>30000</v>
      </c>
      <c r="D113" s="25"/>
      <c r="E113" s="25"/>
      <c r="F113" s="25">
        <v>30000</v>
      </c>
      <c r="G113" s="79"/>
      <c r="H113" s="79"/>
      <c r="I113" s="25"/>
      <c r="J113" s="61"/>
      <c r="K113" s="25"/>
      <c r="L113" s="25">
        <f t="shared" si="10"/>
        <v>30000</v>
      </c>
      <c r="M113" s="25">
        <v>30000</v>
      </c>
      <c r="N113" s="25">
        <f t="shared" si="11"/>
        <v>0</v>
      </c>
    </row>
    <row r="114" spans="1:14" customFormat="1" ht="15" x14ac:dyDescent="0.25">
      <c r="A114" s="43"/>
      <c r="B114" s="44" t="s">
        <v>67</v>
      </c>
      <c r="C114" s="70">
        <f>SUM(C75:C113)</f>
        <v>6894940</v>
      </c>
      <c r="D114" s="70"/>
      <c r="E114" s="70"/>
      <c r="F114" s="70">
        <f t="shared" ref="F114:N114" si="12">SUM(F75:F113)</f>
        <v>6924134</v>
      </c>
      <c r="G114" s="70">
        <f t="shared" si="12"/>
        <v>0</v>
      </c>
      <c r="H114" s="70">
        <f t="shared" si="12"/>
        <v>102097.67</v>
      </c>
      <c r="I114" s="70">
        <f t="shared" si="12"/>
        <v>0</v>
      </c>
      <c r="J114" s="70">
        <f t="shared" si="12"/>
        <v>59182</v>
      </c>
      <c r="K114" s="70">
        <f t="shared" si="12"/>
        <v>390000</v>
      </c>
      <c r="L114" s="70">
        <f t="shared" si="12"/>
        <v>7475413.6699999999</v>
      </c>
      <c r="M114" s="70">
        <f t="shared" si="12"/>
        <v>5013789.99</v>
      </c>
      <c r="N114" s="70">
        <f t="shared" si="12"/>
        <v>2461623.6800000006</v>
      </c>
    </row>
    <row r="115" spans="1:14" customFormat="1" ht="16.5" x14ac:dyDescent="0.3">
      <c r="A115" s="41" t="s">
        <v>79</v>
      </c>
      <c r="B115" s="24"/>
      <c r="C115" s="25"/>
      <c r="D115" s="25"/>
      <c r="E115" s="25"/>
      <c r="F115" s="25"/>
      <c r="G115" s="84"/>
      <c r="H115" s="84"/>
      <c r="I115" s="47"/>
      <c r="J115" s="25"/>
      <c r="K115" s="25"/>
      <c r="L115" s="25"/>
      <c r="M115" s="84"/>
      <c r="N115" s="25"/>
    </row>
    <row r="116" spans="1:14" customFormat="1" ht="15.75" x14ac:dyDescent="0.3">
      <c r="A116" s="42">
        <v>4412</v>
      </c>
      <c r="B116" s="77" t="s">
        <v>152</v>
      </c>
      <c r="C116" s="25">
        <v>460000</v>
      </c>
      <c r="D116" s="25"/>
      <c r="E116" s="25"/>
      <c r="F116" s="25">
        <v>460000</v>
      </c>
      <c r="G116" s="79"/>
      <c r="H116" s="79"/>
      <c r="I116" s="60"/>
      <c r="J116" s="61"/>
      <c r="K116" s="61"/>
      <c r="L116" s="25">
        <f t="shared" ref="L116:L121" si="13">+K116+J116+I116+F116</f>
        <v>460000</v>
      </c>
      <c r="M116" s="25">
        <v>369220.42</v>
      </c>
      <c r="N116" s="25">
        <f t="shared" ref="N116:N121" si="14">+L116-M116</f>
        <v>90779.580000000016</v>
      </c>
    </row>
    <row r="117" spans="1:14" customFormat="1" ht="15.75" x14ac:dyDescent="0.3">
      <c r="A117" s="42">
        <v>4414</v>
      </c>
      <c r="B117" s="77" t="s">
        <v>153</v>
      </c>
      <c r="C117" s="25">
        <v>50000</v>
      </c>
      <c r="D117" s="25"/>
      <c r="E117" s="25"/>
      <c r="F117" s="25">
        <v>50000</v>
      </c>
      <c r="G117" s="79"/>
      <c r="H117" s="79"/>
      <c r="I117" s="60"/>
      <c r="J117" s="61"/>
      <c r="K117" s="61"/>
      <c r="L117" s="25">
        <f t="shared" si="13"/>
        <v>50000</v>
      </c>
      <c r="M117" s="25">
        <v>26145</v>
      </c>
      <c r="N117" s="25">
        <f t="shared" si="14"/>
        <v>23855</v>
      </c>
    </row>
    <row r="118" spans="1:14" customFormat="1" ht="15.75" x14ac:dyDescent="0.3">
      <c r="A118" s="42">
        <v>4419</v>
      </c>
      <c r="B118" s="77" t="s">
        <v>195</v>
      </c>
      <c r="C118" s="25">
        <v>2598142.33</v>
      </c>
      <c r="D118" s="25"/>
      <c r="E118" s="25"/>
      <c r="F118" s="25">
        <v>2598142.33</v>
      </c>
      <c r="G118" s="25">
        <f>50805.67+61234.4</f>
        <v>112040.07</v>
      </c>
      <c r="H118" s="79"/>
      <c r="I118" s="60"/>
      <c r="J118" s="61"/>
      <c r="K118" s="61"/>
      <c r="L118" s="25">
        <f>+K118+J118+I118+F118+H118-G118</f>
        <v>2486102.2600000002</v>
      </c>
      <c r="M118" s="25"/>
      <c r="N118" s="25">
        <f t="shared" si="14"/>
        <v>2486102.2600000002</v>
      </c>
    </row>
    <row r="119" spans="1:14" customFormat="1" ht="15.75" x14ac:dyDescent="0.3">
      <c r="A119" s="42">
        <v>4421</v>
      </c>
      <c r="B119" s="77" t="s">
        <v>196</v>
      </c>
      <c r="C119" s="25">
        <v>50000</v>
      </c>
      <c r="D119" s="25"/>
      <c r="E119" s="25"/>
      <c r="F119" s="25">
        <v>50000</v>
      </c>
      <c r="G119" s="79"/>
      <c r="H119" s="79"/>
      <c r="I119" s="60"/>
      <c r="J119" s="61"/>
      <c r="K119" s="61"/>
      <c r="L119" s="25">
        <f t="shared" si="13"/>
        <v>50000</v>
      </c>
      <c r="M119" s="25">
        <v>7500</v>
      </c>
      <c r="N119" s="25">
        <f t="shared" si="14"/>
        <v>42500</v>
      </c>
    </row>
    <row r="120" spans="1:14" customFormat="1" ht="15.75" x14ac:dyDescent="0.3">
      <c r="A120" s="42">
        <v>4422</v>
      </c>
      <c r="B120" s="77" t="s">
        <v>154</v>
      </c>
      <c r="C120" s="25">
        <v>11000</v>
      </c>
      <c r="D120" s="25"/>
      <c r="E120" s="25"/>
      <c r="F120" s="25">
        <v>11000</v>
      </c>
      <c r="G120" s="79"/>
      <c r="H120" s="79"/>
      <c r="I120" s="60"/>
      <c r="J120" s="61"/>
      <c r="K120" s="61"/>
      <c r="L120" s="25">
        <f t="shared" si="13"/>
        <v>11000</v>
      </c>
      <c r="M120" s="25">
        <v>9556.82</v>
      </c>
      <c r="N120" s="25">
        <f t="shared" si="14"/>
        <v>1443.1800000000003</v>
      </c>
    </row>
    <row r="121" spans="1:14" customFormat="1" ht="15.75" x14ac:dyDescent="0.3">
      <c r="A121" s="76">
        <v>4441</v>
      </c>
      <c r="B121" s="77" t="s">
        <v>197</v>
      </c>
      <c r="C121" s="47">
        <v>0</v>
      </c>
      <c r="D121" s="47"/>
      <c r="E121" s="47"/>
      <c r="F121" s="47">
        <v>0</v>
      </c>
      <c r="G121" s="79"/>
      <c r="H121" s="79"/>
      <c r="I121" s="60"/>
      <c r="J121" s="61"/>
      <c r="K121" s="25">
        <v>36000</v>
      </c>
      <c r="L121" s="25">
        <f t="shared" si="13"/>
        <v>36000</v>
      </c>
      <c r="M121" s="25">
        <v>36000</v>
      </c>
      <c r="N121" s="47">
        <f t="shared" si="14"/>
        <v>0</v>
      </c>
    </row>
    <row r="122" spans="1:14" customFormat="1" ht="15" x14ac:dyDescent="0.25">
      <c r="A122" s="43"/>
      <c r="B122" s="44" t="s">
        <v>68</v>
      </c>
      <c r="C122" s="70">
        <f>SUM(C116:C121)</f>
        <v>3169142.33</v>
      </c>
      <c r="D122" s="70"/>
      <c r="E122" s="70"/>
      <c r="F122" s="70">
        <f>SUM(F116:F121)</f>
        <v>3169142.33</v>
      </c>
      <c r="G122" s="70">
        <f>SUM(G116:G120)</f>
        <v>112040.07</v>
      </c>
      <c r="H122" s="70">
        <f>SUM(H116:H120)</f>
        <v>0</v>
      </c>
      <c r="I122" s="70">
        <f>SUM(I116:I120)</f>
        <v>0</v>
      </c>
      <c r="J122" s="70">
        <f>SUM(J116:J120)</f>
        <v>0</v>
      </c>
      <c r="K122" s="70">
        <f>SUM(K115:K121)</f>
        <v>36000</v>
      </c>
      <c r="L122" s="70">
        <f>SUM(L116:L121)</f>
        <v>3093102.2600000002</v>
      </c>
      <c r="M122" s="70">
        <f>SUM(M116:M121)</f>
        <v>448422.24</v>
      </c>
      <c r="N122" s="70">
        <f>SUM(N116:N121)</f>
        <v>2644680.0200000005</v>
      </c>
    </row>
    <row r="123" spans="1:14" customFormat="1" ht="16.5" x14ac:dyDescent="0.3">
      <c r="A123" s="41" t="s">
        <v>78</v>
      </c>
      <c r="B123" s="24"/>
      <c r="C123" s="25"/>
      <c r="D123" s="25"/>
      <c r="E123" s="25"/>
      <c r="F123" s="25"/>
      <c r="G123" s="84"/>
      <c r="H123" s="84"/>
      <c r="I123" s="47"/>
      <c r="J123" s="25"/>
      <c r="K123" s="25"/>
      <c r="L123" s="25"/>
      <c r="M123" s="84"/>
      <c r="N123" s="25"/>
    </row>
    <row r="124" spans="1:14" customFormat="1" ht="15.75" x14ac:dyDescent="0.3">
      <c r="A124" s="42">
        <v>5111</v>
      </c>
      <c r="B124" s="77" t="s">
        <v>155</v>
      </c>
      <c r="C124" s="25">
        <v>80000</v>
      </c>
      <c r="D124" s="25"/>
      <c r="E124" s="25"/>
      <c r="F124" s="25">
        <v>80000</v>
      </c>
      <c r="G124" s="79"/>
      <c r="H124" s="79"/>
      <c r="I124" s="60"/>
      <c r="J124" s="61"/>
      <c r="K124" s="61"/>
      <c r="L124" s="25">
        <f t="shared" ref="L124:L132" si="15">+K124+J124+I124+F124</f>
        <v>80000</v>
      </c>
      <c r="M124" s="25">
        <v>79835</v>
      </c>
      <c r="N124" s="25">
        <f t="shared" ref="N124:N132" si="16">+L124-M124</f>
        <v>165</v>
      </c>
    </row>
    <row r="125" spans="1:14" customFormat="1" ht="15.75" x14ac:dyDescent="0.3">
      <c r="A125" s="42">
        <v>5151</v>
      </c>
      <c r="B125" s="77" t="s">
        <v>156</v>
      </c>
      <c r="C125" s="25">
        <v>756000</v>
      </c>
      <c r="D125" s="25"/>
      <c r="E125" s="25"/>
      <c r="F125" s="25">
        <v>756000</v>
      </c>
      <c r="G125" s="79"/>
      <c r="H125" s="79"/>
      <c r="I125" s="60"/>
      <c r="J125" s="61"/>
      <c r="K125" s="61"/>
      <c r="L125" s="25">
        <f t="shared" si="15"/>
        <v>756000</v>
      </c>
      <c r="M125" s="25">
        <v>735806.56</v>
      </c>
      <c r="N125" s="25">
        <f t="shared" si="16"/>
        <v>20193.439999999944</v>
      </c>
    </row>
    <row r="126" spans="1:14" customFormat="1" ht="15.75" x14ac:dyDescent="0.3">
      <c r="A126" s="42">
        <v>5291</v>
      </c>
      <c r="B126" s="77" t="s">
        <v>157</v>
      </c>
      <c r="C126" s="25">
        <v>53000</v>
      </c>
      <c r="D126" s="25"/>
      <c r="E126" s="25"/>
      <c r="F126" s="25">
        <v>53000</v>
      </c>
      <c r="G126" s="79"/>
      <c r="H126" s="79"/>
      <c r="I126" s="60"/>
      <c r="J126" s="61"/>
      <c r="K126" s="61"/>
      <c r="L126" s="25">
        <f t="shared" si="15"/>
        <v>53000</v>
      </c>
      <c r="M126" s="25">
        <v>38512.99</v>
      </c>
      <c r="N126" s="25">
        <f t="shared" si="16"/>
        <v>14487.010000000002</v>
      </c>
    </row>
    <row r="127" spans="1:14" customFormat="1" ht="15.75" x14ac:dyDescent="0.3">
      <c r="A127" s="42">
        <v>5311</v>
      </c>
      <c r="B127" s="77" t="s">
        <v>158</v>
      </c>
      <c r="C127" s="25">
        <v>50068.34</v>
      </c>
      <c r="D127" s="25"/>
      <c r="E127" s="25"/>
      <c r="F127" s="25">
        <v>50068.34</v>
      </c>
      <c r="G127" s="79"/>
      <c r="H127" s="79"/>
      <c r="I127" s="60"/>
      <c r="J127" s="61"/>
      <c r="K127" s="61"/>
      <c r="L127" s="25">
        <f t="shared" si="15"/>
        <v>50068.34</v>
      </c>
      <c r="M127" s="25"/>
      <c r="N127" s="25">
        <f t="shared" si="16"/>
        <v>50068.34</v>
      </c>
    </row>
    <row r="128" spans="1:14" customFormat="1" ht="15.75" x14ac:dyDescent="0.3">
      <c r="A128" s="42">
        <v>5611</v>
      </c>
      <c r="B128" s="77" t="s">
        <v>159</v>
      </c>
      <c r="C128" s="25">
        <v>12500</v>
      </c>
      <c r="D128" s="25"/>
      <c r="E128" s="25"/>
      <c r="F128" s="25">
        <v>12500</v>
      </c>
      <c r="G128" s="79"/>
      <c r="H128" s="79"/>
      <c r="I128" s="60"/>
      <c r="J128" s="61"/>
      <c r="K128" s="61"/>
      <c r="L128" s="25">
        <f t="shared" si="15"/>
        <v>12500</v>
      </c>
      <c r="M128" s="25">
        <v>12500</v>
      </c>
      <c r="N128" s="25">
        <f t="shared" si="16"/>
        <v>0</v>
      </c>
    </row>
    <row r="129" spans="1:14" customFormat="1" ht="15.75" x14ac:dyDescent="0.3">
      <c r="A129" s="42">
        <v>5621</v>
      </c>
      <c r="B129" s="77" t="s">
        <v>160</v>
      </c>
      <c r="C129" s="25">
        <v>600000</v>
      </c>
      <c r="D129" s="25"/>
      <c r="E129" s="25"/>
      <c r="F129" s="25">
        <v>600000</v>
      </c>
      <c r="G129" s="79"/>
      <c r="H129" s="79"/>
      <c r="I129" s="60"/>
      <c r="J129" s="61"/>
      <c r="K129" s="61"/>
      <c r="L129" s="25">
        <f t="shared" si="15"/>
        <v>600000</v>
      </c>
      <c r="M129" s="25">
        <v>9860</v>
      </c>
      <c r="N129" s="25">
        <f t="shared" si="16"/>
        <v>590140</v>
      </c>
    </row>
    <row r="130" spans="1:14" customFormat="1" ht="15.75" x14ac:dyDescent="0.3">
      <c r="A130" s="42">
        <v>5641</v>
      </c>
      <c r="B130" s="77" t="s">
        <v>198</v>
      </c>
      <c r="C130" s="25">
        <v>55000</v>
      </c>
      <c r="D130" s="25"/>
      <c r="E130" s="25"/>
      <c r="F130" s="25">
        <v>55000</v>
      </c>
      <c r="G130" s="79"/>
      <c r="H130" s="79"/>
      <c r="I130" s="60"/>
      <c r="J130" s="61"/>
      <c r="K130" s="61"/>
      <c r="L130" s="25">
        <f t="shared" si="15"/>
        <v>55000</v>
      </c>
      <c r="M130" s="25">
        <v>38918.050000000003</v>
      </c>
      <c r="N130" s="25">
        <f t="shared" si="16"/>
        <v>16081.949999999997</v>
      </c>
    </row>
    <row r="131" spans="1:14" customFormat="1" ht="15.75" x14ac:dyDescent="0.3">
      <c r="A131" s="42">
        <v>5911</v>
      </c>
      <c r="B131" s="77" t="s">
        <v>69</v>
      </c>
      <c r="C131" s="25">
        <v>20000</v>
      </c>
      <c r="D131" s="25"/>
      <c r="E131" s="25"/>
      <c r="F131" s="25">
        <v>20000</v>
      </c>
      <c r="G131" s="79"/>
      <c r="H131" s="79"/>
      <c r="I131" s="60"/>
      <c r="J131" s="61"/>
      <c r="K131" s="61"/>
      <c r="L131" s="25">
        <f t="shared" si="15"/>
        <v>20000</v>
      </c>
      <c r="M131" s="25">
        <v>6000.01</v>
      </c>
      <c r="N131" s="25">
        <f t="shared" si="16"/>
        <v>13999.99</v>
      </c>
    </row>
    <row r="132" spans="1:14" customFormat="1" ht="15.75" x14ac:dyDescent="0.3">
      <c r="A132" s="42">
        <v>5931</v>
      </c>
      <c r="B132" s="77" t="s">
        <v>161</v>
      </c>
      <c r="C132" s="25">
        <v>50000</v>
      </c>
      <c r="D132" s="25"/>
      <c r="E132" s="25"/>
      <c r="F132" s="25">
        <v>50000</v>
      </c>
      <c r="G132" s="79"/>
      <c r="H132" s="79"/>
      <c r="I132" s="60"/>
      <c r="J132" s="61"/>
      <c r="K132" s="61"/>
      <c r="L132" s="25">
        <f t="shared" si="15"/>
        <v>50000</v>
      </c>
      <c r="M132" s="25"/>
      <c r="N132" s="25">
        <f t="shared" si="16"/>
        <v>50000</v>
      </c>
    </row>
    <row r="133" spans="1:14" customFormat="1" ht="15.75" x14ac:dyDescent="0.3">
      <c r="A133" s="43"/>
      <c r="B133" s="44" t="s">
        <v>70</v>
      </c>
      <c r="C133" s="70">
        <f>SUM(C124:C132)</f>
        <v>1676568.3399999999</v>
      </c>
      <c r="D133" s="70"/>
      <c r="E133" s="70"/>
      <c r="F133" s="70">
        <f t="shared" ref="F133:N133" si="17">SUM(F124:F132)</f>
        <v>1676568.3399999999</v>
      </c>
      <c r="G133" s="70">
        <f t="shared" si="17"/>
        <v>0</v>
      </c>
      <c r="H133" s="70">
        <f t="shared" si="17"/>
        <v>0</v>
      </c>
      <c r="I133" s="70">
        <f t="shared" si="17"/>
        <v>0</v>
      </c>
      <c r="J133" s="70">
        <f t="shared" si="17"/>
        <v>0</v>
      </c>
      <c r="K133" s="45">
        <f t="shared" si="17"/>
        <v>0</v>
      </c>
      <c r="L133" s="70">
        <f t="shared" si="17"/>
        <v>1676568.3399999999</v>
      </c>
      <c r="M133" s="70">
        <f t="shared" si="17"/>
        <v>921432.6100000001</v>
      </c>
      <c r="N133" s="70">
        <f t="shared" si="17"/>
        <v>755135.72999999986</v>
      </c>
    </row>
    <row r="134" spans="1:14" s="73" customFormat="1" ht="15.75" x14ac:dyDescent="0.3">
      <c r="A134" s="62"/>
      <c r="B134" s="71" t="s">
        <v>71</v>
      </c>
      <c r="C134" s="72">
        <f>+C133+C122+C114+C73+C28</f>
        <v>26028794.259153321</v>
      </c>
      <c r="D134" s="63"/>
      <c r="E134" s="63"/>
      <c r="F134" s="72">
        <f>+F133+F122+F114+F73+F28</f>
        <v>26173211.54915332</v>
      </c>
      <c r="G134" s="72">
        <f>+G133+G122+G114+G73+G28</f>
        <v>112040.07</v>
      </c>
      <c r="H134" s="72">
        <f>+H133+H122+H114+H73+H28</f>
        <v>112040.06999999999</v>
      </c>
      <c r="I134" s="72">
        <f>+I133+I122+I114+I73+I28</f>
        <v>1063435</v>
      </c>
      <c r="J134" s="72">
        <f>+J133+J122+J114+J73+J28</f>
        <v>69182</v>
      </c>
      <c r="K134" s="72">
        <f>+K133+K122+K114+K73</f>
        <v>1036000</v>
      </c>
      <c r="L134" s="72">
        <f>+L133+L122+L114+L73+L28</f>
        <v>28341828.549153317</v>
      </c>
      <c r="M134" s="72">
        <f>+M133+M122+M114+M73+M28</f>
        <v>19315595.189999998</v>
      </c>
      <c r="N134" s="83">
        <f>+N133+N122+N114+N73+N28</f>
        <v>9026233.3591533192</v>
      </c>
    </row>
    <row r="135" spans="1:14" s="69" customFormat="1" ht="14.25" customHeight="1" x14ac:dyDescent="0.3">
      <c r="A135" s="64"/>
      <c r="B135" s="65"/>
      <c r="C135" s="66"/>
      <c r="D135" s="67"/>
      <c r="E135" s="67"/>
      <c r="F135" s="67"/>
      <c r="G135" s="67"/>
      <c r="H135" s="67"/>
      <c r="I135" s="67"/>
      <c r="J135" s="67"/>
      <c r="K135" s="67"/>
      <c r="L135" s="67"/>
      <c r="M135" s="66"/>
      <c r="N135" s="68"/>
    </row>
    <row r="136" spans="1:14" ht="15" x14ac:dyDescent="0.25">
      <c r="A136" s="85"/>
      <c r="B136" s="91" t="s">
        <v>168</v>
      </c>
      <c r="C136" s="89"/>
      <c r="D136" s="88"/>
      <c r="E136" s="89"/>
      <c r="F136" s="91"/>
      <c r="G136" s="89" t="s">
        <v>169</v>
      </c>
      <c r="H136" s="90"/>
      <c r="I136" s="91"/>
      <c r="K136" s="91" t="s">
        <v>170</v>
      </c>
      <c r="L136" s="92"/>
      <c r="M136" s="3"/>
      <c r="N136" s="3"/>
    </row>
    <row r="137" spans="1:14" ht="15" customHeight="1" x14ac:dyDescent="0.25">
      <c r="A137" s="85"/>
      <c r="B137" s="128" t="s">
        <v>171</v>
      </c>
      <c r="C137" s="93"/>
      <c r="D137" s="88"/>
      <c r="E137" s="93"/>
      <c r="F137" s="91"/>
      <c r="G137" s="93" t="s">
        <v>172</v>
      </c>
      <c r="I137" s="91"/>
      <c r="K137" s="91" t="s">
        <v>173</v>
      </c>
      <c r="L137" s="92"/>
      <c r="M137" s="105"/>
      <c r="N137" s="3"/>
    </row>
    <row r="138" spans="1:14" ht="15" x14ac:dyDescent="0.25">
      <c r="A138" s="85"/>
      <c r="B138" s="128"/>
      <c r="C138" s="87"/>
      <c r="D138" s="88"/>
      <c r="E138" s="88"/>
      <c r="F138" s="88"/>
      <c r="G138" s="87"/>
      <c r="I138" s="89"/>
      <c r="J138" s="96"/>
      <c r="K138" s="88"/>
      <c r="L138" s="92"/>
      <c r="M138" s="3"/>
      <c r="N138" s="3"/>
    </row>
    <row r="139" spans="1:14" ht="15" x14ac:dyDescent="0.25">
      <c r="A139" s="85"/>
      <c r="B139" s="86"/>
      <c r="C139" s="87"/>
      <c r="D139" s="88"/>
      <c r="E139" s="88"/>
      <c r="F139" s="88"/>
      <c r="G139" s="87"/>
      <c r="I139" s="89"/>
      <c r="J139" s="96"/>
      <c r="K139" s="88"/>
      <c r="L139" s="92"/>
      <c r="M139" s="3"/>
      <c r="N139" s="3"/>
    </row>
    <row r="140" spans="1:14" ht="15" x14ac:dyDescent="0.25">
      <c r="A140" s="85"/>
      <c r="B140" s="86"/>
      <c r="C140" s="87"/>
      <c r="D140" s="88"/>
      <c r="E140" s="88"/>
      <c r="F140" s="88"/>
      <c r="G140" s="87"/>
      <c r="I140" s="89"/>
      <c r="J140" s="96"/>
      <c r="K140" s="88"/>
      <c r="L140" s="92"/>
      <c r="M140" s="3"/>
      <c r="N140" s="3"/>
    </row>
    <row r="141" spans="1:14" ht="15" x14ac:dyDescent="0.25">
      <c r="A141" s="85"/>
      <c r="C141" s="87"/>
      <c r="D141" s="97"/>
      <c r="E141" s="97"/>
      <c r="F141" s="97"/>
      <c r="G141" s="87"/>
      <c r="J141" s="98"/>
      <c r="K141" s="97"/>
      <c r="L141" s="99"/>
      <c r="M141" s="3"/>
      <c r="N141" s="3"/>
    </row>
    <row r="142" spans="1:14" ht="15" x14ac:dyDescent="0.25">
      <c r="A142" s="85"/>
      <c r="B142" s="91" t="s">
        <v>174</v>
      </c>
      <c r="C142" s="93"/>
      <c r="D142" s="97"/>
      <c r="E142" s="93"/>
      <c r="F142" s="91"/>
      <c r="G142" s="93" t="s">
        <v>175</v>
      </c>
      <c r="I142" s="91"/>
      <c r="K142" s="91" t="s">
        <v>176</v>
      </c>
      <c r="L142" s="100"/>
      <c r="M142" s="3"/>
      <c r="N142" s="3"/>
    </row>
    <row r="143" spans="1:14" customFormat="1" ht="15" x14ac:dyDescent="0.25"/>
  </sheetData>
  <protectedRanges>
    <protectedRange sqref="A8" name="Rango1"/>
    <protectedRange sqref="A9:A11" name="Rango1_6"/>
    <protectedRange sqref="A29:A72" name="Rango1_1_1"/>
    <protectedRange sqref="A74" name="Rango1_2_1"/>
    <protectedRange sqref="A115" name="Rango1_3_1"/>
    <protectedRange sqref="A123" name="Rango1_4_1"/>
    <protectedRange sqref="B22" name="Rango1_5_1_1"/>
    <protectedRange sqref="A75:A84 A86:A113" name="Rango1_2_1_1"/>
    <protectedRange sqref="A85" name="Rango1_2_2"/>
  </protectedRanges>
  <mergeCells count="16">
    <mergeCell ref="B137:B138"/>
    <mergeCell ref="J6:J7"/>
    <mergeCell ref="N6:N7"/>
    <mergeCell ref="G6:H6"/>
    <mergeCell ref="L6:L7"/>
    <mergeCell ref="A2:N2"/>
    <mergeCell ref="A3:N3"/>
    <mergeCell ref="A4:N4"/>
    <mergeCell ref="A6:A7"/>
    <mergeCell ref="B6:B7"/>
    <mergeCell ref="C6:C7"/>
    <mergeCell ref="D6:E6"/>
    <mergeCell ref="F6:F7"/>
    <mergeCell ref="M6:M7"/>
    <mergeCell ref="I6:I7"/>
    <mergeCell ref="K6:K7"/>
  </mergeCells>
  <pageMargins left="0.31496062992125984" right="0.31496062992125984" top="0.74803149606299213" bottom="0.55118110236220474" header="0.31496062992125984" footer="0.31496062992125984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</vt:lpstr>
      <vt:lpstr>Cédula Presup Ing</vt:lpstr>
      <vt:lpstr>ANEXO 1 PI PARTIDA</vt:lpstr>
      <vt:lpstr>ANEXO 2 PE PARTIDA</vt:lpstr>
      <vt:lpstr>Hoja1</vt:lpstr>
      <vt:lpstr>'Cédula Presup Ing'!Área_de_impresión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2016-05-02T15:13:38Z</dcterms:modified>
</cp:coreProperties>
</file>