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6515" windowHeight="7755"/>
  </bookViews>
  <sheets>
    <sheet name="Hoja1" sheetId="1" r:id="rId1"/>
    <sheet name="Hoja2" sheetId="2" r:id="rId2"/>
  </sheets>
  <externalReferences>
    <externalReference r:id="rId3"/>
    <externalReference r:id="rId4"/>
    <externalReference r:id="rId5"/>
  </externalReferences>
  <definedNames>
    <definedName name="_xlnm.Print_Area" localSheetId="0">Hoja1!$A$1:$O$40</definedName>
  </definedNames>
  <calcPr calcId="145621" concurrentCalc="0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C5" i="1"/>
  <c r="D5" i="1"/>
  <c r="E5" i="1"/>
  <c r="F5" i="1"/>
  <c r="G5" i="1"/>
  <c r="H5" i="1"/>
  <c r="I5" i="1"/>
  <c r="J5" i="1"/>
  <c r="L5" i="1"/>
  <c r="M5" i="1"/>
  <c r="N5" i="1"/>
  <c r="O5" i="1"/>
  <c r="C6" i="1"/>
  <c r="D6" i="1"/>
  <c r="E6" i="1"/>
  <c r="F6" i="1"/>
  <c r="G6" i="1"/>
  <c r="H6" i="1"/>
  <c r="I6" i="1"/>
  <c r="J6" i="1"/>
  <c r="L6" i="1"/>
  <c r="M6" i="1"/>
  <c r="N6" i="1"/>
  <c r="O6" i="1"/>
  <c r="C7" i="1"/>
  <c r="D7" i="1"/>
  <c r="E7" i="1"/>
  <c r="F7" i="1"/>
  <c r="G7" i="1"/>
  <c r="H7" i="1"/>
  <c r="I7" i="1"/>
  <c r="J7" i="1"/>
  <c r="L7" i="1"/>
  <c r="M7" i="1"/>
  <c r="N7" i="1"/>
  <c r="O7" i="1"/>
  <c r="C8" i="1"/>
  <c r="D8" i="1"/>
  <c r="E8" i="1"/>
  <c r="F8" i="1"/>
  <c r="G8" i="1"/>
  <c r="H8" i="1"/>
  <c r="I8" i="1"/>
  <c r="J8" i="1"/>
  <c r="L8" i="1"/>
  <c r="M8" i="1"/>
  <c r="N8" i="1"/>
  <c r="O8" i="1"/>
  <c r="C9" i="1"/>
  <c r="D9" i="1"/>
  <c r="E9" i="1"/>
  <c r="F9" i="1"/>
  <c r="G9" i="1"/>
  <c r="H9" i="1"/>
  <c r="I9" i="1"/>
  <c r="J9" i="1"/>
  <c r="L9" i="1"/>
  <c r="M9" i="1"/>
  <c r="N9" i="1"/>
  <c r="O9" i="1"/>
  <c r="O10" i="1"/>
  <c r="N12" i="1"/>
  <c r="N13" i="1"/>
  <c r="G26" i="1"/>
  <c r="G42" i="1"/>
  <c r="C26" i="1"/>
  <c r="D26" i="1"/>
  <c r="E26" i="1"/>
  <c r="F26" i="1"/>
  <c r="H26" i="1"/>
  <c r="I26" i="1"/>
  <c r="J26" i="1"/>
  <c r="K26" i="1"/>
  <c r="L26" i="1"/>
  <c r="M26" i="1"/>
  <c r="N26" i="1"/>
  <c r="O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O29" i="1"/>
  <c r="N10" i="1"/>
  <c r="N29" i="1"/>
  <c r="N40" i="1"/>
  <c r="N35" i="1"/>
  <c r="N33" i="1"/>
  <c r="N31" i="1"/>
  <c r="N21" i="1"/>
  <c r="N20" i="1"/>
  <c r="N16" i="1"/>
  <c r="N17" i="1"/>
  <c r="M35" i="1"/>
  <c r="M33" i="1"/>
  <c r="L31" i="1"/>
  <c r="M31" i="1"/>
  <c r="M21" i="1"/>
  <c r="M20" i="1"/>
  <c r="M17" i="1"/>
  <c r="M16" i="1"/>
  <c r="M13" i="1"/>
  <c r="M12" i="1"/>
  <c r="L35" i="1"/>
  <c r="L33" i="1"/>
  <c r="L21" i="1"/>
  <c r="L20" i="1"/>
  <c r="L17" i="1"/>
  <c r="L16" i="1"/>
  <c r="L13" i="1"/>
  <c r="L12" i="1"/>
  <c r="Q41" i="1"/>
  <c r="R41" i="1"/>
  <c r="K31" i="1"/>
  <c r="K35" i="1"/>
  <c r="K33" i="1"/>
  <c r="K21" i="1"/>
  <c r="K20" i="1"/>
  <c r="K17" i="1"/>
  <c r="K16" i="1"/>
  <c r="K13" i="1"/>
  <c r="K12" i="1"/>
  <c r="J35" i="1"/>
  <c r="J33" i="1"/>
  <c r="J31" i="1"/>
  <c r="J21" i="1"/>
  <c r="J20" i="1"/>
  <c r="J17" i="1"/>
  <c r="J16" i="1"/>
  <c r="J13" i="1"/>
  <c r="J12" i="1"/>
  <c r="I35" i="1"/>
  <c r="I33" i="1"/>
  <c r="I31" i="1"/>
  <c r="I21" i="1"/>
  <c r="I20" i="1"/>
  <c r="I17" i="1"/>
  <c r="I16" i="1"/>
  <c r="I13" i="1"/>
  <c r="I12" i="1"/>
  <c r="I42" i="1"/>
  <c r="J42" i="1"/>
  <c r="K42" i="1"/>
  <c r="L42" i="1"/>
  <c r="M42" i="1"/>
  <c r="N42" i="1"/>
  <c r="R42" i="1"/>
  <c r="C42" i="1"/>
  <c r="D42" i="1"/>
  <c r="E42" i="1"/>
  <c r="F42" i="1"/>
  <c r="H42" i="1"/>
  <c r="Q42" i="1"/>
  <c r="O42" i="1"/>
  <c r="I10" i="1"/>
  <c r="I29" i="1"/>
  <c r="I40" i="1"/>
  <c r="J10" i="1"/>
  <c r="J29" i="1"/>
  <c r="J40" i="1"/>
  <c r="K29" i="1"/>
  <c r="K40" i="1"/>
  <c r="L10" i="1"/>
  <c r="L29" i="1"/>
  <c r="L40" i="1"/>
  <c r="M10" i="1"/>
  <c r="M29" i="1"/>
  <c r="M40" i="1"/>
  <c r="R40" i="1"/>
  <c r="C10" i="1"/>
  <c r="C29" i="1"/>
  <c r="C40" i="1"/>
  <c r="D10" i="1"/>
  <c r="D29" i="1"/>
  <c r="D40" i="1"/>
  <c r="E10" i="1"/>
  <c r="E29" i="1"/>
  <c r="E40" i="1"/>
  <c r="F10" i="1"/>
  <c r="F29" i="1"/>
  <c r="F40" i="1"/>
  <c r="G10" i="1"/>
  <c r="G29" i="1"/>
  <c r="G40" i="1"/>
  <c r="H10" i="1"/>
  <c r="H29" i="1"/>
  <c r="H40" i="1"/>
  <c r="Q40" i="1"/>
  <c r="O40" i="1"/>
  <c r="R35" i="1"/>
  <c r="C35" i="1"/>
  <c r="D35" i="1"/>
  <c r="E35" i="1"/>
  <c r="F35" i="1"/>
  <c r="G35" i="1"/>
  <c r="H35" i="1"/>
  <c r="Q35" i="1"/>
  <c r="O35" i="1"/>
  <c r="R33" i="1"/>
  <c r="C33" i="1"/>
  <c r="D33" i="1"/>
  <c r="E33" i="1"/>
  <c r="F33" i="1"/>
  <c r="G33" i="1"/>
  <c r="H33" i="1"/>
  <c r="Q33" i="1"/>
  <c r="O33" i="1"/>
  <c r="C31" i="1"/>
  <c r="D31" i="1"/>
  <c r="E31" i="1"/>
  <c r="F31" i="1"/>
  <c r="G31" i="1"/>
  <c r="H31" i="1"/>
  <c r="Q31" i="1"/>
  <c r="S31" i="1"/>
  <c r="T31" i="1"/>
  <c r="U31" i="1"/>
  <c r="R31" i="1"/>
  <c r="O31" i="1"/>
  <c r="R29" i="1"/>
  <c r="Q29" i="1"/>
  <c r="R28" i="1"/>
  <c r="Q28" i="1"/>
  <c r="R27" i="1"/>
  <c r="Q27" i="1"/>
  <c r="R26" i="1"/>
  <c r="Q26" i="1"/>
  <c r="I22" i="1"/>
  <c r="J22" i="1"/>
  <c r="K22" i="1"/>
  <c r="L22" i="1"/>
  <c r="M22" i="1"/>
  <c r="N22" i="1"/>
  <c r="R22" i="1"/>
  <c r="C20" i="1"/>
  <c r="C21" i="1"/>
  <c r="C22" i="1"/>
  <c r="D20" i="1"/>
  <c r="D21" i="1"/>
  <c r="D22" i="1"/>
  <c r="E20" i="1"/>
  <c r="E21" i="1"/>
  <c r="E22" i="1"/>
  <c r="F20" i="1"/>
  <c r="F21" i="1"/>
  <c r="F22" i="1"/>
  <c r="G20" i="1"/>
  <c r="G21" i="1"/>
  <c r="G22" i="1"/>
  <c r="H20" i="1"/>
  <c r="H21" i="1"/>
  <c r="H22" i="1"/>
  <c r="Q22" i="1"/>
  <c r="O20" i="1"/>
  <c r="O21" i="1"/>
  <c r="O22" i="1"/>
  <c r="R21" i="1"/>
  <c r="Q21" i="1"/>
  <c r="R20" i="1"/>
  <c r="Q20" i="1"/>
  <c r="I18" i="1"/>
  <c r="J18" i="1"/>
  <c r="K18" i="1"/>
  <c r="L18" i="1"/>
  <c r="M18" i="1"/>
  <c r="N18" i="1"/>
  <c r="R18" i="1"/>
  <c r="C16" i="1"/>
  <c r="C17" i="1"/>
  <c r="C18" i="1"/>
  <c r="D16" i="1"/>
  <c r="D17" i="1"/>
  <c r="D18" i="1"/>
  <c r="E16" i="1"/>
  <c r="E17" i="1"/>
  <c r="E18" i="1"/>
  <c r="F16" i="1"/>
  <c r="F17" i="1"/>
  <c r="F18" i="1"/>
  <c r="G16" i="1"/>
  <c r="G17" i="1"/>
  <c r="G18" i="1"/>
  <c r="H16" i="1"/>
  <c r="H17" i="1"/>
  <c r="H18" i="1"/>
  <c r="Q18" i="1"/>
  <c r="O16" i="1"/>
  <c r="O17" i="1"/>
  <c r="O18" i="1"/>
  <c r="R17" i="1"/>
  <c r="Q17" i="1"/>
  <c r="R16" i="1"/>
  <c r="Q16" i="1"/>
  <c r="C12" i="1"/>
  <c r="C13" i="1"/>
  <c r="C14" i="1"/>
  <c r="D12" i="1"/>
  <c r="D13" i="1"/>
  <c r="D14" i="1"/>
  <c r="E12" i="1"/>
  <c r="E13" i="1"/>
  <c r="E14" i="1"/>
  <c r="F12" i="1"/>
  <c r="F13" i="1"/>
  <c r="F14" i="1"/>
  <c r="G12" i="1"/>
  <c r="G13" i="1"/>
  <c r="G14" i="1"/>
  <c r="H12" i="1"/>
  <c r="H13" i="1"/>
  <c r="H14" i="1"/>
  <c r="Q14" i="1"/>
  <c r="S14" i="1"/>
  <c r="T14" i="1"/>
  <c r="U14" i="1"/>
  <c r="I14" i="1"/>
  <c r="J14" i="1"/>
  <c r="K14" i="1"/>
  <c r="L14" i="1"/>
  <c r="M14" i="1"/>
  <c r="N14" i="1"/>
  <c r="R14" i="1"/>
  <c r="O12" i="1"/>
  <c r="O13" i="1"/>
  <c r="O14" i="1"/>
  <c r="R13" i="1"/>
  <c r="Q13" i="1"/>
  <c r="R12" i="1"/>
  <c r="Q12" i="1"/>
  <c r="R10" i="1"/>
  <c r="Q10" i="1"/>
  <c r="R9" i="1"/>
  <c r="Q9" i="1"/>
  <c r="R8" i="1"/>
  <c r="Q8" i="1"/>
  <c r="R7" i="1"/>
  <c r="Q7" i="1"/>
  <c r="R6" i="1"/>
  <c r="Q6" i="1"/>
  <c r="R5" i="1"/>
  <c r="Q5" i="1"/>
</calcChain>
</file>

<file path=xl/sharedStrings.xml><?xml version="1.0" encoding="utf-8"?>
<sst xmlns="http://schemas.openxmlformats.org/spreadsheetml/2006/main" count="65" uniqueCount="33">
  <si>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</si>
  <si>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</si>
  <si>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</si>
  <si>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</si>
  <si>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</si>
  <si>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</si>
  <si>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</si>
  <si>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</si>
  <si>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</si>
  <si>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</si>
  <si>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</si>
  <si>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</si>
  <si>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</si>
  <si>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DIESEL</t>
  </si>
  <si>
    <t>ELECTRICO</t>
  </si>
  <si>
    <t>SUBROGADO</t>
  </si>
  <si>
    <t>OTROS INGRESOS</t>
  </si>
  <si>
    <t>PUBLICIDAD</t>
  </si>
  <si>
    <t>UNIDADES</t>
  </si>
  <si>
    <t>INGRESOS</t>
  </si>
  <si>
    <t>GUADALAJARA</t>
  </si>
  <si>
    <t>VALLARTA</t>
  </si>
  <si>
    <t>USUARIOS</t>
  </si>
  <si>
    <t>OPERADORES</t>
  </si>
  <si>
    <t>OTROS  INGRESOS</t>
  </si>
  <si>
    <t>GRAN TOTAL (INGRESOS GDL-VTA)</t>
  </si>
  <si>
    <t>T O T A L</t>
  </si>
  <si>
    <t>GRAN TOTAL (TRANSPORTACION GDL-VTA)</t>
  </si>
  <si>
    <r>
      <t xml:space="preserve">INFORME ANUAL </t>
    </r>
    <r>
      <rPr>
        <b/>
        <i/>
        <sz val="24"/>
        <color rgb="FFFF0000"/>
        <rFont val="Arial"/>
        <family val="2"/>
      </rPr>
      <t>2015</t>
    </r>
  </si>
  <si>
    <t>1 E R     S E M E S T R E</t>
  </si>
  <si>
    <t>2 D O      S E M E S T R E</t>
  </si>
  <si>
    <r>
      <t xml:space="preserve">SUBTOTAL    </t>
    </r>
    <r>
      <rPr>
        <b/>
        <i/>
        <sz val="11"/>
        <rFont val="Calibri"/>
        <family val="2"/>
        <scheme val="minor"/>
      </rPr>
      <t>2DO SEMESTRE</t>
    </r>
  </si>
  <si>
    <r>
      <t xml:space="preserve">SUBTOTAL      </t>
    </r>
    <r>
      <rPr>
        <b/>
        <i/>
        <sz val="11"/>
        <rFont val="Calibri"/>
        <family val="2"/>
        <scheme val="minor"/>
      </rPr>
      <t>1ER SEMESTRE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</si>
</sst>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u val="double"/>
      <sz val="18"/>
      <color rgb="FF00B050"/>
      <name val="Calibri"/>
      <family val="2"/>
      <scheme val="minor"/>
    </font>
    <font>
      <b/>
      <i/>
      <u val="double"/>
      <sz val="18"/>
      <color rgb="FFC00000"/>
      <name val="Calibri"/>
      <family val="2"/>
      <scheme val="minor"/>
    </font>
    <font>
      <b/>
      <i/>
      <sz val="20"/>
      <color theme="1" tint="0.499984740745262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6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24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0" tint="-0.249977111117893"/>
      <name val="Arial"/>
      <family val="2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u val="double"/>
      <sz val="24"/>
      <color rgb="FFC00000"/>
      <name val="Calibri"/>
      <family val="2"/>
      <scheme val="minor"/>
    </font>
    <font>
      <b/>
      <i/>
      <u val="double"/>
      <sz val="2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 tint="0.499984740745262"/>
      <name val="Arial"/>
      <family val="2"/>
    </font>
    <font>
      <b/>
      <i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A6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 style="dashDot">
        <color indexed="64"/>
      </right>
      <top style="medium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right"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 textRotation="90"/>
    </xf>
    <xf numFmtId="164" fontId="0" fillId="0" borderId="0" xfId="2" applyNumberFormat="1" applyFont="1"/>
    <xf numFmtId="0" fontId="2" fillId="0" borderId="0" xfId="0" applyFont="1" applyBorder="1" applyAlignment="1">
      <alignment vertical="center" textRotation="90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/>
    <xf numFmtId="164" fontId="2" fillId="0" borderId="9" xfId="2" applyNumberFormat="1" applyFont="1" applyBorder="1"/>
    <xf numFmtId="0" fontId="0" fillId="0" borderId="16" xfId="0" applyBorder="1"/>
    <xf numFmtId="0" fontId="0" fillId="0" borderId="16" xfId="0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164" fontId="0" fillId="0" borderId="23" xfId="2" applyNumberFormat="1" applyFont="1" applyBorder="1" applyAlignment="1">
      <alignment vertical="center"/>
    </xf>
    <xf numFmtId="164" fontId="0" fillId="0" borderId="7" xfId="2" applyNumberFormat="1" applyFont="1" applyBorder="1" applyAlignment="1">
      <alignment vertical="center"/>
    </xf>
    <xf numFmtId="44" fontId="0" fillId="0" borderId="19" xfId="1" applyFont="1" applyBorder="1" applyAlignment="1">
      <alignment vertical="center"/>
    </xf>
    <xf numFmtId="44" fontId="0" fillId="0" borderId="5" xfId="1" applyFont="1" applyBorder="1" applyAlignment="1">
      <alignment vertical="center"/>
    </xf>
    <xf numFmtId="44" fontId="0" fillId="0" borderId="3" xfId="1" applyFont="1" applyBorder="1" applyAlignment="1">
      <alignment vertical="center"/>
    </xf>
    <xf numFmtId="44" fontId="0" fillId="0" borderId="1" xfId="1" applyFont="1" applyBorder="1" applyAlignment="1">
      <alignment vertical="center"/>
    </xf>
    <xf numFmtId="44" fontId="0" fillId="0" borderId="20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164" fontId="0" fillId="0" borderId="19" xfId="2" applyNumberFormat="1" applyFont="1" applyBorder="1" applyAlignment="1">
      <alignment vertical="center"/>
    </xf>
    <xf numFmtId="164" fontId="0" fillId="0" borderId="5" xfId="2" applyNumberFormat="1" applyFont="1" applyBorder="1" applyAlignment="1">
      <alignment vertical="center"/>
    </xf>
    <xf numFmtId="164" fontId="0" fillId="0" borderId="20" xfId="2" applyNumberFormat="1" applyFont="1" applyBorder="1" applyAlignment="1">
      <alignment vertical="center"/>
    </xf>
    <xf numFmtId="164" fontId="0" fillId="0" borderId="6" xfId="2" applyNumberFormat="1" applyFont="1" applyBorder="1" applyAlignment="1">
      <alignment vertical="center"/>
    </xf>
    <xf numFmtId="44" fontId="8" fillId="0" borderId="13" xfId="1" applyFont="1" applyBorder="1" applyAlignment="1">
      <alignment vertical="center"/>
    </xf>
    <xf numFmtId="44" fontId="8" fillId="0" borderId="14" xfId="1" applyFont="1" applyBorder="1" applyAlignment="1">
      <alignment vertical="center"/>
    </xf>
    <xf numFmtId="44" fontId="8" fillId="0" borderId="15" xfId="1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right" vertical="center"/>
    </xf>
    <xf numFmtId="0" fontId="7" fillId="8" borderId="14" xfId="0" applyFont="1" applyFill="1" applyBorder="1" applyAlignment="1">
      <alignment horizontal="right" vertical="center"/>
    </xf>
    <xf numFmtId="0" fontId="7" fillId="8" borderId="15" xfId="0" applyFont="1" applyFill="1" applyBorder="1" applyAlignment="1">
      <alignment horizontal="right" vertical="center"/>
    </xf>
    <xf numFmtId="0" fontId="7" fillId="8" borderId="21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 vertical="center"/>
    </xf>
    <xf numFmtId="0" fontId="7" fillId="5" borderId="14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  <xf numFmtId="0" fontId="8" fillId="9" borderId="8" xfId="0" applyFont="1" applyFill="1" applyBorder="1" applyAlignment="1">
      <alignment horizontal="right"/>
    </xf>
    <xf numFmtId="0" fontId="8" fillId="10" borderId="8" xfId="0" applyFont="1" applyFill="1" applyBorder="1" applyAlignment="1">
      <alignment horizontal="right"/>
    </xf>
    <xf numFmtId="0" fontId="11" fillId="3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44" fontId="2" fillId="11" borderId="9" xfId="1" applyFont="1" applyFill="1" applyBorder="1"/>
    <xf numFmtId="44" fontId="2" fillId="11" borderId="27" xfId="1" applyFont="1" applyFill="1" applyBorder="1"/>
    <xf numFmtId="44" fontId="2" fillId="12" borderId="9" xfId="1" applyFont="1" applyFill="1" applyBorder="1"/>
    <xf numFmtId="44" fontId="2" fillId="12" borderId="27" xfId="1" applyFont="1" applyFill="1" applyBorder="1"/>
    <xf numFmtId="44" fontId="0" fillId="0" borderId="0" xfId="0" applyNumberFormat="1"/>
    <xf numFmtId="44" fontId="0" fillId="0" borderId="0" xfId="1" applyFont="1"/>
    <xf numFmtId="164" fontId="7" fillId="0" borderId="13" xfId="2" applyNumberFormat="1" applyFont="1" applyBorder="1" applyAlignment="1">
      <alignment vertical="center"/>
    </xf>
    <xf numFmtId="164" fontId="7" fillId="0" borderId="15" xfId="2" applyNumberFormat="1" applyFont="1" applyBorder="1" applyAlignment="1">
      <alignment vertical="center"/>
    </xf>
    <xf numFmtId="164" fontId="7" fillId="0" borderId="10" xfId="2" applyNumberFormat="1" applyFont="1" applyBorder="1"/>
    <xf numFmtId="0" fontId="7" fillId="0" borderId="0" xfId="0" applyFont="1"/>
    <xf numFmtId="164" fontId="7" fillId="0" borderId="0" xfId="2" applyNumberFormat="1" applyFont="1"/>
    <xf numFmtId="164" fontId="7" fillId="0" borderId="4" xfId="2" applyNumberFormat="1" applyFont="1" applyBorder="1" applyAlignment="1">
      <alignment vertical="center"/>
    </xf>
    <xf numFmtId="164" fontId="15" fillId="0" borderId="0" xfId="2" applyNumberFormat="1" applyFont="1"/>
    <xf numFmtId="44" fontId="16" fillId="2" borderId="4" xfId="0" applyNumberFormat="1" applyFont="1" applyFill="1" applyBorder="1"/>
    <xf numFmtId="44" fontId="16" fillId="7" borderId="4" xfId="1" applyFont="1" applyFill="1" applyBorder="1"/>
    <xf numFmtId="44" fontId="16" fillId="6" borderId="4" xfId="1" applyFont="1" applyFill="1" applyBorder="1"/>
    <xf numFmtId="0" fontId="17" fillId="4" borderId="12" xfId="0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44" fontId="2" fillId="13" borderId="7" xfId="0" applyNumberFormat="1" applyFont="1" applyFill="1" applyBorder="1"/>
    <xf numFmtId="44" fontId="2" fillId="13" borderId="26" xfId="0" applyNumberFormat="1" applyFont="1" applyFill="1" applyBorder="1"/>
    <xf numFmtId="0" fontId="14" fillId="0" borderId="0" xfId="0" applyFont="1" applyAlignment="1">
      <alignment horizontal="center" vertical="center"/>
    </xf>
    <xf numFmtId="43" fontId="0" fillId="0" borderId="0" xfId="2" applyFont="1"/>
    <xf numFmtId="165" fontId="21" fillId="0" borderId="0" xfId="2" applyNumberFormat="1" applyFont="1" applyBorder="1" applyAlignment="1">
      <alignment horizontal="right"/>
    </xf>
    <xf numFmtId="44" fontId="0" fillId="0" borderId="0" xfId="0" applyNumberFormat="1" applyBorder="1"/>
    <xf numFmtId="44" fontId="2" fillId="13" borderId="25" xfId="0" applyNumberFormat="1" applyFont="1" applyFill="1" applyBorder="1"/>
    <xf numFmtId="0" fontId="20" fillId="14" borderId="13" xfId="0" applyFont="1" applyFill="1" applyBorder="1" applyAlignment="1">
      <alignment horizontal="center" vertical="center" wrapText="1"/>
    </xf>
    <xf numFmtId="44" fontId="0" fillId="0" borderId="14" xfId="0" applyNumberFormat="1" applyBorder="1"/>
    <xf numFmtId="44" fontId="0" fillId="0" borderId="15" xfId="0" applyNumberFormat="1" applyBorder="1"/>
    <xf numFmtId="0" fontId="20" fillId="5" borderId="13" xfId="0" applyFont="1" applyFill="1" applyBorder="1" applyAlignment="1">
      <alignment horizontal="center" vertical="center" wrapText="1"/>
    </xf>
    <xf numFmtId="44" fontId="0" fillId="0" borderId="31" xfId="0" applyNumberFormat="1" applyBorder="1"/>
    <xf numFmtId="44" fontId="0" fillId="0" borderId="32" xfId="0" applyNumberFormat="1" applyBorder="1"/>
    <xf numFmtId="44" fontId="0" fillId="0" borderId="33" xfId="0" applyNumberFormat="1" applyBorder="1"/>
    <xf numFmtId="44" fontId="0" fillId="0" borderId="34" xfId="0" applyNumberFormat="1" applyBorder="1"/>
    <xf numFmtId="44" fontId="0" fillId="0" borderId="35" xfId="0" applyNumberFormat="1" applyBorder="1"/>
    <xf numFmtId="44" fontId="0" fillId="0" borderId="36" xfId="0" applyNumberFormat="1" applyBorder="1"/>
    <xf numFmtId="44" fontId="0" fillId="0" borderId="13" xfId="0" applyNumberFormat="1" applyBorder="1"/>
    <xf numFmtId="44" fontId="0" fillId="0" borderId="37" xfId="0" applyNumberFormat="1" applyBorder="1"/>
    <xf numFmtId="44" fontId="0" fillId="0" borderId="38" xfId="0" applyNumberFormat="1" applyBorder="1"/>
    <xf numFmtId="44" fontId="0" fillId="0" borderId="25" xfId="0" applyNumberFormat="1" applyBorder="1"/>
    <xf numFmtId="44" fontId="0" fillId="0" borderId="26" xfId="0" applyNumberFormat="1" applyBorder="1"/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44" fontId="0" fillId="0" borderId="29" xfId="0" applyNumberFormat="1" applyBorder="1" applyAlignment="1">
      <alignment vertical="center"/>
    </xf>
    <xf numFmtId="0" fontId="0" fillId="0" borderId="0" xfId="0" applyAlignment="1">
      <alignment vertical="center"/>
    </xf>
    <xf numFmtId="44" fontId="0" fillId="0" borderId="30" xfId="0" applyNumberFormat="1" applyBorder="1" applyAlignment="1">
      <alignment vertical="center"/>
    </xf>
    <xf numFmtId="44" fontId="7" fillId="15" borderId="30" xfId="0" applyNumberFormat="1" applyFont="1" applyFill="1" applyBorder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8" fillId="8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3" fillId="15" borderId="22" xfId="0" applyFont="1" applyFill="1" applyBorder="1" applyAlignment="1">
      <alignment horizontal="right" vertical="center"/>
    </xf>
    <xf numFmtId="0" fontId="23" fillId="15" borderId="24" xfId="0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0" fontId="9" fillId="0" borderId="12" xfId="0" applyFont="1" applyBorder="1" applyAlignment="1">
      <alignment horizontal="center" vertical="center" textRotation="90"/>
    </xf>
    <xf numFmtId="0" fontId="9" fillId="0" borderId="28" xfId="0" applyFont="1" applyBorder="1" applyAlignment="1">
      <alignment horizontal="center" vertical="center" textRotation="90"/>
    </xf>
    <xf numFmtId="0" fontId="9" fillId="0" borderId="21" xfId="0" applyFont="1" applyBorder="1" applyAlignment="1">
      <alignment horizontal="center" vertical="center" textRotation="90"/>
    </xf>
    <xf numFmtId="0" fontId="18" fillId="0" borderId="12" xfId="0" applyFont="1" applyBorder="1" applyAlignment="1">
      <alignment horizontal="center" vertical="center" textRotation="90"/>
    </xf>
    <xf numFmtId="0" fontId="18" fillId="0" borderId="28" xfId="0" applyFont="1" applyBorder="1" applyAlignment="1">
      <alignment horizontal="center" vertical="center" textRotation="90"/>
    </xf>
    <xf numFmtId="0" fontId="18" fillId="0" borderId="21" xfId="0" applyFont="1" applyBorder="1" applyAlignment="1">
      <alignment horizontal="center" vertical="center" textRotation="90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00CC00"/>
      <color rgb="FFFFCCCC"/>
      <color rgb="FFEA6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9166</xdr:rowOff>
    </xdr:from>
    <xdr:to>
      <xdr:col>3</xdr:col>
      <xdr:colOff>0</xdr:colOff>
      <xdr:row>1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9166"/>
          <a:ext cx="2952751" cy="390884"/>
        </a:xfrm>
        <a:prstGeom prst="rect">
          <a:avLst/>
        </a:prstGeom>
      </xdr:spPr>
    </xdr:pic>
    <xdr:clientData/>
  </xdr:twoCellAnchor>
  <xdr:twoCellAnchor editAs="oneCell">
    <xdr:from>
      <xdr:col>11</xdr:col>
      <xdr:colOff>866775</xdr:colOff>
      <xdr:row>0</xdr:row>
      <xdr:rowOff>85725</xdr:rowOff>
    </xdr:from>
    <xdr:to>
      <xdr:col>13</xdr:col>
      <xdr:colOff>771525</xdr:colOff>
      <xdr:row>1</xdr:row>
      <xdr:rowOff>733</xdr:rowOff>
    </xdr:to>
    <xdr:pic>
      <xdr:nvPicPr>
        <xdr:cNvPr id="4" name="3 Imagen" descr="ingresos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9625" y="85725"/>
          <a:ext cx="1924050" cy="296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.barrios\Documents\INGRESOS\INFORMES\INFORME%202015\GDL%202015\GDL%20Ingresos%20y%20Usuario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.barrios\Documents\INGRESOS\INFORMES\INFORME%202015\GDL%202015\GDL%20Unidades%20y%20Operadores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o.barrios\Documents\INGRESOS\INFORMES\INFORME%202015\VTA%202015\VTA%20Informe%20%20Ingresos%20y%20Usuario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15"/>
      <sheetName val="FEB 15"/>
      <sheetName val="MZO 15"/>
      <sheetName val="ABR 15"/>
      <sheetName val="MAY 15"/>
      <sheetName val="JUN 15"/>
      <sheetName val="JUL 15"/>
      <sheetName val="AGO 15"/>
      <sheetName val="SEP 15"/>
      <sheetName val="OCT 15"/>
      <sheetName val="NOV 15"/>
      <sheetName val="DIC 15"/>
      <sheetName val="ANUAL 2015 (2)"/>
      <sheetName val="ANUAL 2015"/>
      <sheetName val="Informe de compatibilidad"/>
      <sheetName val="ESTIMACION ANUAL"/>
    </sheetNames>
    <sheetDataSet>
      <sheetData sheetId="0">
        <row r="36">
          <cell r="AM36">
            <v>3864009</v>
          </cell>
        </row>
        <row r="37">
          <cell r="AN37">
            <v>124161.24999999997</v>
          </cell>
        </row>
        <row r="39">
          <cell r="AO39">
            <v>61466.79</v>
          </cell>
        </row>
        <row r="45">
          <cell r="AX45">
            <v>1157705.4285714286</v>
          </cell>
          <cell r="AZ45">
            <v>334053</v>
          </cell>
        </row>
        <row r="56">
          <cell r="AX56">
            <v>7107820.5</v>
          </cell>
          <cell r="AZ56">
            <v>1815318</v>
          </cell>
        </row>
      </sheetData>
      <sheetData sheetId="1">
        <row r="36">
          <cell r="AM36">
            <v>3798517</v>
          </cell>
        </row>
        <row r="37">
          <cell r="AN37">
            <v>64671.400000000009</v>
          </cell>
        </row>
        <row r="39">
          <cell r="AO39">
            <v>9000</v>
          </cell>
        </row>
        <row r="45">
          <cell r="AX45">
            <v>1210822</v>
          </cell>
          <cell r="AZ45">
            <v>329012</v>
          </cell>
        </row>
        <row r="56">
          <cell r="AX56">
            <v>7139683.5</v>
          </cell>
          <cell r="AZ56">
            <v>1758420</v>
          </cell>
        </row>
      </sheetData>
      <sheetData sheetId="2">
        <row r="36">
          <cell r="AM36">
            <v>4008530</v>
          </cell>
        </row>
        <row r="37">
          <cell r="AN37">
            <v>10157.100000000006</v>
          </cell>
        </row>
        <row r="39">
          <cell r="AO39">
            <v>65037.5</v>
          </cell>
        </row>
        <row r="46">
          <cell r="AX46">
            <v>1337001</v>
          </cell>
          <cell r="AZ46">
            <v>365235</v>
          </cell>
        </row>
        <row r="57">
          <cell r="AX57">
            <v>7748906</v>
          </cell>
          <cell r="AZ57">
            <v>2036847.5</v>
          </cell>
        </row>
      </sheetData>
      <sheetData sheetId="3">
        <row r="36">
          <cell r="AM36">
            <v>4114919</v>
          </cell>
        </row>
        <row r="37">
          <cell r="AN37">
            <v>37221.31</v>
          </cell>
        </row>
        <row r="39">
          <cell r="AO39">
            <v>113740</v>
          </cell>
        </row>
        <row r="45">
          <cell r="AX45">
            <v>1225537</v>
          </cell>
          <cell r="AZ45">
            <v>340769</v>
          </cell>
        </row>
        <row r="56">
          <cell r="AX56">
            <v>7202395</v>
          </cell>
          <cell r="AZ56">
            <v>2138216.5</v>
          </cell>
        </row>
      </sheetData>
      <sheetData sheetId="4">
        <row r="36">
          <cell r="AM36">
            <v>3969853</v>
          </cell>
        </row>
        <row r="37">
          <cell r="AN37">
            <v>15965.880000000005</v>
          </cell>
        </row>
        <row r="39">
          <cell r="AO39">
            <v>119045.76000000001</v>
          </cell>
        </row>
        <row r="45">
          <cell r="AX45">
            <v>1317745</v>
          </cell>
          <cell r="AZ45">
            <v>359280</v>
          </cell>
        </row>
        <row r="56">
          <cell r="AX56">
            <v>7677359</v>
          </cell>
          <cell r="AZ56">
            <v>2245645.5</v>
          </cell>
        </row>
      </sheetData>
      <sheetData sheetId="5">
        <row r="36">
          <cell r="AM36">
            <v>4001515</v>
          </cell>
        </row>
        <row r="37">
          <cell r="AN37">
            <v>25325.39</v>
          </cell>
        </row>
        <row r="39">
          <cell r="AO39">
            <v>57275.25</v>
          </cell>
        </row>
        <row r="45">
          <cell r="AX45">
            <v>1307380</v>
          </cell>
          <cell r="AZ45">
            <v>345884</v>
          </cell>
        </row>
        <row r="56">
          <cell r="AX56">
            <v>7783307</v>
          </cell>
          <cell r="AZ56">
            <v>2182425</v>
          </cell>
        </row>
      </sheetData>
      <sheetData sheetId="6">
        <row r="36">
          <cell r="AM36">
            <v>4404460</v>
          </cell>
        </row>
        <row r="37">
          <cell r="AN37">
            <v>38700.869999999995</v>
          </cell>
        </row>
        <row r="39">
          <cell r="AO39">
            <v>27609</v>
          </cell>
        </row>
        <row r="45">
          <cell r="AX45">
            <v>1335119</v>
          </cell>
          <cell r="AZ45">
            <v>325126</v>
          </cell>
        </row>
        <row r="56">
          <cell r="AX56">
            <v>8115045.5</v>
          </cell>
          <cell r="AZ56">
            <v>2069882.5</v>
          </cell>
        </row>
      </sheetData>
      <sheetData sheetId="7">
        <row r="36">
          <cell r="AM36">
            <v>4310120</v>
          </cell>
        </row>
        <row r="37">
          <cell r="AN37">
            <v>32461.67</v>
          </cell>
        </row>
        <row r="39">
          <cell r="AO39">
            <v>58697</v>
          </cell>
        </row>
        <row r="45">
          <cell r="AX45">
            <v>1349887</v>
          </cell>
          <cell r="AZ45">
            <v>301512</v>
          </cell>
        </row>
        <row r="56">
          <cell r="AX56">
            <v>8252263.5</v>
          </cell>
          <cell r="AZ56">
            <v>1934632</v>
          </cell>
        </row>
      </sheetData>
      <sheetData sheetId="8">
        <row r="36">
          <cell r="AM36">
            <v>4152355</v>
          </cell>
        </row>
        <row r="37">
          <cell r="AN37">
            <v>28277</v>
          </cell>
        </row>
        <row r="39">
          <cell r="AO39">
            <v>11000</v>
          </cell>
        </row>
        <row r="45">
          <cell r="AX45">
            <v>1358512</v>
          </cell>
          <cell r="AZ45">
            <v>290176</v>
          </cell>
        </row>
        <row r="56">
          <cell r="AX56">
            <v>7967131.5</v>
          </cell>
          <cell r="AZ56">
            <v>1809734.5</v>
          </cell>
        </row>
      </sheetData>
      <sheetData sheetId="9">
        <row r="36">
          <cell r="AM36">
            <v>4385202</v>
          </cell>
        </row>
        <row r="37">
          <cell r="AN37">
            <v>89381.959999999992</v>
          </cell>
        </row>
        <row r="39">
          <cell r="AO39">
            <v>25000</v>
          </cell>
        </row>
        <row r="45">
          <cell r="AX45">
            <v>1295396</v>
          </cell>
          <cell r="AZ45">
            <v>268312</v>
          </cell>
        </row>
        <row r="56">
          <cell r="AX56">
            <v>7567055.5</v>
          </cell>
          <cell r="AZ56">
            <v>1667085</v>
          </cell>
        </row>
      </sheetData>
      <sheetData sheetId="10">
        <row r="36">
          <cell r="AM36">
            <v>4103903</v>
          </cell>
        </row>
        <row r="37">
          <cell r="AN37">
            <v>24456.320000000003</v>
          </cell>
        </row>
        <row r="39">
          <cell r="AO39">
            <v>1373</v>
          </cell>
        </row>
        <row r="45">
          <cell r="AX45">
            <v>1243759</v>
          </cell>
          <cell r="AZ45">
            <v>253097</v>
          </cell>
        </row>
        <row r="56">
          <cell r="AX56">
            <v>7280212.5</v>
          </cell>
          <cell r="AZ56">
            <v>1575311.5</v>
          </cell>
        </row>
      </sheetData>
      <sheetData sheetId="11">
        <row r="36">
          <cell r="AM36">
            <v>4065963</v>
          </cell>
        </row>
        <row r="37">
          <cell r="AN37">
            <v>52211.98</v>
          </cell>
        </row>
        <row r="39">
          <cell r="AO39">
            <v>0</v>
          </cell>
        </row>
        <row r="45">
          <cell r="AX45">
            <v>1146486</v>
          </cell>
          <cell r="AZ45">
            <v>252758</v>
          </cell>
        </row>
        <row r="56">
          <cell r="AX56">
            <v>6942943.5</v>
          </cell>
          <cell r="AZ56">
            <v>1599489.5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15"/>
      <sheetName val="FEB 15"/>
      <sheetName val="MZO 15"/>
      <sheetName val="ABR 15"/>
      <sheetName val="MAY 15"/>
      <sheetName val="JUN 15"/>
      <sheetName val="JUL 15"/>
      <sheetName val="AGO 15"/>
      <sheetName val="SEP 15"/>
      <sheetName val="OCT 15"/>
      <sheetName val="NOV 15"/>
      <sheetName val="DIC 15"/>
      <sheetName val="Hoja1"/>
      <sheetName val="Hoja2"/>
      <sheetName val="Hoja3"/>
    </sheetNames>
    <sheetDataSet>
      <sheetData sheetId="0">
        <row r="38">
          <cell r="F38">
            <v>806</v>
          </cell>
          <cell r="N38">
            <v>1285</v>
          </cell>
        </row>
        <row r="40">
          <cell r="F40">
            <v>2754</v>
          </cell>
          <cell r="N40">
            <v>4925</v>
          </cell>
        </row>
      </sheetData>
      <sheetData sheetId="1">
        <row r="38">
          <cell r="F38">
            <v>512</v>
          </cell>
          <cell r="N38">
            <v>980</v>
          </cell>
        </row>
        <row r="40">
          <cell r="F40">
            <v>2421</v>
          </cell>
          <cell r="N40">
            <v>4480</v>
          </cell>
        </row>
      </sheetData>
      <sheetData sheetId="2">
        <row r="38">
          <cell r="F38">
            <v>596</v>
          </cell>
          <cell r="N38">
            <v>1080</v>
          </cell>
        </row>
        <row r="40">
          <cell r="F40">
            <v>2606</v>
          </cell>
          <cell r="N40">
            <v>4727</v>
          </cell>
        </row>
      </sheetData>
      <sheetData sheetId="3">
        <row r="38">
          <cell r="F38">
            <v>543</v>
          </cell>
          <cell r="N38">
            <v>1040</v>
          </cell>
        </row>
        <row r="40">
          <cell r="F40">
            <v>2330</v>
          </cell>
          <cell r="N40">
            <v>4161</v>
          </cell>
        </row>
      </sheetData>
      <sheetData sheetId="4">
        <row r="38">
          <cell r="F38">
            <v>549</v>
          </cell>
          <cell r="N38">
            <v>1004</v>
          </cell>
        </row>
        <row r="40">
          <cell r="F40">
            <v>2334</v>
          </cell>
          <cell r="N40">
            <v>4184</v>
          </cell>
        </row>
      </sheetData>
      <sheetData sheetId="5">
        <row r="38">
          <cell r="F38">
            <v>530</v>
          </cell>
          <cell r="N38">
            <v>985</v>
          </cell>
        </row>
        <row r="40">
          <cell r="F40">
            <v>2471</v>
          </cell>
          <cell r="N40">
            <v>4508</v>
          </cell>
        </row>
      </sheetData>
      <sheetData sheetId="6">
        <row r="38">
          <cell r="F38">
            <v>545</v>
          </cell>
          <cell r="N38">
            <v>1033</v>
          </cell>
        </row>
        <row r="40">
          <cell r="F40">
            <v>2610</v>
          </cell>
          <cell r="N40">
            <v>4845</v>
          </cell>
        </row>
      </sheetData>
      <sheetData sheetId="7">
        <row r="38">
          <cell r="F38">
            <v>498</v>
          </cell>
          <cell r="N38">
            <v>946</v>
          </cell>
        </row>
        <row r="40">
          <cell r="F40">
            <v>2518</v>
          </cell>
          <cell r="N40">
            <v>4715</v>
          </cell>
        </row>
      </sheetData>
      <sheetData sheetId="8">
        <row r="38">
          <cell r="F38">
            <v>453</v>
          </cell>
          <cell r="N38">
            <v>885</v>
          </cell>
        </row>
        <row r="40">
          <cell r="F40">
            <v>2380</v>
          </cell>
          <cell r="N40">
            <v>4515</v>
          </cell>
        </row>
      </sheetData>
      <sheetData sheetId="9">
        <row r="38">
          <cell r="F38">
            <v>511</v>
          </cell>
          <cell r="N38">
            <v>997</v>
          </cell>
        </row>
        <row r="40">
          <cell r="F40">
            <v>2211</v>
          </cell>
          <cell r="N40">
            <v>4326</v>
          </cell>
        </row>
      </sheetData>
      <sheetData sheetId="10">
        <row r="38">
          <cell r="F38">
            <v>516</v>
          </cell>
          <cell r="N38">
            <v>1014</v>
          </cell>
        </row>
        <row r="40">
          <cell r="F40">
            <v>2103</v>
          </cell>
          <cell r="N40">
            <v>4038</v>
          </cell>
        </row>
      </sheetData>
      <sheetData sheetId="11">
        <row r="38">
          <cell r="F38">
            <v>544</v>
          </cell>
          <cell r="N38">
            <v>1060</v>
          </cell>
        </row>
        <row r="40">
          <cell r="F40">
            <v>2103</v>
          </cell>
          <cell r="N40">
            <v>3930</v>
          </cell>
        </row>
      </sheetData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 15"/>
      <sheetName val="FEB 15"/>
      <sheetName val="MZO 15"/>
      <sheetName val="ABR 15"/>
      <sheetName val="MAY 15"/>
      <sheetName val="JUN 15"/>
      <sheetName val="JUL 15"/>
      <sheetName val="AGO 15"/>
      <sheetName val="SEP 15"/>
      <sheetName val="OCT 15"/>
      <sheetName val="NOV 15"/>
      <sheetName val="DIC 15"/>
      <sheetName val="ESTIMADO ANUAL (2)"/>
      <sheetName val="ESTIMADO ANUAL"/>
    </sheetNames>
    <sheetDataSet>
      <sheetData sheetId="0">
        <row r="36">
          <cell r="F36">
            <v>253571.25</v>
          </cell>
          <cell r="G36">
            <v>25854</v>
          </cell>
          <cell r="H36">
            <v>0</v>
          </cell>
          <cell r="O36">
            <v>39167</v>
          </cell>
          <cell r="R36">
            <v>216</v>
          </cell>
          <cell r="W36">
            <v>114</v>
          </cell>
        </row>
      </sheetData>
      <sheetData sheetId="1">
        <row r="33">
          <cell r="F33">
            <v>264086.25</v>
          </cell>
          <cell r="G33">
            <v>19800</v>
          </cell>
          <cell r="O33">
            <v>41638</v>
          </cell>
          <cell r="R33">
            <v>218</v>
          </cell>
          <cell r="W33">
            <v>114</v>
          </cell>
        </row>
      </sheetData>
      <sheetData sheetId="2">
        <row r="36">
          <cell r="F36">
            <v>342967.5</v>
          </cell>
          <cell r="G36">
            <v>2050</v>
          </cell>
          <cell r="H36">
            <v>0</v>
          </cell>
          <cell r="O36">
            <v>53687</v>
          </cell>
          <cell r="R36">
            <v>296</v>
          </cell>
          <cell r="W36">
            <v>165</v>
          </cell>
        </row>
      </sheetData>
      <sheetData sheetId="3">
        <row r="36">
          <cell r="F36">
            <v>334113.75</v>
          </cell>
          <cell r="G36">
            <v>0</v>
          </cell>
          <cell r="H36">
            <v>0</v>
          </cell>
          <cell r="O36">
            <v>51532</v>
          </cell>
          <cell r="R36">
            <v>159</v>
          </cell>
          <cell r="W36">
            <v>161</v>
          </cell>
        </row>
      </sheetData>
      <sheetData sheetId="4">
        <row r="36">
          <cell r="F36">
            <v>312697.5</v>
          </cell>
          <cell r="G36">
            <v>0</v>
          </cell>
          <cell r="H36">
            <v>0</v>
          </cell>
          <cell r="O36">
            <v>48630</v>
          </cell>
          <cell r="R36">
            <v>306</v>
          </cell>
          <cell r="W36">
            <v>161</v>
          </cell>
        </row>
      </sheetData>
      <sheetData sheetId="5">
        <row r="36">
          <cell r="F36">
            <v>338887.5</v>
          </cell>
          <cell r="G36">
            <v>6938</v>
          </cell>
          <cell r="H36">
            <v>0</v>
          </cell>
          <cell r="O36">
            <v>52181</v>
          </cell>
          <cell r="R36">
            <v>317</v>
          </cell>
          <cell r="W36">
            <v>175</v>
          </cell>
        </row>
      </sheetData>
      <sheetData sheetId="6">
        <row r="36">
          <cell r="F36">
            <v>345900</v>
          </cell>
          <cell r="G36">
            <v>2205</v>
          </cell>
          <cell r="H36">
            <v>0</v>
          </cell>
          <cell r="O36">
            <v>52297</v>
          </cell>
          <cell r="R36">
            <v>309</v>
          </cell>
          <cell r="W36">
            <v>172</v>
          </cell>
        </row>
      </sheetData>
      <sheetData sheetId="7">
        <row r="36">
          <cell r="F36">
            <v>306153.75</v>
          </cell>
          <cell r="G36">
            <v>2594</v>
          </cell>
          <cell r="H36">
            <v>0</v>
          </cell>
          <cell r="O36">
            <v>46754</v>
          </cell>
          <cell r="R36">
            <v>281</v>
          </cell>
          <cell r="W36">
            <v>159</v>
          </cell>
        </row>
      </sheetData>
      <sheetData sheetId="8">
        <row r="36">
          <cell r="F36">
            <v>301676.25</v>
          </cell>
          <cell r="G36">
            <v>0</v>
          </cell>
          <cell r="H36">
            <v>0</v>
          </cell>
          <cell r="O36">
            <v>47788</v>
          </cell>
          <cell r="R36">
            <v>293</v>
          </cell>
          <cell r="W36">
            <v>167</v>
          </cell>
        </row>
      </sheetData>
      <sheetData sheetId="9">
        <row r="36">
          <cell r="F36">
            <v>267078.75</v>
          </cell>
          <cell r="G36">
            <v>1423034</v>
          </cell>
          <cell r="H36">
            <v>0</v>
          </cell>
          <cell r="O36">
            <v>42120</v>
          </cell>
          <cell r="R36">
            <v>253</v>
          </cell>
          <cell r="W36">
            <v>146</v>
          </cell>
        </row>
      </sheetData>
      <sheetData sheetId="10">
        <row r="36">
          <cell r="F36">
            <v>314805</v>
          </cell>
          <cell r="G36">
            <v>0</v>
          </cell>
          <cell r="H36">
            <v>0</v>
          </cell>
          <cell r="O36">
            <v>50356.5</v>
          </cell>
          <cell r="R36">
            <v>284</v>
          </cell>
          <cell r="W36">
            <v>161</v>
          </cell>
        </row>
      </sheetData>
      <sheetData sheetId="11">
        <row r="36">
          <cell r="F36">
            <v>312247.5</v>
          </cell>
          <cell r="G36">
            <v>0</v>
          </cell>
          <cell r="H36">
            <v>0</v>
          </cell>
          <cell r="O36">
            <v>47005</v>
          </cell>
          <cell r="R36">
            <v>285</v>
          </cell>
          <cell r="W36">
            <v>157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6"/>
  <sheetViews>
    <sheetView tabSelected="1" workbookViewId="0">
      <pane xSplit="1" ySplit="4" topLeftCell="H5" activePane="bottomRight" state="frozen"/>
      <selection pane="topRight" activeCell="B1" sqref="B1"/>
      <selection pane="bottomLeft" activeCell="A4" sqref="A4"/>
      <selection pane="bottomRight" activeCell="S11" sqref="S11"/>
    </sheetView>
  </sheetViews>
  <sheetFormatPr baseColWidth="10" defaultRowHeight="15" x14ac:dyDescent="0.25"/>
  <cols>
    <col min="2" max="2" width="20.28515625" customWidth="1"/>
    <col min="3" max="3" width="15.42578125" customWidth="1"/>
    <col min="4" max="4" width="15.140625" bestFit="1" customWidth="1"/>
    <col min="5" max="5" width="15.5703125" customWidth="1"/>
    <col min="6" max="6" width="15.140625" bestFit="1" customWidth="1"/>
    <col min="7" max="7" width="15.85546875" customWidth="1"/>
    <col min="8" max="8" width="15.140625" bestFit="1" customWidth="1"/>
    <col min="9" max="9" width="16.28515625" bestFit="1" customWidth="1"/>
    <col min="10" max="14" width="15.140625" bestFit="1" customWidth="1"/>
    <col min="15" max="15" width="24.42578125" bestFit="1" customWidth="1"/>
    <col min="16" max="16" width="2.42578125" customWidth="1"/>
    <col min="17" max="18" width="15.140625" bestFit="1" customWidth="1"/>
    <col min="19" max="19" width="14.140625" bestFit="1" customWidth="1"/>
    <col min="20" max="20" width="12.5703125" bestFit="1" customWidth="1"/>
  </cols>
  <sheetData>
    <row r="1" spans="1:21" ht="30" x14ac:dyDescent="0.3">
      <c r="B1" s="6"/>
      <c r="F1" s="96"/>
      <c r="G1" s="97" t="s">
        <v>28</v>
      </c>
    </row>
    <row r="2" spans="1:21" ht="25.5" x14ac:dyDescent="0.3">
      <c r="B2" s="6"/>
      <c r="G2" s="70"/>
    </row>
    <row r="3" spans="1:21" ht="10.5" customHeight="1" thickBot="1" x14ac:dyDescent="0.35">
      <c r="B3" s="6"/>
      <c r="C3" s="98" t="s">
        <v>29</v>
      </c>
      <c r="D3" s="98"/>
      <c r="E3" s="98"/>
      <c r="F3" s="98"/>
      <c r="G3" s="98"/>
      <c r="H3" s="98"/>
      <c r="I3" s="99" t="s">
        <v>30</v>
      </c>
      <c r="J3" s="99"/>
      <c r="K3" s="99"/>
      <c r="L3" s="99"/>
      <c r="M3" s="99"/>
      <c r="N3" s="99"/>
    </row>
    <row r="4" spans="1:21" ht="34.5" thickBot="1" x14ac:dyDescent="0.3">
      <c r="A4" s="90" t="s">
        <v>20</v>
      </c>
      <c r="B4" s="49"/>
      <c r="C4" s="32" t="s">
        <v>0</v>
      </c>
      <c r="D4" s="32" t="s">
        <v>1</v>
      </c>
      <c r="E4" s="32" t="s">
        <v>2</v>
      </c>
      <c r="F4" s="46" t="s">
        <v>3</v>
      </c>
      <c r="G4" s="46" t="s">
        <v>4</v>
      </c>
      <c r="H4" s="46" t="s">
        <v>5</v>
      </c>
      <c r="I4" s="46" t="s">
        <v>6</v>
      </c>
      <c r="J4" s="46" t="s">
        <v>7</v>
      </c>
      <c r="K4" s="46" t="s">
        <v>8</v>
      </c>
      <c r="L4" s="46" t="s">
        <v>9</v>
      </c>
      <c r="M4" s="46" t="s">
        <v>10</v>
      </c>
      <c r="N4" s="47" t="s">
        <v>11</v>
      </c>
      <c r="O4" s="66" t="s">
        <v>26</v>
      </c>
      <c r="Q4" s="75" t="s">
        <v>32</v>
      </c>
      <c r="R4" s="78" t="s">
        <v>31</v>
      </c>
    </row>
    <row r="5" spans="1:21" ht="18" customHeight="1" x14ac:dyDescent="0.25">
      <c r="A5" s="107" t="s">
        <v>19</v>
      </c>
      <c r="B5" s="34" t="s">
        <v>13</v>
      </c>
      <c r="C5" s="19">
        <f>'[1]ENE 15'!$AX$56</f>
        <v>7107820.5</v>
      </c>
      <c r="D5" s="20">
        <f>'[1]FEB 15'!$AX$56</f>
        <v>7139683.5</v>
      </c>
      <c r="E5" s="20">
        <f>'[1]MZO 15'!$AX$57</f>
        <v>7748906</v>
      </c>
      <c r="F5" s="20">
        <f>'[1]ABR 15'!$AX$56</f>
        <v>7202395</v>
      </c>
      <c r="G5" s="20">
        <f>'[1]MAY 15'!$AX$56</f>
        <v>7677359</v>
      </c>
      <c r="H5" s="20">
        <f>'[1]JUN 15'!$AX$56</f>
        <v>7783307</v>
      </c>
      <c r="I5" s="20">
        <f>'[1]JUL 15'!$AX$56</f>
        <v>8115045.5</v>
      </c>
      <c r="J5" s="20">
        <f>'[1]AGO 15'!$AX$56</f>
        <v>8252263.5</v>
      </c>
      <c r="K5" s="20">
        <f>'[1]SEP 15'!$AX$56</f>
        <v>7967131.5</v>
      </c>
      <c r="L5" s="20">
        <f>'[1]OCT 15'!$AX$56</f>
        <v>7567055.5</v>
      </c>
      <c r="M5" s="20">
        <f>'[1]NOV 15'!$AX$56</f>
        <v>7280212.5</v>
      </c>
      <c r="N5" s="20">
        <f>'[1]DIC 15'!$AX$56</f>
        <v>6942943.5</v>
      </c>
      <c r="O5" s="29">
        <f>SUM(C5:N5)</f>
        <v>90784123</v>
      </c>
      <c r="Q5" s="76">
        <f>C5+D5+E5+F5+G5+H5</f>
        <v>44659471</v>
      </c>
      <c r="R5" s="76">
        <f>I5+J5+K5+L5+M5+N5</f>
        <v>46124652</v>
      </c>
    </row>
    <row r="6" spans="1:21" ht="18" customHeight="1" x14ac:dyDescent="0.25">
      <c r="A6" s="108"/>
      <c r="B6" s="35" t="s">
        <v>14</v>
      </c>
      <c r="C6" s="21">
        <f>'[1]ENE 15'!$AZ$56</f>
        <v>1815318</v>
      </c>
      <c r="D6" s="22">
        <f>'[1]FEB 15'!$AZ$56</f>
        <v>1758420</v>
      </c>
      <c r="E6" s="22">
        <f>'[1]MZO 15'!$AZ$57</f>
        <v>2036847.5</v>
      </c>
      <c r="F6" s="22">
        <f>'[1]ABR 15'!$AZ$56</f>
        <v>2138216.5</v>
      </c>
      <c r="G6" s="22">
        <f>'[1]MAY 15'!$AZ$56</f>
        <v>2245645.5</v>
      </c>
      <c r="H6" s="22">
        <f>'[1]JUN 15'!$AZ$56</f>
        <v>2182425</v>
      </c>
      <c r="I6" s="22">
        <f>'[1]JUL 15'!$AZ$56</f>
        <v>2069882.5</v>
      </c>
      <c r="J6" s="22">
        <f>'[1]AGO 15'!$AZ$56</f>
        <v>1934632</v>
      </c>
      <c r="K6" s="22">
        <f>'[1]SEP 15'!$AZ$56</f>
        <v>1809734.5</v>
      </c>
      <c r="L6" s="22">
        <f>'[1]OCT 15'!$AZ$56</f>
        <v>1667085</v>
      </c>
      <c r="M6" s="22">
        <f>'[1]NOV 15'!$AZ$56</f>
        <v>1575311.5</v>
      </c>
      <c r="N6" s="22">
        <f>'[1]DIC 15'!$AZ$56</f>
        <v>1599489.5</v>
      </c>
      <c r="O6" s="30">
        <f t="shared" ref="O6:O9" si="0">SUM(C6:N6)</f>
        <v>22833007.5</v>
      </c>
      <c r="Q6" s="76">
        <f t="shared" ref="Q6:Q40" si="1">C6+D6+E6+F6+G6+H6</f>
        <v>12176872.5</v>
      </c>
      <c r="R6" s="76">
        <f t="shared" ref="R6:R40" si="2">I6+J6+K6+L6+M6+N6</f>
        <v>10656135</v>
      </c>
    </row>
    <row r="7" spans="1:21" ht="18" customHeight="1" x14ac:dyDescent="0.25">
      <c r="A7" s="108"/>
      <c r="B7" s="35" t="s">
        <v>15</v>
      </c>
      <c r="C7" s="21">
        <f>'[1]ENE 15'!$AM$36</f>
        <v>3864009</v>
      </c>
      <c r="D7" s="22">
        <f>'[1]FEB 15'!$AM$36</f>
        <v>3798517</v>
      </c>
      <c r="E7" s="22">
        <f>'[1]MZO 15'!$AM$36</f>
        <v>4008530</v>
      </c>
      <c r="F7" s="22">
        <f>'[1]ABR 15'!$AM$36</f>
        <v>4114919</v>
      </c>
      <c r="G7" s="22">
        <f>'[1]MAY 15'!$AM$36</f>
        <v>3969853</v>
      </c>
      <c r="H7" s="22">
        <f>'[1]JUN 15'!$AM$36</f>
        <v>4001515</v>
      </c>
      <c r="I7" s="22">
        <f>'[1]JUL 15'!$AM$36</f>
        <v>4404460</v>
      </c>
      <c r="J7" s="22">
        <f>'[1]AGO 15'!$AM$36</f>
        <v>4310120</v>
      </c>
      <c r="K7" s="22">
        <f>'[1]SEP 15'!$AM$36</f>
        <v>4152355</v>
      </c>
      <c r="L7" s="22">
        <f>'[1]OCT 15'!$AM$36</f>
        <v>4385202</v>
      </c>
      <c r="M7" s="22">
        <f>'[1]NOV 15'!$AM$36</f>
        <v>4103903</v>
      </c>
      <c r="N7" s="22">
        <f>'[1]DIC 15'!$AM$36</f>
        <v>4065963</v>
      </c>
      <c r="O7" s="30">
        <f t="shared" si="0"/>
        <v>49179346</v>
      </c>
      <c r="Q7" s="76">
        <f t="shared" si="1"/>
        <v>23757343</v>
      </c>
      <c r="R7" s="76">
        <f t="shared" si="2"/>
        <v>25422003</v>
      </c>
    </row>
    <row r="8" spans="1:21" ht="18" customHeight="1" x14ac:dyDescent="0.25">
      <c r="A8" s="108"/>
      <c r="B8" s="35" t="s">
        <v>16</v>
      </c>
      <c r="C8" s="21">
        <f>'[1]ENE 15'!$AN$37</f>
        <v>124161.24999999997</v>
      </c>
      <c r="D8" s="22">
        <f>'[1]FEB 15'!$AN$37</f>
        <v>64671.400000000009</v>
      </c>
      <c r="E8" s="22">
        <f>'[1]MZO 15'!$AN$37</f>
        <v>10157.100000000006</v>
      </c>
      <c r="F8" s="22">
        <f>'[1]ABR 15'!$AN$37</f>
        <v>37221.31</v>
      </c>
      <c r="G8" s="22">
        <f>'[1]MAY 15'!$AN$37</f>
        <v>15965.880000000005</v>
      </c>
      <c r="H8" s="22">
        <f>'[1]JUN 15'!$AN$37</f>
        <v>25325.39</v>
      </c>
      <c r="I8" s="22">
        <f>'[1]JUL 15'!$AN$37</f>
        <v>38700.869999999995</v>
      </c>
      <c r="J8" s="22">
        <f>'[1]AGO 15'!$AN$37</f>
        <v>32461.67</v>
      </c>
      <c r="K8" s="22">
        <f>'[1]SEP 15'!$AN$37</f>
        <v>28277</v>
      </c>
      <c r="L8" s="22">
        <f>'[1]OCT 15'!$AN$37</f>
        <v>89381.959999999992</v>
      </c>
      <c r="M8" s="22">
        <f>'[1]NOV 15'!$AN$37</f>
        <v>24456.320000000003</v>
      </c>
      <c r="N8" s="22">
        <f>'[1]DIC 15'!$AN$37</f>
        <v>52211.98</v>
      </c>
      <c r="O8" s="30">
        <f t="shared" si="0"/>
        <v>542992.13</v>
      </c>
      <c r="Q8" s="76">
        <f t="shared" si="1"/>
        <v>277502.32999999996</v>
      </c>
      <c r="R8" s="76">
        <f t="shared" si="2"/>
        <v>265489.8</v>
      </c>
    </row>
    <row r="9" spans="1:21" ht="24.75" customHeight="1" thickBot="1" x14ac:dyDescent="0.3">
      <c r="A9" s="109"/>
      <c r="B9" s="36" t="s">
        <v>17</v>
      </c>
      <c r="C9" s="23">
        <f>'[1]ENE 15'!$AO$39</f>
        <v>61466.79</v>
      </c>
      <c r="D9" s="24">
        <f>'[1]FEB 15'!$AO$39</f>
        <v>9000</v>
      </c>
      <c r="E9" s="24">
        <f>'[1]MZO 15'!$AO$39</f>
        <v>65037.5</v>
      </c>
      <c r="F9" s="24">
        <f>'[1]ABR 15'!$AO$39</f>
        <v>113740</v>
      </c>
      <c r="G9" s="24">
        <f>'[1]MAY 15'!$AO$39</f>
        <v>119045.76000000001</v>
      </c>
      <c r="H9" s="24">
        <f>'[1]JUN 15'!$AO$39</f>
        <v>57275.25</v>
      </c>
      <c r="I9" s="24">
        <f>'[1]JUL 15'!$AO$39</f>
        <v>27609</v>
      </c>
      <c r="J9" s="24">
        <f>'[1]AGO 15'!$AO$39</f>
        <v>58697</v>
      </c>
      <c r="K9" s="24">
        <f>'[1]SEP 15'!$AO$39</f>
        <v>11000</v>
      </c>
      <c r="L9" s="24">
        <f>'[1]OCT 15'!$AO$39</f>
        <v>25000</v>
      </c>
      <c r="M9" s="24">
        <f>'[1]NOV 15'!$AO$39</f>
        <v>1373</v>
      </c>
      <c r="N9" s="24">
        <f>'[1]DIC 15'!$AO$39</f>
        <v>0</v>
      </c>
      <c r="O9" s="31">
        <f t="shared" si="0"/>
        <v>549244.30000000005</v>
      </c>
      <c r="Q9" s="76">
        <f t="shared" si="1"/>
        <v>425565.30000000005</v>
      </c>
      <c r="R9" s="76">
        <f t="shared" si="2"/>
        <v>123679</v>
      </c>
    </row>
    <row r="10" spans="1:21" ht="21.75" thickBot="1" x14ac:dyDescent="0.4">
      <c r="A10" s="7"/>
      <c r="B10" s="42" t="s">
        <v>12</v>
      </c>
      <c r="C10" s="50">
        <f t="shared" ref="C10:N10" si="3">SUM(C5:C9)</f>
        <v>12972775.539999999</v>
      </c>
      <c r="D10" s="50">
        <f t="shared" si="3"/>
        <v>12770291.9</v>
      </c>
      <c r="E10" s="50">
        <f t="shared" si="3"/>
        <v>13869478.1</v>
      </c>
      <c r="F10" s="50">
        <f t="shared" si="3"/>
        <v>13606491.810000001</v>
      </c>
      <c r="G10" s="50">
        <f t="shared" si="3"/>
        <v>14027869.140000001</v>
      </c>
      <c r="H10" s="50">
        <f t="shared" si="3"/>
        <v>14049847.640000001</v>
      </c>
      <c r="I10" s="50">
        <f t="shared" si="3"/>
        <v>14655697.869999999</v>
      </c>
      <c r="J10" s="50">
        <f t="shared" si="3"/>
        <v>14588174.17</v>
      </c>
      <c r="K10" s="50">
        <f>SUM(K5:K9)</f>
        <v>13968498</v>
      </c>
      <c r="L10" s="50">
        <f t="shared" si="3"/>
        <v>13733724.460000001</v>
      </c>
      <c r="M10" s="50">
        <f t="shared" si="3"/>
        <v>12985256.32</v>
      </c>
      <c r="N10" s="51">
        <f t="shared" si="3"/>
        <v>12660607.98</v>
      </c>
      <c r="O10" s="64">
        <f>SUM(O5:O9)</f>
        <v>163888712.93000001</v>
      </c>
      <c r="Q10" s="77">
        <f t="shared" si="1"/>
        <v>81296754.13000001</v>
      </c>
      <c r="R10" s="77">
        <f t="shared" si="2"/>
        <v>82591958.799999997</v>
      </c>
    </row>
    <row r="11" spans="1:21" ht="15.75" thickBot="1" x14ac:dyDescent="0.3">
      <c r="A11" s="1"/>
      <c r="B11" s="1"/>
      <c r="O11" s="1"/>
      <c r="Q11" s="54"/>
      <c r="R11" s="54"/>
    </row>
    <row r="12" spans="1:21" ht="15.75" x14ac:dyDescent="0.25">
      <c r="A12" s="110" t="s">
        <v>22</v>
      </c>
      <c r="B12" s="34" t="s">
        <v>13</v>
      </c>
      <c r="C12" s="25">
        <f>'[1]ENE 15'!$AX$45</f>
        <v>1157705.4285714286</v>
      </c>
      <c r="D12" s="26">
        <f>'[1]FEB 15'!$AX$45</f>
        <v>1210822</v>
      </c>
      <c r="E12" s="26">
        <f>'[1]MZO 15'!$AX$46</f>
        <v>1337001</v>
      </c>
      <c r="F12" s="26">
        <f>'[1]ABR 15'!$AX$45</f>
        <v>1225537</v>
      </c>
      <c r="G12" s="26">
        <f>'[1]MAY 15'!$AX$45</f>
        <v>1317745</v>
      </c>
      <c r="H12" s="26">
        <f>'[1]JUN 15'!$AX$45</f>
        <v>1307380</v>
      </c>
      <c r="I12" s="26">
        <f>'[1]JUL 15'!$AX$45</f>
        <v>1335119</v>
      </c>
      <c r="J12" s="26">
        <f>'[1]AGO 15'!$AX$45</f>
        <v>1349887</v>
      </c>
      <c r="K12" s="26">
        <f>'[1]SEP 15'!$AX$45</f>
        <v>1358512</v>
      </c>
      <c r="L12" s="26">
        <f>'[1]OCT 15'!$AX$45</f>
        <v>1295396</v>
      </c>
      <c r="M12" s="26">
        <f>'[1]NOV 15'!$AX$45</f>
        <v>1243759</v>
      </c>
      <c r="N12" s="26">
        <f>'[1]DIC 15'!$AX$45</f>
        <v>1146486</v>
      </c>
      <c r="O12" s="56">
        <f>SUM(C12:N12)</f>
        <v>15285349.428571429</v>
      </c>
      <c r="Q12" s="85">
        <f t="shared" si="1"/>
        <v>7556190.4285714291</v>
      </c>
      <c r="R12" s="83">
        <f t="shared" si="2"/>
        <v>7729159</v>
      </c>
    </row>
    <row r="13" spans="1:21" ht="16.5" thickBot="1" x14ac:dyDescent="0.3">
      <c r="A13" s="111"/>
      <c r="B13" s="37" t="s">
        <v>14</v>
      </c>
      <c r="C13" s="27">
        <f>'[1]ENE 15'!$AZ$45</f>
        <v>334053</v>
      </c>
      <c r="D13" s="28">
        <f>'[1]FEB 15'!$AZ$45</f>
        <v>329012</v>
      </c>
      <c r="E13" s="28">
        <f>'[1]MZO 15'!$AZ$46</f>
        <v>365235</v>
      </c>
      <c r="F13" s="28">
        <f>'[1]ABR 15'!$AZ$45</f>
        <v>340769</v>
      </c>
      <c r="G13" s="28">
        <f>'[1]MAY 15'!$AZ$45</f>
        <v>359280</v>
      </c>
      <c r="H13" s="28">
        <f>'[1]JUN 15'!$AZ$45</f>
        <v>345884</v>
      </c>
      <c r="I13" s="28">
        <f>'[1]JUL 15'!$AZ$45</f>
        <v>325126</v>
      </c>
      <c r="J13" s="28">
        <f>'[1]AGO 15'!$AZ$45</f>
        <v>301512</v>
      </c>
      <c r="K13" s="28">
        <f>'[1]SEP 15'!$AZ$45</f>
        <v>290176</v>
      </c>
      <c r="L13" s="28">
        <f>'[1]OCT 15'!$AZ$45</f>
        <v>268312</v>
      </c>
      <c r="M13" s="28">
        <f>'[1]NOV 15'!$AZ$45</f>
        <v>253097</v>
      </c>
      <c r="N13" s="28">
        <f>'[1]DIC 15'!$AZ$45</f>
        <v>252758</v>
      </c>
      <c r="O13" s="57">
        <f>SUM(C13:N13)</f>
        <v>3765214</v>
      </c>
      <c r="Q13" s="77">
        <f t="shared" si="1"/>
        <v>2074233</v>
      </c>
      <c r="R13" s="84">
        <f t="shared" si="2"/>
        <v>1690981</v>
      </c>
      <c r="T13" s="72">
        <v>7.0000000000000001E-3</v>
      </c>
    </row>
    <row r="14" spans="1:21" ht="18.75" x14ac:dyDescent="0.3">
      <c r="A14" s="11"/>
      <c r="B14" s="42" t="s">
        <v>12</v>
      </c>
      <c r="C14" s="13">
        <f t="shared" ref="C14:N14" si="4">SUM(C12:C13)</f>
        <v>1491758.4285714286</v>
      </c>
      <c r="D14" s="13">
        <f t="shared" si="4"/>
        <v>1539834</v>
      </c>
      <c r="E14" s="13">
        <f t="shared" si="4"/>
        <v>1702236</v>
      </c>
      <c r="F14" s="13">
        <f t="shared" si="4"/>
        <v>1566306</v>
      </c>
      <c r="G14" s="13">
        <f t="shared" si="4"/>
        <v>1677025</v>
      </c>
      <c r="H14" s="13">
        <f t="shared" si="4"/>
        <v>1653264</v>
      </c>
      <c r="I14" s="13">
        <f t="shared" si="4"/>
        <v>1660245</v>
      </c>
      <c r="J14" s="13">
        <f t="shared" si="4"/>
        <v>1651399</v>
      </c>
      <c r="K14" s="13">
        <f t="shared" si="4"/>
        <v>1648688</v>
      </c>
      <c r="L14" s="13">
        <f t="shared" si="4"/>
        <v>1563708</v>
      </c>
      <c r="M14" s="13">
        <f t="shared" si="4"/>
        <v>1496856</v>
      </c>
      <c r="N14" s="13">
        <f t="shared" si="4"/>
        <v>1399244</v>
      </c>
      <c r="O14" s="58">
        <f>SUM(O12:O13)</f>
        <v>19050563.428571429</v>
      </c>
      <c r="Q14" s="54">
        <f t="shared" si="1"/>
        <v>9630423.4285714291</v>
      </c>
      <c r="R14" s="54">
        <f t="shared" si="2"/>
        <v>9420140</v>
      </c>
      <c r="S14" s="71">
        <f>Q14*2</f>
        <v>19260846.857142858</v>
      </c>
      <c r="T14" s="55">
        <f>S14*T13</f>
        <v>134825.92800000001</v>
      </c>
      <c r="U14" s="54">
        <f>T14*5%</f>
        <v>6741.2964000000011</v>
      </c>
    </row>
    <row r="15" spans="1:21" ht="16.5" thickBot="1" x14ac:dyDescent="0.3">
      <c r="A15" s="12"/>
      <c r="B15" s="5"/>
      <c r="O15" s="59"/>
      <c r="Q15" s="54"/>
      <c r="R15" s="54"/>
      <c r="T15" s="55">
        <v>140439</v>
      </c>
    </row>
    <row r="16" spans="1:21" ht="15.75" x14ac:dyDescent="0.25">
      <c r="A16" s="110" t="s">
        <v>18</v>
      </c>
      <c r="B16" s="34" t="s">
        <v>13</v>
      </c>
      <c r="C16" s="25">
        <f>'[2]ENE 15'!$F$40</f>
        <v>2754</v>
      </c>
      <c r="D16" s="26">
        <f>'[2]FEB 15'!$F$40</f>
        <v>2421</v>
      </c>
      <c r="E16" s="26">
        <f>'[2]MZO 15'!$F$40</f>
        <v>2606</v>
      </c>
      <c r="F16" s="26">
        <f>'[2]ABR 15'!$F$40</f>
        <v>2330</v>
      </c>
      <c r="G16" s="26">
        <f>'[2]MAY 15'!$F$40</f>
        <v>2334</v>
      </c>
      <c r="H16" s="26">
        <f>'[2]JUN 15'!$F$40</f>
        <v>2471</v>
      </c>
      <c r="I16" s="26">
        <f>'[2]JUL 15'!$F$40</f>
        <v>2610</v>
      </c>
      <c r="J16" s="26">
        <f>'[2]AGO 15'!$F$40</f>
        <v>2518</v>
      </c>
      <c r="K16" s="26">
        <f>'[2]SEP 15'!$F$40</f>
        <v>2380</v>
      </c>
      <c r="L16" s="26">
        <f>'[2]OCT 15'!$F$40</f>
        <v>2211</v>
      </c>
      <c r="M16" s="26">
        <f>'[2]NOV 15'!$F$40</f>
        <v>2103</v>
      </c>
      <c r="N16" s="26">
        <f>'[2]DIC 15'!$F$40</f>
        <v>2103</v>
      </c>
      <c r="O16" s="56">
        <f>SUM(C16:N16)</f>
        <v>28841</v>
      </c>
      <c r="Q16" s="79">
        <f t="shared" si="1"/>
        <v>14916</v>
      </c>
      <c r="R16" s="80">
        <f t="shared" si="2"/>
        <v>13925</v>
      </c>
    </row>
    <row r="17" spans="1:21" ht="16.5" thickBot="1" x14ac:dyDescent="0.3">
      <c r="A17" s="111"/>
      <c r="B17" s="37" t="s">
        <v>14</v>
      </c>
      <c r="C17" s="27">
        <f>'[2]ENE 15'!$F$38</f>
        <v>806</v>
      </c>
      <c r="D17" s="28">
        <f>'[2]FEB 15'!$F$38</f>
        <v>512</v>
      </c>
      <c r="E17" s="28">
        <f>'[2]MZO 15'!$F$38</f>
        <v>596</v>
      </c>
      <c r="F17" s="28">
        <f>'[2]ABR 15'!$F$38</f>
        <v>543</v>
      </c>
      <c r="G17" s="28">
        <f>'[2]MAY 15'!$F$38</f>
        <v>549</v>
      </c>
      <c r="H17" s="28">
        <f>'[2]JUN 15'!$F$38</f>
        <v>530</v>
      </c>
      <c r="I17" s="28">
        <f>'[2]JUL 15'!$F$38</f>
        <v>545</v>
      </c>
      <c r="J17" s="28">
        <f>'[2]AGO 15'!$F$38</f>
        <v>498</v>
      </c>
      <c r="K17" s="28">
        <f>'[2]SEP 15'!$F$38</f>
        <v>453</v>
      </c>
      <c r="L17" s="28">
        <f>'[2]OCT 15'!$F$38</f>
        <v>511</v>
      </c>
      <c r="M17" s="28">
        <f>'[2]NOV 15'!$F$38</f>
        <v>516</v>
      </c>
      <c r="N17" s="28">
        <f>'[2]DIC 15'!$F$38</f>
        <v>544</v>
      </c>
      <c r="O17" s="57">
        <f>SUM(C17:N17)</f>
        <v>6603</v>
      </c>
      <c r="Q17" s="81">
        <f t="shared" si="1"/>
        <v>3536</v>
      </c>
      <c r="R17" s="82">
        <f t="shared" si="2"/>
        <v>3067</v>
      </c>
    </row>
    <row r="18" spans="1:21" ht="18.75" x14ac:dyDescent="0.3">
      <c r="A18" s="11"/>
      <c r="B18" s="42" t="s">
        <v>12</v>
      </c>
      <c r="C18" s="13">
        <f t="shared" ref="C18:N18" si="5">SUM(C16:C17)</f>
        <v>3560</v>
      </c>
      <c r="D18" s="13">
        <f t="shared" si="5"/>
        <v>2933</v>
      </c>
      <c r="E18" s="13">
        <f t="shared" si="5"/>
        <v>3202</v>
      </c>
      <c r="F18" s="13">
        <f t="shared" si="5"/>
        <v>2873</v>
      </c>
      <c r="G18" s="13">
        <f t="shared" si="5"/>
        <v>2883</v>
      </c>
      <c r="H18" s="13">
        <f t="shared" si="5"/>
        <v>3001</v>
      </c>
      <c r="I18" s="13">
        <f t="shared" si="5"/>
        <v>3155</v>
      </c>
      <c r="J18" s="13">
        <f t="shared" si="5"/>
        <v>3016</v>
      </c>
      <c r="K18" s="13">
        <f t="shared" si="5"/>
        <v>2833</v>
      </c>
      <c r="L18" s="13">
        <f t="shared" si="5"/>
        <v>2722</v>
      </c>
      <c r="M18" s="13">
        <f t="shared" si="5"/>
        <v>2619</v>
      </c>
      <c r="N18" s="13">
        <f t="shared" si="5"/>
        <v>2647</v>
      </c>
      <c r="O18" s="58">
        <f>SUM(O16:O17)</f>
        <v>35444</v>
      </c>
      <c r="Q18" s="54">
        <f t="shared" si="1"/>
        <v>18452</v>
      </c>
      <c r="R18" s="54">
        <f t="shared" si="2"/>
        <v>16992</v>
      </c>
    </row>
    <row r="19" spans="1:21" ht="16.5" thickBot="1" x14ac:dyDescent="0.3">
      <c r="A19" s="12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0"/>
      <c r="Q19" s="54"/>
      <c r="R19" s="54"/>
    </row>
    <row r="20" spans="1:21" ht="15.75" x14ac:dyDescent="0.25">
      <c r="A20" s="110" t="s">
        <v>23</v>
      </c>
      <c r="B20" s="34" t="s">
        <v>13</v>
      </c>
      <c r="C20" s="25">
        <f>'[2]ENE 15'!$N$40</f>
        <v>4925</v>
      </c>
      <c r="D20" s="26">
        <f>'[2]FEB 15'!$N$40</f>
        <v>4480</v>
      </c>
      <c r="E20" s="26">
        <f>'[2]MZO 15'!$N$40</f>
        <v>4727</v>
      </c>
      <c r="F20" s="26">
        <f>'[2]ABR 15'!$N$40</f>
        <v>4161</v>
      </c>
      <c r="G20" s="26">
        <f>'[2]MAY 15'!$N$40</f>
        <v>4184</v>
      </c>
      <c r="H20" s="26">
        <f>'[2]JUN 15'!$N$40</f>
        <v>4508</v>
      </c>
      <c r="I20" s="26">
        <f>'[2]JUL 15'!$N$40</f>
        <v>4845</v>
      </c>
      <c r="J20" s="26">
        <f>'[2]AGO 15'!$N$40</f>
        <v>4715</v>
      </c>
      <c r="K20" s="26">
        <f>'[2]SEP 15'!$N$40</f>
        <v>4515</v>
      </c>
      <c r="L20" s="26">
        <f>'[2]OCT 15'!$N$40</f>
        <v>4326</v>
      </c>
      <c r="M20" s="26">
        <f>'[2]NOV 15'!$N$40</f>
        <v>4038</v>
      </c>
      <c r="N20" s="26">
        <f>'[2]DIC 15'!$N$40</f>
        <v>3930</v>
      </c>
      <c r="O20" s="56">
        <f>SUM(C20:N20)</f>
        <v>53354</v>
      </c>
      <c r="Q20" s="79">
        <f t="shared" si="1"/>
        <v>26985</v>
      </c>
      <c r="R20" s="80">
        <f t="shared" si="2"/>
        <v>26369</v>
      </c>
    </row>
    <row r="21" spans="1:21" ht="16.5" thickBot="1" x14ac:dyDescent="0.3">
      <c r="A21" s="111"/>
      <c r="B21" s="37" t="s">
        <v>14</v>
      </c>
      <c r="C21" s="27">
        <f>'[2]ENE 15'!$N$38</f>
        <v>1285</v>
      </c>
      <c r="D21" s="28">
        <f>'[2]FEB 15'!$N$38</f>
        <v>980</v>
      </c>
      <c r="E21" s="28">
        <f>'[2]MZO 15'!$N$38</f>
        <v>1080</v>
      </c>
      <c r="F21" s="28">
        <f>'[2]ABR 15'!$N$38</f>
        <v>1040</v>
      </c>
      <c r="G21" s="28">
        <f>'[2]MAY 15'!$N$38</f>
        <v>1004</v>
      </c>
      <c r="H21" s="28">
        <f>'[2]JUN 15'!$N$38</f>
        <v>985</v>
      </c>
      <c r="I21" s="28">
        <f>'[2]JUL 15'!$N$38</f>
        <v>1033</v>
      </c>
      <c r="J21" s="28">
        <f>'[2]AGO 15'!$N$38</f>
        <v>946</v>
      </c>
      <c r="K21" s="28">
        <f>'[2]SEP 15'!$N$38</f>
        <v>885</v>
      </c>
      <c r="L21" s="28">
        <f>'[2]OCT 15'!$N$38</f>
        <v>997</v>
      </c>
      <c r="M21" s="28">
        <f>'[2]NOV 15'!$N$38</f>
        <v>1014</v>
      </c>
      <c r="N21" s="28">
        <f>'[2]DIC 15'!$N$38</f>
        <v>1060</v>
      </c>
      <c r="O21" s="57">
        <f>SUM(C21:N21)</f>
        <v>12309</v>
      </c>
      <c r="Q21" s="81">
        <f t="shared" si="1"/>
        <v>6374</v>
      </c>
      <c r="R21" s="82">
        <f t="shared" si="2"/>
        <v>5935</v>
      </c>
    </row>
    <row r="22" spans="1:21" ht="18.75" x14ac:dyDescent="0.3">
      <c r="A22" s="2"/>
      <c r="B22" s="42" t="s">
        <v>12</v>
      </c>
      <c r="C22" s="13">
        <f t="shared" ref="C22:N22" si="6">SUM(C20:C21)</f>
        <v>6210</v>
      </c>
      <c r="D22" s="13">
        <f t="shared" si="6"/>
        <v>5460</v>
      </c>
      <c r="E22" s="13">
        <f t="shared" si="6"/>
        <v>5807</v>
      </c>
      <c r="F22" s="13">
        <f t="shared" si="6"/>
        <v>5201</v>
      </c>
      <c r="G22" s="13">
        <f t="shared" si="6"/>
        <v>5188</v>
      </c>
      <c r="H22" s="13">
        <f>SUM(H20:H21)</f>
        <v>5493</v>
      </c>
      <c r="I22" s="13">
        <f t="shared" si="6"/>
        <v>5878</v>
      </c>
      <c r="J22" s="13">
        <f t="shared" si="6"/>
        <v>5661</v>
      </c>
      <c r="K22" s="13">
        <f t="shared" si="6"/>
        <v>5400</v>
      </c>
      <c r="L22" s="13">
        <f t="shared" si="6"/>
        <v>5323</v>
      </c>
      <c r="M22" s="13">
        <f t="shared" si="6"/>
        <v>5052</v>
      </c>
      <c r="N22" s="13">
        <f t="shared" si="6"/>
        <v>4990</v>
      </c>
      <c r="O22" s="58">
        <f>SUM(O20:O21)</f>
        <v>65663</v>
      </c>
      <c r="Q22" s="54">
        <f t="shared" si="1"/>
        <v>33359</v>
      </c>
      <c r="R22" s="54">
        <f t="shared" si="2"/>
        <v>32304</v>
      </c>
    </row>
    <row r="23" spans="1:21" x14ac:dyDescent="0.25">
      <c r="A23" s="2"/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Q23" s="54"/>
      <c r="R23" s="54"/>
    </row>
    <row r="24" spans="1:21" ht="19.5" thickBot="1" x14ac:dyDescent="0.35">
      <c r="B24" s="6"/>
      <c r="Q24" s="54"/>
      <c r="R24" s="54"/>
    </row>
    <row r="25" spans="1:21" ht="34.5" thickBot="1" x14ac:dyDescent="0.3">
      <c r="A25" s="91" t="s">
        <v>21</v>
      </c>
      <c r="B25" s="48"/>
      <c r="C25" s="33" t="s">
        <v>0</v>
      </c>
      <c r="D25" s="33" t="s">
        <v>1</v>
      </c>
      <c r="E25" s="33" t="s">
        <v>2</v>
      </c>
      <c r="F25" s="44" t="s">
        <v>3</v>
      </c>
      <c r="G25" s="44" t="s">
        <v>4</v>
      </c>
      <c r="H25" s="44" t="s">
        <v>5</v>
      </c>
      <c r="I25" s="44" t="s">
        <v>6</v>
      </c>
      <c r="J25" s="44" t="s">
        <v>7</v>
      </c>
      <c r="K25" s="44" t="s">
        <v>8</v>
      </c>
      <c r="L25" s="44" t="s">
        <v>9</v>
      </c>
      <c r="M25" s="44" t="s">
        <v>10</v>
      </c>
      <c r="N25" s="45" t="s">
        <v>11</v>
      </c>
      <c r="O25" s="67" t="s">
        <v>26</v>
      </c>
      <c r="Q25" s="54"/>
      <c r="R25" s="54"/>
    </row>
    <row r="26" spans="1:21" ht="22.5" customHeight="1" x14ac:dyDescent="0.25">
      <c r="A26" s="104" t="s">
        <v>19</v>
      </c>
      <c r="B26" s="38" t="s">
        <v>13</v>
      </c>
      <c r="C26" s="19">
        <f>'[3]ENE 15'!$F$36</f>
        <v>253571.25</v>
      </c>
      <c r="D26" s="20">
        <f>'[3]FEB 15'!$F$33</f>
        <v>264086.25</v>
      </c>
      <c r="E26" s="20">
        <f>'[3]MZO 15'!$F$36</f>
        <v>342967.5</v>
      </c>
      <c r="F26" s="20">
        <f>'[3]ABR 15'!$F$36</f>
        <v>334113.75</v>
      </c>
      <c r="G26" s="20">
        <f>'[3]MAY 15'!$F$36</f>
        <v>312697.5</v>
      </c>
      <c r="H26" s="20">
        <f>'[3]JUN 15'!$F$36</f>
        <v>338887.5</v>
      </c>
      <c r="I26" s="20">
        <f>'[3]JUL 15'!$F$36</f>
        <v>345900</v>
      </c>
      <c r="J26" s="20">
        <f>'[3]AGO 15'!$F$36</f>
        <v>306153.75</v>
      </c>
      <c r="K26" s="20">
        <f>'[3]SEP 15'!$F$36</f>
        <v>301676.25</v>
      </c>
      <c r="L26" s="20">
        <f>'[3]OCT 15'!$F$36</f>
        <v>267078.75</v>
      </c>
      <c r="M26" s="20">
        <f>'[3]NOV 15'!$F$36</f>
        <v>314805</v>
      </c>
      <c r="N26" s="20">
        <f>'[3]DIC 15'!$F$36</f>
        <v>312247.5</v>
      </c>
      <c r="O26" s="29">
        <f>SUM(C26:N26)</f>
        <v>3694185</v>
      </c>
      <c r="Q26" s="79">
        <f t="shared" si="1"/>
        <v>1846323.75</v>
      </c>
      <c r="R26" s="80">
        <f t="shared" si="2"/>
        <v>1847861.25</v>
      </c>
    </row>
    <row r="27" spans="1:21" ht="26.25" customHeight="1" x14ac:dyDescent="0.25">
      <c r="A27" s="105"/>
      <c r="B27" s="39" t="s">
        <v>15</v>
      </c>
      <c r="C27" s="21">
        <f>'[3]ENE 15'!$G$36</f>
        <v>25854</v>
      </c>
      <c r="D27" s="22">
        <f>'[3]FEB 15'!$G$33</f>
        <v>19800</v>
      </c>
      <c r="E27" s="22">
        <f>'[3]MZO 15'!$G$36</f>
        <v>2050</v>
      </c>
      <c r="F27" s="22">
        <f>'[3]ABR 15'!$G$36</f>
        <v>0</v>
      </c>
      <c r="G27" s="22">
        <f>'[3]MAY 15'!$G$36</f>
        <v>0</v>
      </c>
      <c r="H27" s="22">
        <f>'[3]JUN 15'!$G$36</f>
        <v>6938</v>
      </c>
      <c r="I27" s="22">
        <f>'[3]JUL 15'!$G$36</f>
        <v>2205</v>
      </c>
      <c r="J27" s="22">
        <f>'[3]AGO 15'!$G$36</f>
        <v>2594</v>
      </c>
      <c r="K27" s="22">
        <f>'[3]SEP 15'!$G$36</f>
        <v>0</v>
      </c>
      <c r="L27" s="22">
        <f>'[3]OCT 15'!$G$36</f>
        <v>1423034</v>
      </c>
      <c r="M27" s="22">
        <f>'[3]NOV 15'!$G$36</f>
        <v>0</v>
      </c>
      <c r="N27" s="22">
        <f>'[3]DIC 15'!$G$36</f>
        <v>0</v>
      </c>
      <c r="O27" s="30">
        <f>SUM(C27:N27)</f>
        <v>1482475</v>
      </c>
      <c r="Q27" s="86">
        <f t="shared" si="1"/>
        <v>54642</v>
      </c>
      <c r="R27" s="87">
        <f t="shared" si="2"/>
        <v>1427833</v>
      </c>
    </row>
    <row r="28" spans="1:21" ht="35.25" customHeight="1" thickBot="1" x14ac:dyDescent="0.3">
      <c r="A28" s="106"/>
      <c r="B28" s="40" t="s">
        <v>24</v>
      </c>
      <c r="C28" s="23">
        <f>'[3]ENE 15'!$H$36</f>
        <v>0</v>
      </c>
      <c r="D28" s="24">
        <f>'[3]FEB 15'!$H$36</f>
        <v>0</v>
      </c>
      <c r="E28" s="24">
        <f>'[3]MZO 15'!$H$36</f>
        <v>0</v>
      </c>
      <c r="F28" s="24">
        <f>'[3]ABR 15'!$H$36</f>
        <v>0</v>
      </c>
      <c r="G28" s="24">
        <f>'[3]MAY 15'!$H$36</f>
        <v>0</v>
      </c>
      <c r="H28" s="24">
        <f>'[3]JUN 15'!$H$36</f>
        <v>0</v>
      </c>
      <c r="I28" s="24">
        <f>'[3]JUL 15'!$H$36</f>
        <v>0</v>
      </c>
      <c r="J28" s="24">
        <f>'[3]AGO 15'!$H$36</f>
        <v>0</v>
      </c>
      <c r="K28" s="24">
        <f>'[3]SEP 15'!$H$36</f>
        <v>0</v>
      </c>
      <c r="L28" s="24">
        <f>'[3]OCT 15'!$H$36</f>
        <v>0</v>
      </c>
      <c r="M28" s="24">
        <f>'[3]NOV 15'!$H$36</f>
        <v>0</v>
      </c>
      <c r="N28" s="24">
        <f>'[3]DIC 15'!$H$36</f>
        <v>0</v>
      </c>
      <c r="O28" s="31">
        <f>SUM(C28:N28)</f>
        <v>0</v>
      </c>
      <c r="Q28" s="81">
        <f t="shared" si="1"/>
        <v>0</v>
      </c>
      <c r="R28" s="82">
        <f t="shared" si="2"/>
        <v>0</v>
      </c>
    </row>
    <row r="29" spans="1:21" ht="21.75" thickBot="1" x14ac:dyDescent="0.4">
      <c r="A29" s="9"/>
      <c r="B29" s="43" t="s">
        <v>12</v>
      </c>
      <c r="C29" s="52">
        <f t="shared" ref="C29:N29" si="7">SUM(C26:C28)</f>
        <v>279425.25</v>
      </c>
      <c r="D29" s="52">
        <f t="shared" si="7"/>
        <v>283886.25</v>
      </c>
      <c r="E29" s="52">
        <f t="shared" si="7"/>
        <v>345017.5</v>
      </c>
      <c r="F29" s="52">
        <f t="shared" si="7"/>
        <v>334113.75</v>
      </c>
      <c r="G29" s="52">
        <f t="shared" si="7"/>
        <v>312697.5</v>
      </c>
      <c r="H29" s="52">
        <f t="shared" si="7"/>
        <v>345825.5</v>
      </c>
      <c r="I29" s="52">
        <f t="shared" si="7"/>
        <v>348105</v>
      </c>
      <c r="J29" s="52">
        <f t="shared" si="7"/>
        <v>308747.75</v>
      </c>
      <c r="K29" s="52">
        <f t="shared" si="7"/>
        <v>301676.25</v>
      </c>
      <c r="L29" s="52">
        <f t="shared" si="7"/>
        <v>1690112.75</v>
      </c>
      <c r="M29" s="52">
        <f t="shared" si="7"/>
        <v>314805</v>
      </c>
      <c r="N29" s="53">
        <f t="shared" si="7"/>
        <v>312247.5</v>
      </c>
      <c r="O29" s="65">
        <f>SUM(O26:O28)</f>
        <v>5176660</v>
      </c>
      <c r="Q29" s="54">
        <f t="shared" si="1"/>
        <v>1900965.75</v>
      </c>
      <c r="R29" s="54">
        <f t="shared" si="2"/>
        <v>3275694.25</v>
      </c>
    </row>
    <row r="30" spans="1:21" ht="15.75" thickBot="1" x14ac:dyDescent="0.3">
      <c r="B30" s="14"/>
      <c r="Q30" s="54"/>
      <c r="R30" s="54"/>
      <c r="T30" s="72">
        <v>7.0000000000000001E-3</v>
      </c>
    </row>
    <row r="31" spans="1:21" ht="20.25" customHeight="1" thickBot="1" x14ac:dyDescent="0.3">
      <c r="A31" s="16" t="s">
        <v>22</v>
      </c>
      <c r="B31" s="41" t="s">
        <v>13</v>
      </c>
      <c r="C31" s="17">
        <f>'[3]ENE 15'!$O$36</f>
        <v>39167</v>
      </c>
      <c r="D31" s="18">
        <f>'[3]FEB 15'!$O$33</f>
        <v>41638</v>
      </c>
      <c r="E31" s="18">
        <f>'[3]MZO 15'!$O$36</f>
        <v>53687</v>
      </c>
      <c r="F31" s="18">
        <f>'[3]ABR 15'!$O$36</f>
        <v>51532</v>
      </c>
      <c r="G31" s="18">
        <f>'[3]MAY 15'!$O$36</f>
        <v>48630</v>
      </c>
      <c r="H31" s="18">
        <f>'[3]JUN 15'!$O$36</f>
        <v>52181</v>
      </c>
      <c r="I31" s="18">
        <f>'[3]JUL 15'!$O$36</f>
        <v>52297</v>
      </c>
      <c r="J31" s="18">
        <f>'[3]AGO 15'!$O$36</f>
        <v>46754</v>
      </c>
      <c r="K31" s="18">
        <f>'[3]SEP 15'!$O$36</f>
        <v>47788</v>
      </c>
      <c r="L31" s="18">
        <f>'[3]OCT 15'!$O$36</f>
        <v>42120</v>
      </c>
      <c r="M31" s="18">
        <f>'[3]NOV 15'!$O$36</f>
        <v>50356.5</v>
      </c>
      <c r="N31" s="18">
        <f>'[3]DIC 15'!$O$36</f>
        <v>47005</v>
      </c>
      <c r="O31" s="61">
        <f>SUM(C31:N31)</f>
        <v>573155.5</v>
      </c>
      <c r="Q31" s="88">
        <f t="shared" si="1"/>
        <v>286835</v>
      </c>
      <c r="R31" s="89">
        <f t="shared" si="2"/>
        <v>286320.5</v>
      </c>
      <c r="S31" s="71">
        <f>Q31*2</f>
        <v>573670</v>
      </c>
      <c r="T31" s="55">
        <f>S31*T30</f>
        <v>4015.69</v>
      </c>
      <c r="U31" s="54">
        <f>T31*5%</f>
        <v>200.78450000000001</v>
      </c>
    </row>
    <row r="32" spans="1:21" ht="16.5" thickBot="1" x14ac:dyDescent="0.3">
      <c r="A32" s="10"/>
      <c r="B32" s="15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2"/>
      <c r="Q32" s="54"/>
      <c r="R32" s="54"/>
      <c r="T32" s="55">
        <v>10000</v>
      </c>
    </row>
    <row r="33" spans="1:18" ht="20.25" customHeight="1" thickBot="1" x14ac:dyDescent="0.3">
      <c r="A33" s="16" t="s">
        <v>18</v>
      </c>
      <c r="B33" s="41" t="s">
        <v>13</v>
      </c>
      <c r="C33" s="17">
        <f>'[3]ENE 15'!$W$36</f>
        <v>114</v>
      </c>
      <c r="D33" s="18">
        <f>'[3]FEB 15'!$W$33</f>
        <v>114</v>
      </c>
      <c r="E33" s="18">
        <f>'[3]MZO 15'!$W$36</f>
        <v>165</v>
      </c>
      <c r="F33" s="18">
        <f>'[3]ABR 15'!$W$36</f>
        <v>161</v>
      </c>
      <c r="G33" s="18">
        <f>'[3]MAY 15'!$W$36</f>
        <v>161</v>
      </c>
      <c r="H33" s="18">
        <f>'[3]JUN 15'!$W$36</f>
        <v>175</v>
      </c>
      <c r="I33" s="18">
        <f>'[3]JUL 15'!$W$36</f>
        <v>172</v>
      </c>
      <c r="J33" s="18">
        <f>'[3]AGO 15'!$W$36</f>
        <v>159</v>
      </c>
      <c r="K33" s="18">
        <f>'[3]SEP 15'!$W$36</f>
        <v>167</v>
      </c>
      <c r="L33" s="18">
        <f>'[3]OCT 15'!$W$36</f>
        <v>146</v>
      </c>
      <c r="M33" s="18">
        <f>'[3]NOV 15'!$W$36</f>
        <v>161</v>
      </c>
      <c r="N33" s="18">
        <f>'[3]DIC 15'!$W$36</f>
        <v>157</v>
      </c>
      <c r="O33" s="61">
        <f>SUM(C33:N33)</f>
        <v>1852</v>
      </c>
      <c r="Q33" s="88">
        <f t="shared" si="1"/>
        <v>890</v>
      </c>
      <c r="R33" s="89">
        <f t="shared" si="2"/>
        <v>962</v>
      </c>
    </row>
    <row r="34" spans="1:18" ht="16.5" thickBot="1" x14ac:dyDescent="0.3">
      <c r="A34" s="10"/>
      <c r="B34" s="1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0"/>
      <c r="Q34" s="54"/>
      <c r="R34" s="54"/>
    </row>
    <row r="35" spans="1:18" ht="20.25" customHeight="1" thickBot="1" x14ac:dyDescent="0.3">
      <c r="A35" s="16" t="s">
        <v>23</v>
      </c>
      <c r="B35" s="41" t="s">
        <v>13</v>
      </c>
      <c r="C35" s="17">
        <f>'[3]ENE 15'!$R$36</f>
        <v>216</v>
      </c>
      <c r="D35" s="18">
        <f>'[3]FEB 15'!$R$33</f>
        <v>218</v>
      </c>
      <c r="E35" s="18">
        <f>'[3]MZO 15'!$R$36</f>
        <v>296</v>
      </c>
      <c r="F35" s="18">
        <f>'[3]ABR 15'!$R$36</f>
        <v>159</v>
      </c>
      <c r="G35" s="18">
        <f>'[3]MAY 15'!$R$36</f>
        <v>306</v>
      </c>
      <c r="H35" s="18">
        <f>'[3]JUN 15'!$R$36</f>
        <v>317</v>
      </c>
      <c r="I35" s="18">
        <f>'[3]JUL 15'!$R$36</f>
        <v>309</v>
      </c>
      <c r="J35" s="18">
        <f>'[3]AGO 15'!$R$36</f>
        <v>281</v>
      </c>
      <c r="K35" s="18">
        <f>'[3]SEP 15'!$R$36</f>
        <v>293</v>
      </c>
      <c r="L35" s="18">
        <f>'[3]OCT 15'!$R$36</f>
        <v>253</v>
      </c>
      <c r="M35" s="18">
        <f>'[3]NOV 15'!$R$36</f>
        <v>284</v>
      </c>
      <c r="N35" s="18">
        <f>'[3]DIC 15'!$R$36</f>
        <v>285</v>
      </c>
      <c r="O35" s="61">
        <f>SUM(C35:N35)</f>
        <v>3217</v>
      </c>
      <c r="Q35" s="88">
        <f t="shared" si="1"/>
        <v>1512</v>
      </c>
      <c r="R35" s="89">
        <f t="shared" si="2"/>
        <v>1705</v>
      </c>
    </row>
    <row r="36" spans="1:18" x14ac:dyDescent="0.25">
      <c r="Q36" s="54"/>
      <c r="R36" s="54"/>
    </row>
    <row r="37" spans="1:18" x14ac:dyDescent="0.25">
      <c r="Q37" s="54"/>
      <c r="R37" s="54"/>
    </row>
    <row r="38" spans="1:18" x14ac:dyDescent="0.25">
      <c r="Q38" s="54"/>
      <c r="R38" s="54"/>
    </row>
    <row r="39" spans="1:18" ht="15.75" thickBot="1" x14ac:dyDescent="0.3">
      <c r="Q39" s="54"/>
      <c r="R39" s="54"/>
    </row>
    <row r="40" spans="1:18" ht="21.75" thickBot="1" x14ac:dyDescent="0.4">
      <c r="A40" s="102" t="s">
        <v>25</v>
      </c>
      <c r="B40" s="103"/>
      <c r="C40" s="74">
        <f t="shared" ref="C40:L40" si="8">C10+C29</f>
        <v>13252200.789999999</v>
      </c>
      <c r="D40" s="68">
        <f t="shared" si="8"/>
        <v>13054178.15</v>
      </c>
      <c r="E40" s="68">
        <f>E10+E29</f>
        <v>14214495.6</v>
      </c>
      <c r="F40" s="68">
        <f t="shared" si="8"/>
        <v>13940605.560000001</v>
      </c>
      <c r="G40" s="68">
        <f t="shared" si="8"/>
        <v>14340566.640000001</v>
      </c>
      <c r="H40" s="68">
        <f t="shared" si="8"/>
        <v>14395673.140000001</v>
      </c>
      <c r="I40" s="68">
        <f t="shared" si="8"/>
        <v>15003802.869999999</v>
      </c>
      <c r="J40" s="68">
        <f>J10+J29</f>
        <v>14896921.92</v>
      </c>
      <c r="K40" s="68">
        <f t="shared" si="8"/>
        <v>14270174.25</v>
      </c>
      <c r="L40" s="68">
        <f t="shared" si="8"/>
        <v>15423837.210000001</v>
      </c>
      <c r="M40" s="68">
        <f>M10+M29</f>
        <v>13300061.32</v>
      </c>
      <c r="N40" s="69">
        <f>N10+N29</f>
        <v>12972855.48</v>
      </c>
      <c r="O40" s="63">
        <f>O10+O29</f>
        <v>169065372.93000001</v>
      </c>
      <c r="Q40" s="88">
        <f t="shared" si="1"/>
        <v>83197719.88000001</v>
      </c>
      <c r="R40" s="89">
        <f t="shared" si="2"/>
        <v>85867653.049999997</v>
      </c>
    </row>
    <row r="41" spans="1:18" ht="15.75" thickBot="1" x14ac:dyDescent="0.3">
      <c r="A41" s="1"/>
      <c r="Q41" s="73">
        <f t="shared" ref="Q41:Q42" si="9">C41+D41+E41+F41+G41+H41</f>
        <v>0</v>
      </c>
      <c r="R41" s="73">
        <f t="shared" ref="R41:R42" si="10">I41+J41+K41+L41+M41+N41</f>
        <v>0</v>
      </c>
    </row>
    <row r="42" spans="1:18" ht="28.5" customHeight="1" thickBot="1" x14ac:dyDescent="0.3">
      <c r="A42" s="100" t="s">
        <v>27</v>
      </c>
      <c r="B42" s="101"/>
      <c r="C42" s="92">
        <f>C5+C6+C26</f>
        <v>9176709.75</v>
      </c>
      <c r="D42" s="92">
        <f t="shared" ref="D42:O42" si="11">D5+D6+D26</f>
        <v>9162189.75</v>
      </c>
      <c r="E42" s="92">
        <f t="shared" si="11"/>
        <v>10128721</v>
      </c>
      <c r="F42" s="92">
        <f t="shared" si="11"/>
        <v>9674725.25</v>
      </c>
      <c r="G42" s="92">
        <f t="shared" si="11"/>
        <v>10235702</v>
      </c>
      <c r="H42" s="92">
        <f t="shared" si="11"/>
        <v>10304619.5</v>
      </c>
      <c r="I42" s="92">
        <f t="shared" si="11"/>
        <v>10530828</v>
      </c>
      <c r="J42" s="92">
        <f t="shared" si="11"/>
        <v>10493049.25</v>
      </c>
      <c r="K42" s="92">
        <f t="shared" si="11"/>
        <v>10078542.25</v>
      </c>
      <c r="L42" s="92">
        <f t="shared" si="11"/>
        <v>9501219.25</v>
      </c>
      <c r="M42" s="92">
        <f t="shared" si="11"/>
        <v>9170329</v>
      </c>
      <c r="N42" s="92">
        <f t="shared" si="11"/>
        <v>8854680.5</v>
      </c>
      <c r="O42" s="95">
        <f t="shared" si="11"/>
        <v>117311315.5</v>
      </c>
      <c r="P42" s="93"/>
      <c r="Q42" s="94">
        <f t="shared" si="9"/>
        <v>58682667.25</v>
      </c>
      <c r="R42" s="94">
        <f t="shared" si="10"/>
        <v>58628648.25</v>
      </c>
    </row>
    <row r="43" spans="1:18" x14ac:dyDescent="0.25">
      <c r="C43" s="55"/>
      <c r="D43" s="55"/>
      <c r="E43" s="55"/>
      <c r="F43" s="55"/>
      <c r="G43" s="55"/>
      <c r="H43" s="55"/>
      <c r="I43" s="55"/>
    </row>
    <row r="44" spans="1:18" x14ac:dyDescent="0.25">
      <c r="C44" s="54"/>
      <c r="D44" s="54"/>
      <c r="E44" s="54"/>
      <c r="F44" s="54"/>
      <c r="G44" s="54"/>
      <c r="H44" s="54"/>
      <c r="I44" s="54"/>
    </row>
    <row r="46" spans="1:18" x14ac:dyDescent="0.25">
      <c r="I46" s="54"/>
    </row>
  </sheetData>
  <mergeCells count="9">
    <mergeCell ref="C3:H3"/>
    <mergeCell ref="I3:N3"/>
    <mergeCell ref="A42:B42"/>
    <mergeCell ref="A40:B40"/>
    <mergeCell ref="A26:A28"/>
    <mergeCell ref="A5:A9"/>
    <mergeCell ref="A12:A13"/>
    <mergeCell ref="A16:A17"/>
    <mergeCell ref="A20:A21"/>
  </mergeCells>
  <pageMargins left="0.7" right="0.7" top="0.75" bottom="0.75" header="0.3" footer="0.3"/>
  <pageSetup scale="5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SEPULVEDA CHAVEZ</dc:creator>
  <cp:lastModifiedBy>fernando.barrios</cp:lastModifiedBy>
  <cp:lastPrinted>2016-01-29T19:39:41Z</cp:lastPrinted>
  <dcterms:created xsi:type="dcterms:W3CDTF">2014-02-07T21:23:39Z</dcterms:created>
  <dcterms:modified xsi:type="dcterms:W3CDTF">2016-05-25T21:01:26Z</dcterms:modified>
</cp:coreProperties>
</file>