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5320"/>
  </bookViews>
  <sheets>
    <sheet name="formato ficha" sheetId="8" r:id="rId1"/>
    <sheet name="Actividades" sheetId="13" r:id="rId2"/>
    <sheet name="Avance Presupuestal a Noviembre" sheetId="14" r:id="rId3"/>
  </sheets>
  <externalReferences>
    <externalReference r:id="rId4"/>
  </externalReferences>
  <definedNames>
    <definedName name="_xlnm.Database">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64" i="13"/>
  <c r="U63"/>
  <c r="U62"/>
  <c r="U61"/>
  <c r="U60"/>
  <c r="U59"/>
  <c r="U57"/>
  <c r="U48"/>
  <c r="U47"/>
  <c r="U46"/>
  <c r="U45"/>
  <c r="U44"/>
  <c r="U43"/>
  <c r="U42"/>
  <c r="U41"/>
  <c r="U32"/>
  <c r="U31"/>
  <c r="U30"/>
  <c r="U29"/>
  <c r="U28"/>
  <c r="U27"/>
  <c r="U26"/>
  <c r="U25"/>
  <c r="U18"/>
  <c r="U17"/>
  <c r="U16"/>
  <c r="U15"/>
  <c r="U14"/>
  <c r="U13"/>
  <c r="U12"/>
  <c r="U11"/>
  <c r="U10"/>
  <c r="U9"/>
  <c r="W73" i="14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C71"/>
  <c r="W70"/>
  <c r="V70"/>
  <c r="S70"/>
  <c r="F70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C69"/>
  <c r="W68"/>
  <c r="V68"/>
  <c r="S68"/>
  <c r="F68"/>
  <c r="W67"/>
  <c r="V67"/>
  <c r="S67"/>
  <c r="F67"/>
  <c r="W66"/>
  <c r="V66"/>
  <c r="S66"/>
  <c r="F66"/>
  <c r="V65"/>
  <c r="U65"/>
  <c r="T65"/>
  <c r="S65"/>
  <c r="R65"/>
  <c r="Q65"/>
  <c r="P65"/>
  <c r="O65"/>
  <c r="N65"/>
  <c r="M65"/>
  <c r="L65"/>
  <c r="K65"/>
  <c r="J65"/>
  <c r="I65"/>
  <c r="H65"/>
  <c r="G65"/>
  <c r="F65"/>
  <c r="W64"/>
  <c r="V64"/>
  <c r="S64"/>
  <c r="F64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C63"/>
  <c r="X62"/>
  <c r="W62"/>
  <c r="V62"/>
  <c r="S62"/>
  <c r="G62"/>
  <c r="F62"/>
  <c r="C62"/>
  <c r="X61"/>
  <c r="W61"/>
  <c r="V61"/>
  <c r="S61"/>
  <c r="G61"/>
  <c r="F61"/>
  <c r="C61"/>
  <c r="X60"/>
  <c r="W60"/>
  <c r="V60"/>
  <c r="S60"/>
  <c r="G60"/>
  <c r="F60"/>
  <c r="C60"/>
  <c r="X59"/>
  <c r="W59"/>
  <c r="V59"/>
  <c r="S59"/>
  <c r="G59"/>
  <c r="F59"/>
  <c r="C59"/>
  <c r="X58"/>
  <c r="W58"/>
  <c r="V58"/>
  <c r="S58"/>
  <c r="G58"/>
  <c r="F58"/>
  <c r="C58"/>
  <c r="X57"/>
  <c r="W57"/>
  <c r="V57"/>
  <c r="S57"/>
  <c r="G57"/>
  <c r="F57"/>
  <c r="C57"/>
  <c r="X56"/>
  <c r="W56"/>
  <c r="V56"/>
  <c r="S56"/>
  <c r="G56"/>
  <c r="F56"/>
  <c r="C56"/>
  <c r="X55"/>
  <c r="W55"/>
  <c r="V55"/>
  <c r="S55"/>
  <c r="G55"/>
  <c r="F55"/>
  <c r="C55"/>
  <c r="X54"/>
  <c r="W54"/>
  <c r="V54"/>
  <c r="S54"/>
  <c r="G54"/>
  <c r="F54"/>
  <c r="C54"/>
  <c r="X53"/>
  <c r="W53"/>
  <c r="V53"/>
  <c r="S53"/>
  <c r="G53"/>
  <c r="F53"/>
  <c r="C53"/>
  <c r="X52"/>
  <c r="W52"/>
  <c r="V52"/>
  <c r="S52"/>
  <c r="G52"/>
  <c r="F52"/>
  <c r="C52"/>
  <c r="X51"/>
  <c r="W51"/>
  <c r="V51"/>
  <c r="S51"/>
  <c r="G51"/>
  <c r="F51"/>
  <c r="C51"/>
  <c r="X50"/>
  <c r="W50"/>
  <c r="V50"/>
  <c r="S50"/>
  <c r="G50"/>
  <c r="F50"/>
  <c r="C50"/>
  <c r="X49"/>
  <c r="W49"/>
  <c r="V49"/>
  <c r="S49"/>
  <c r="G49"/>
  <c r="F49"/>
  <c r="C49"/>
  <c r="X48"/>
  <c r="W48"/>
  <c r="V48"/>
  <c r="S48"/>
  <c r="G48"/>
  <c r="F48"/>
  <c r="C48"/>
  <c r="X47"/>
  <c r="W47"/>
  <c r="V47"/>
  <c r="S47"/>
  <c r="G47"/>
  <c r="F47"/>
  <c r="C47"/>
  <c r="X46"/>
  <c r="W46"/>
  <c r="V46"/>
  <c r="S46"/>
  <c r="G46"/>
  <c r="F46"/>
  <c r="C46"/>
  <c r="X45"/>
  <c r="W45"/>
  <c r="V45"/>
  <c r="S45"/>
  <c r="G45"/>
  <c r="F45"/>
  <c r="C45"/>
  <c r="X44"/>
  <c r="W44"/>
  <c r="V44"/>
  <c r="S44"/>
  <c r="G44"/>
  <c r="F44"/>
  <c r="X43"/>
  <c r="W43"/>
  <c r="V43"/>
  <c r="S43"/>
  <c r="G43"/>
  <c r="F43"/>
  <c r="X42"/>
  <c r="W42"/>
  <c r="V42"/>
  <c r="S42"/>
  <c r="G42"/>
  <c r="F42"/>
  <c r="X41"/>
  <c r="W41"/>
  <c r="V41"/>
  <c r="S41"/>
  <c r="G41"/>
  <c r="F41"/>
  <c r="C41"/>
  <c r="X40"/>
  <c r="W40"/>
  <c r="V40"/>
  <c r="S40"/>
  <c r="G40"/>
  <c r="F40"/>
  <c r="C40"/>
  <c r="X39"/>
  <c r="W39"/>
  <c r="V39"/>
  <c r="S39"/>
  <c r="G39"/>
  <c r="F39"/>
  <c r="C39"/>
  <c r="X38"/>
  <c r="W38"/>
  <c r="V38"/>
  <c r="S38"/>
  <c r="G38"/>
  <c r="F38"/>
  <c r="C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C37"/>
  <c r="X36"/>
  <c r="W36"/>
  <c r="V36"/>
  <c r="S36"/>
  <c r="G36"/>
  <c r="F36"/>
  <c r="C36"/>
  <c r="X35"/>
  <c r="W35"/>
  <c r="V35"/>
  <c r="S35"/>
  <c r="G35"/>
  <c r="F35"/>
  <c r="C35"/>
  <c r="X34"/>
  <c r="W34"/>
  <c r="V34"/>
  <c r="S34"/>
  <c r="G34"/>
  <c r="F34"/>
  <c r="C34"/>
  <c r="X33"/>
  <c r="W33"/>
  <c r="V33"/>
  <c r="S33"/>
  <c r="G33"/>
  <c r="F33"/>
  <c r="C33"/>
  <c r="X32"/>
  <c r="W32"/>
  <c r="V32"/>
  <c r="S32"/>
  <c r="G32"/>
  <c r="F32"/>
  <c r="C32"/>
  <c r="X31"/>
  <c r="W31"/>
  <c r="V31"/>
  <c r="S31"/>
  <c r="G31"/>
  <c r="F31"/>
  <c r="C31"/>
  <c r="X30"/>
  <c r="W30"/>
  <c r="V30"/>
  <c r="S30"/>
  <c r="G30"/>
  <c r="F30"/>
  <c r="C30"/>
  <c r="X29"/>
  <c r="W29"/>
  <c r="V29"/>
  <c r="S29"/>
  <c r="G29"/>
  <c r="F29"/>
  <c r="C29"/>
  <c r="X28"/>
  <c r="W28"/>
  <c r="V28"/>
  <c r="S28"/>
  <c r="G28"/>
  <c r="F28"/>
  <c r="C28"/>
  <c r="X27"/>
  <c r="W27"/>
  <c r="V27"/>
  <c r="S27"/>
  <c r="G27"/>
  <c r="F27"/>
  <c r="C27"/>
  <c r="X26"/>
  <c r="W26"/>
  <c r="V26"/>
  <c r="S26"/>
  <c r="G26"/>
  <c r="F26"/>
  <c r="C26"/>
  <c r="X25"/>
  <c r="W25"/>
  <c r="V25"/>
  <c r="S25"/>
  <c r="G25"/>
  <c r="F25"/>
  <c r="C25"/>
  <c r="X24"/>
  <c r="W24"/>
  <c r="V24"/>
  <c r="S24"/>
  <c r="G24"/>
  <c r="F24"/>
  <c r="C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C23"/>
  <c r="X22"/>
  <c r="W22"/>
  <c r="V22"/>
  <c r="S22"/>
  <c r="G22"/>
  <c r="F22"/>
  <c r="C22"/>
  <c r="X21"/>
  <c r="W21"/>
  <c r="V21"/>
  <c r="S21"/>
  <c r="G21"/>
  <c r="F21"/>
  <c r="C21"/>
  <c r="X20"/>
  <c r="W20"/>
  <c r="V20"/>
  <c r="S20"/>
  <c r="G20"/>
  <c r="F20"/>
  <c r="C20"/>
  <c r="X19"/>
  <c r="W19"/>
  <c r="V19"/>
  <c r="S19"/>
  <c r="G19"/>
  <c r="F19"/>
  <c r="C19"/>
  <c r="X18"/>
  <c r="W18"/>
  <c r="V18"/>
  <c r="S18"/>
  <c r="G18"/>
  <c r="F18"/>
  <c r="C18"/>
  <c r="X17"/>
  <c r="W17"/>
  <c r="V17"/>
  <c r="S17"/>
  <c r="G17"/>
  <c r="F17"/>
  <c r="C17"/>
  <c r="X16"/>
  <c r="W16"/>
  <c r="V16"/>
  <c r="S16"/>
  <c r="G16"/>
  <c r="F16"/>
  <c r="C16"/>
  <c r="X15"/>
  <c r="W15"/>
  <c r="V15"/>
  <c r="S15"/>
  <c r="G15"/>
  <c r="F15"/>
  <c r="C15"/>
  <c r="X14"/>
  <c r="W14"/>
  <c r="V14"/>
  <c r="S14"/>
  <c r="G14"/>
  <c r="F14"/>
  <c r="C14"/>
  <c r="X13"/>
  <c r="W13"/>
  <c r="V13"/>
  <c r="S13"/>
  <c r="G13"/>
  <c r="F13"/>
  <c r="C13"/>
  <c r="X12"/>
  <c r="W12"/>
  <c r="V12"/>
  <c r="S12"/>
  <c r="G12"/>
  <c r="F12"/>
  <c r="C12"/>
  <c r="X11"/>
  <c r="W11"/>
  <c r="V11"/>
  <c r="S11"/>
  <c r="G11"/>
  <c r="F11"/>
  <c r="C11"/>
  <c r="X10"/>
  <c r="W10"/>
  <c r="V10"/>
  <c r="S10"/>
  <c r="G10"/>
  <c r="F10"/>
  <c r="C10"/>
  <c r="C76" i="8"/>
  <c r="J73"/>
</calcChain>
</file>

<file path=xl/sharedStrings.xml><?xml version="1.0" encoding="utf-8"?>
<sst xmlns="http://schemas.openxmlformats.org/spreadsheetml/2006/main" count="482" uniqueCount="311">
  <si>
    <t>SERVICIOS DE CREATIVIDAD, PREPRODUCCION Y PRODUCCION DE PUBLICIDAD, EXCEPTO INTERNET</t>
  </si>
  <si>
    <t>SERVICIOS DE CREACION Y DIFUSION DE CONTENIDO EXCLUSIVAMENTE A TRAVES DE INTERNET.</t>
  </si>
  <si>
    <t>OTROS SERVICIOS DE INFORMACIÓN</t>
  </si>
  <si>
    <t>PASAJES AEREOS</t>
  </si>
  <si>
    <t>PASAJES TERRESTRES</t>
  </si>
  <si>
    <t>VIATICOS EN EL PAIS</t>
  </si>
  <si>
    <t xml:space="preserve">CONGRESOS,CONVENCIONES </t>
  </si>
  <si>
    <t xml:space="preserve"> IMPUESTOS Y DERECHOS                        </t>
  </si>
  <si>
    <t>PRESUPUESTO 2012</t>
  </si>
  <si>
    <t xml:space="preserve">ORIGEN </t>
  </si>
  <si>
    <t>DESTINO</t>
  </si>
  <si>
    <t>PRESUPUESTO MENSUAL A SEPTIEMBRE</t>
  </si>
  <si>
    <t>Nota: Se tuvieron menos alumnos de primer ingreso porque un programa (Lic.en Admon se encuentra en liquidación)</t>
  </si>
  <si>
    <t>Nota: No se había tomado en cuenta la cancelación del programa (Lic. En Admon)</t>
  </si>
  <si>
    <t>Nota: No se habían considerado alumnos que estaban resagados por diferentes circunstancias.</t>
  </si>
  <si>
    <t>PRESUPUESTO  A NOVIEMBRE</t>
  </si>
  <si>
    <t>PRESUPUESTO EJERCIDO A NOVIEMBRE</t>
  </si>
  <si>
    <t>PRESUPUESTO POR EJERCER A NOVIEMBRE DEL 2012</t>
  </si>
  <si>
    <t>Contribuir a la consolidación de la educación superior tecnológica de el Estado, al ampliar el número del alumnado de nuevo ingreso, la permanencia escolar, los egresados incorporados al sector productivo y el establecimiento de convenios de vinculación.
mejorar la calidad de vida de los jaliscienses.</t>
  </si>
  <si>
    <t>Capitulo 4000</t>
  </si>
  <si>
    <t>4000 TRANSFERENCIAS</t>
  </si>
  <si>
    <t>EQUIPO DE COMPUTO Y DE TECNOLOGIA DE LA INFORMACION</t>
  </si>
  <si>
    <t>SOFWARE</t>
  </si>
  <si>
    <t>VEHICULOS Y CAMIONES</t>
  </si>
  <si>
    <t>Capitulo 5000</t>
  </si>
  <si>
    <t>5000 BIENES MUEBLES E INMUEBLES</t>
  </si>
  <si>
    <t>INVERSIÓN PUBLICA</t>
  </si>
  <si>
    <t>Capitulo 6000</t>
  </si>
  <si>
    <t>6000 BIENES MUEBLES E INMUEBLES</t>
  </si>
  <si>
    <t>SUMA</t>
  </si>
  <si>
    <r>
      <rPr>
        <b/>
        <sz val="11"/>
        <color indexed="8"/>
        <rFont val="Arial"/>
        <family val="2"/>
      </rPr>
      <t>Indicador clave del Subprograma y Plan General del Ejecutivo 2012</t>
    </r>
    <r>
      <rPr>
        <sz val="11"/>
        <color indexed="8"/>
        <rFont val="Arial"/>
        <family val="2"/>
      </rPr>
      <t xml:space="preserve"> (seleccione el que mejor se articule con su proyecto o proceso)</t>
    </r>
  </si>
  <si>
    <t>CALENDARIZACIÓN DE RECURSOS POR PROYECTO / PROCESO 2012</t>
  </si>
  <si>
    <t>PRESUPUESTACIÓN TOTAL</t>
  </si>
  <si>
    <r>
      <t xml:space="preserve">DEPENDENCIA / ORGANISMO: </t>
    </r>
    <r>
      <rPr>
        <b/>
        <u/>
        <sz val="10"/>
        <rFont val="Arial"/>
        <family val="2"/>
      </rPr>
      <t>INSTITUTO TECNOLÓGICO SUPERIOR DE ARANDAS</t>
    </r>
  </si>
  <si>
    <r>
      <t xml:space="preserve">PROYECTO / PROCESO: </t>
    </r>
    <r>
      <rPr>
        <b/>
        <u/>
        <sz val="10"/>
        <rFont val="Arial"/>
        <family val="2"/>
      </rPr>
      <t>ATENCIÓN A LA DEMANDA DE EDUCACIÓN SUPERIOR TECNOLÓGICA EN LA REGIÓN ALTOS SUR 2012</t>
    </r>
  </si>
  <si>
    <r>
      <t xml:space="preserve">UNIDAD EJECUTORA DE GASTO: </t>
    </r>
    <r>
      <rPr>
        <b/>
        <u/>
        <sz val="10"/>
        <rFont val="Arial"/>
        <family val="2"/>
      </rPr>
      <t>INSTITUTO TECNOLÓGICO SUPERIOR DE ARANDAS</t>
    </r>
  </si>
  <si>
    <t>PRESUPUESTO MODIFICADO</t>
  </si>
  <si>
    <t>PORCENTAJE PRESUPUESTO EJERCIDO</t>
  </si>
  <si>
    <t xml:space="preserve"> 1000 SERVICIOS PERSONALES </t>
  </si>
  <si>
    <t>MATERIALES, UTILES Y EQUIPOS MENORES DE OFICINA</t>
  </si>
  <si>
    <t xml:space="preserve">MATERIALES Y UTILES DE IMPRESION Y REPRODUCCION              </t>
  </si>
  <si>
    <t>ALIMENTACION PARA SERVIDORES PUBLICOS ESTATALES</t>
  </si>
  <si>
    <t>MATERIALES, ACCESORIOS Y SUMINISTROS DE LABORATORIO</t>
  </si>
  <si>
    <t>2000 MATERIALES Y SUMINISTROS</t>
  </si>
  <si>
    <t>SERVICIOS PROFESIONALES, CIENTIFICOS Y TECNICOS INTEGRALES</t>
  </si>
  <si>
    <t>SERVICIOS FINANCIEROS Y BANCARIOS</t>
  </si>
  <si>
    <t>CONSERVACION Y MANTENIMIENTO MENOR DE INMUEBLES</t>
  </si>
  <si>
    <t>INSTALACION, REPARACION Y MANTENIMIENTO DE EQUIPO DE CÓMPUTO Y TECNOLOGÍAS DE LA INFORMACIÓN</t>
  </si>
  <si>
    <t>REPARACION Y MANTENIMIENTO DE EQUIPO DE TRANSPORTE</t>
  </si>
  <si>
    <t>SERVICIOS DE LIMPIEZA Y MANEJO DE DESECHOS</t>
  </si>
  <si>
    <t>DIFUSION POR RADIO, TELEVISION Y OTROS MEDIOS DE MENSAJES COMERCIALES PARA PROMOVER LA VENTA DE BIENES Y SERVICIOS</t>
  </si>
  <si>
    <t xml:space="preserve">LUBRICANTES Y ADITIVOS                            </t>
  </si>
  <si>
    <t xml:space="preserve">VESTUARIOS, UNIFORMES YBLANCO                     </t>
  </si>
  <si>
    <t xml:space="preserve">ARTICULOS DEPORTIVOS                              </t>
  </si>
  <si>
    <t xml:space="preserve">SERVICIOS POSTAL                                  </t>
  </si>
  <si>
    <t>finalizar</t>
  </si>
  <si>
    <t>formular</t>
  </si>
  <si>
    <t>3000 SERVICIOS GENERALES</t>
  </si>
  <si>
    <t>EROGACIONES CONTINGENTES</t>
  </si>
  <si>
    <t xml:space="preserve">SERVICIOS TELEFONICO                              </t>
  </si>
  <si>
    <t xml:space="preserve">SERVICIOS DE ENERGIA ELECTRICA                    </t>
  </si>
  <si>
    <t xml:space="preserve">SERVICIOS DE AGUA POTABLE                         </t>
  </si>
  <si>
    <t xml:space="preserve">CAPACITACION INSTITUCIONAL                        </t>
  </si>
  <si>
    <t xml:space="preserve">ESTUDIOS DIVERSOS                                 </t>
  </si>
  <si>
    <t xml:space="preserve">CAPACITACION ESPECIALIZADA                        </t>
  </si>
  <si>
    <t xml:space="preserve">SEGUROS                                           </t>
  </si>
  <si>
    <t xml:space="preserve">IMPRESIONES DE PAPELERIA OFICIAL                     </t>
  </si>
  <si>
    <t xml:space="preserve">TRASLADO DE PERSONAL                              </t>
  </si>
  <si>
    <t>09</t>
  </si>
  <si>
    <t>00634</t>
  </si>
  <si>
    <t>Firma de nuevos  convenios con el Sector Productivo</t>
  </si>
  <si>
    <t>Seguimiento a cumplimiento de compromisos</t>
  </si>
  <si>
    <t>Reuniones con empresas de la localidad para dar a conocer el potencial del Tecnologico</t>
  </si>
  <si>
    <t>Vinculacion/Area Academica</t>
  </si>
  <si>
    <t>Secretaría de Educación</t>
  </si>
  <si>
    <t>60</t>
  </si>
  <si>
    <t>ITS DE ARANDAS</t>
  </si>
  <si>
    <t>60 Operación del Instituto Tecnológico Superior de Arandas Jalisco</t>
  </si>
  <si>
    <t>00634 Instituto Tecnológico Superior de Arandas</t>
  </si>
  <si>
    <t>Educación y Deporte para una Vida Digna</t>
  </si>
  <si>
    <t>2. Desarrollo Social</t>
  </si>
  <si>
    <t>Lograr el desarrollo integral de todos los jaliscienses para vivir en un ambiente digno y estimulante a través del a través del fortalecimiento del capital humano y el incremento del patrimonio natural, cultural y social.</t>
  </si>
  <si>
    <t>Coeficiente de desigualdad educativa (GINI de escolaridad)</t>
  </si>
  <si>
    <t>Disminuir de 0.622 en 2007, a 0.450 en 2010 y 0.445 en 2013.</t>
  </si>
  <si>
    <t>07-03 Mejora de la educación superior</t>
  </si>
  <si>
    <t>Convenios de vinculación empresa-universidad (número de convenios)</t>
  </si>
  <si>
    <t>Realizar visitas guiadas de estudiantes a las instalaciones del TEC Arandas</t>
  </si>
  <si>
    <t>Comunicación y difusión</t>
  </si>
  <si>
    <t xml:space="preserve">Spot de televisión para ofertar las carreras del tecnológico </t>
  </si>
  <si>
    <t>Componentes</t>
  </si>
  <si>
    <t>Ficha No.</t>
  </si>
  <si>
    <t xml:space="preserve">Impresión y distribución de folletería trípticos y volates </t>
  </si>
  <si>
    <t>Publicación de convocatoria a examen de admisión en periódicos locales o regionales</t>
  </si>
  <si>
    <t>Padrón de empresas de la región</t>
  </si>
  <si>
    <t>Ofrecer profesionistas  a empresas dependiendo de las necesidades de la misma</t>
  </si>
  <si>
    <t>Visitas a las empresas (con coordinador de carreras para que conozca potencial de egresados)</t>
  </si>
  <si>
    <t xml:space="preserve">Catalogo de proyectos de empresas para residencias </t>
  </si>
  <si>
    <t>Vinculacion</t>
  </si>
  <si>
    <t>Vinculacion y area academica</t>
  </si>
  <si>
    <t>Programa de vocacionamiento</t>
  </si>
  <si>
    <t xml:space="preserve">Cursos de Inducción (Propedeútico) </t>
  </si>
  <si>
    <t>Incrementar el número de monitoreos en aulas para la supervisión y detección de áreas de oportunidad en el alumnado.</t>
  </si>
  <si>
    <t>Programa de asesorías académicas</t>
  </si>
  <si>
    <t>Capitulo 1000</t>
  </si>
  <si>
    <t>Capitulo 2000</t>
  </si>
  <si>
    <t>Capitulo 3000</t>
  </si>
  <si>
    <t xml:space="preserve">SUELDO BASE                                       </t>
  </si>
  <si>
    <t xml:space="preserve">COMPENSACIONES PARA MAT. DIDACTICO                    </t>
  </si>
  <si>
    <t xml:space="preserve">PRIMA VACACIONAL Y DOMINICAL                      </t>
  </si>
  <si>
    <t xml:space="preserve">AGUINALDO                                         </t>
  </si>
  <si>
    <t>ESTIMULOS DE ANTIGÜEDAD</t>
  </si>
  <si>
    <t>ESTIMULO POR EL DIA DEL SERVIDOR PUBLICO</t>
  </si>
  <si>
    <t xml:space="preserve">CUOTAS A PENSIONES                                </t>
  </si>
  <si>
    <t xml:space="preserve">CUOTAS PARA LA VIVIENDA                           </t>
  </si>
  <si>
    <t xml:space="preserve">CUOTAS AL I.M.S.S. ENF.Y MATE                     </t>
  </si>
  <si>
    <t xml:space="preserve">FONDO DE RETIRO.                                  </t>
  </si>
  <si>
    <t xml:space="preserve">ESTIMULOS AL PERSONAL                             </t>
  </si>
  <si>
    <t xml:space="preserve">AYUDA PARA DESPENSA                               </t>
  </si>
  <si>
    <t xml:space="preserve">IMPACTO AL SALARIO EN TRANSCURSO DEL TIEMPO                   </t>
  </si>
  <si>
    <t xml:space="preserve">MATERIAL DE LIMPIEZA                              </t>
  </si>
  <si>
    <t>MATERIAL DIDACTICO</t>
  </si>
  <si>
    <t xml:space="preserve">ALIMENTACION DE ANIMALES                          </t>
  </si>
  <si>
    <t xml:space="preserve">UTENSILIOS P.EL SERV. DE ALIMENTACION                     </t>
  </si>
  <si>
    <t xml:space="preserve">COMBUSTIBLES.                                     </t>
  </si>
  <si>
    <t>disminuir</t>
  </si>
  <si>
    <t>distribuir</t>
  </si>
  <si>
    <t>dotar</t>
  </si>
  <si>
    <t>entregar</t>
  </si>
  <si>
    <t>establecer</t>
  </si>
  <si>
    <t>estimar</t>
  </si>
  <si>
    <t>estimular</t>
  </si>
  <si>
    <t>evacuar</t>
  </si>
  <si>
    <t>evaluar</t>
  </si>
  <si>
    <t>facilitar</t>
  </si>
  <si>
    <t>favorecer</t>
  </si>
  <si>
    <t>fijar</t>
  </si>
  <si>
    <t xml:space="preserve"> </t>
  </si>
  <si>
    <t>fortalecer</t>
  </si>
  <si>
    <t>garantizar</t>
  </si>
  <si>
    <t>generar</t>
  </si>
  <si>
    <t>identificar</t>
  </si>
  <si>
    <t>incrementar</t>
  </si>
  <si>
    <t>iniciar</t>
  </si>
  <si>
    <t>impulsar</t>
  </si>
  <si>
    <t>informar</t>
  </si>
  <si>
    <t>instalar</t>
  </si>
  <si>
    <t>integrar</t>
  </si>
  <si>
    <t>mantener</t>
  </si>
  <si>
    <t>medir</t>
  </si>
  <si>
    <t>mejorar</t>
  </si>
  <si>
    <t>obtener</t>
  </si>
  <si>
    <t>optimizar</t>
  </si>
  <si>
    <t>ordenar</t>
  </si>
  <si>
    <t>organizar</t>
  </si>
  <si>
    <t>planear</t>
  </si>
  <si>
    <t>poner en marcha</t>
  </si>
  <si>
    <t>preservar</t>
  </si>
  <si>
    <t>prevenir</t>
  </si>
  <si>
    <t>propiciar</t>
  </si>
  <si>
    <t>proponer</t>
  </si>
  <si>
    <t>proporcionar</t>
  </si>
  <si>
    <t>proteger</t>
  </si>
  <si>
    <t>provocar</t>
  </si>
  <si>
    <t>resguardar</t>
  </si>
  <si>
    <t>resolver</t>
  </si>
  <si>
    <t>reunir</t>
  </si>
  <si>
    <t>revisar</t>
  </si>
  <si>
    <t>salvaguardar</t>
  </si>
  <si>
    <t>solucionar</t>
  </si>
  <si>
    <t>solventar</t>
  </si>
  <si>
    <t>sostener</t>
  </si>
  <si>
    <t>terminar</t>
  </si>
  <si>
    <t>tener</t>
  </si>
  <si>
    <t>validar</t>
  </si>
  <si>
    <t>VERBOS</t>
  </si>
  <si>
    <t>X</t>
  </si>
  <si>
    <t xml:space="preserve">2012 del </t>
  </si>
  <si>
    <t>Descripción indicador</t>
  </si>
  <si>
    <t>Pond %</t>
  </si>
  <si>
    <t>Target</t>
  </si>
  <si>
    <t>Seleccionar si el componente abona a mejorar los índices de competitividad</t>
  </si>
  <si>
    <t>Incluir el porcentaje de ponderación de cada uno de los componentes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</si>
  <si>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</si>
  <si>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</si>
  <si>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</si>
  <si>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</si>
  <si>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</si>
  <si>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</si>
  <si>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</si>
  <si>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</si>
  <si>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</si>
  <si>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</si>
  <si>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</si>
  <si>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</si>
  <si>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</si>
  <si>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PARTIDA</t>
  </si>
  <si>
    <t>#</t>
  </si>
  <si>
    <t>Programación de Actividades del COMPONENTE 1</t>
  </si>
  <si>
    <t>Responsable</t>
  </si>
  <si>
    <t>Meta</t>
  </si>
  <si>
    <t>Inicio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</si>
  <si>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</si>
  <si>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</si>
  <si>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</si>
  <si>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</si>
  <si>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</si>
  <si>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</si>
  <si>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</si>
  <si>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</si>
  <si>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</si>
  <si>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</si>
  <si>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</si>
  <si>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</si>
  <si>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</si>
  <si>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Programación de Actividades del COMPONENTE 2</t>
  </si>
  <si>
    <t>Programación de Actividades del COMPONENTE 3</t>
  </si>
  <si>
    <t>Programación de Actividades del COMPONENTE 4</t>
  </si>
  <si>
    <t>Seleccione…</t>
  </si>
  <si>
    <t>ABSORCION</t>
  </si>
  <si>
    <t>PERMANENCIA DE ALUMNOS</t>
  </si>
  <si>
    <t>SEGUIMIENTO A EGRESADOS</t>
  </si>
  <si>
    <t>VINCULACION CON EL SECTOR PRODUCTIVO</t>
  </si>
  <si>
    <t>Alumnos que continuan en la institucion</t>
  </si>
  <si>
    <t>Alumnos insertados en el sector laboral</t>
  </si>
  <si>
    <t>Alumnos de nuevo ingreso</t>
  </si>
  <si>
    <t>Numero de convenios de vinculacion</t>
  </si>
  <si>
    <t>Visitas a instituciones de nivel medio superior para que conozcan al TEC Arandas</t>
  </si>
  <si>
    <t>Vinculación</t>
  </si>
  <si>
    <t>PRODUCTOS QUIMICOS BASICOS</t>
  </si>
  <si>
    <t>Académico</t>
  </si>
  <si>
    <t>Propósito u objetivo general del  Proceso</t>
  </si>
  <si>
    <t>Dar a conocer  los programas de Residencias Profesionales ,Cursos de Capacitacion , Investigacion, Bolsa de Trabajo a las empresas</t>
    <phoneticPr fontId="26" type="noConversion"/>
  </si>
  <si>
    <t>Fecha de registro:</t>
  </si>
  <si>
    <t>Nombre corto del proyecto o proceso:</t>
  </si>
  <si>
    <t>Nombre del proyecto o proceso:</t>
  </si>
  <si>
    <t>Unidad responsable:</t>
  </si>
  <si>
    <t>Subprograma:</t>
  </si>
  <si>
    <t>Eje estratégico:</t>
  </si>
  <si>
    <t>Fecha de inicio:</t>
  </si>
  <si>
    <t>Duración:</t>
  </si>
  <si>
    <t>Ambito de aplicación:</t>
  </si>
  <si>
    <t>Servicios personales (Cap 1000):</t>
  </si>
  <si>
    <t>Materiales y suministros (Cap 2000):</t>
  </si>
  <si>
    <t>Servicios generales (Cap 3000):</t>
  </si>
  <si>
    <t>Transferencias, subsidios (Cap 4000):</t>
  </si>
  <si>
    <t>Bienes muebles e inmuebles (Cap 5000):</t>
  </si>
  <si>
    <t>Costo total del proyecto:</t>
  </si>
  <si>
    <t>Terminación:</t>
  </si>
  <si>
    <t xml:space="preserve">  UP# </t>
  </si>
  <si>
    <t>Dependencia</t>
  </si>
  <si>
    <t>ORG#</t>
  </si>
  <si>
    <t>UEG#</t>
  </si>
  <si>
    <t>Indicador de impacto del Eje del PED</t>
  </si>
  <si>
    <t>Meta del PED</t>
  </si>
  <si>
    <t xml:space="preserve">Avance general mensual programado %    </t>
  </si>
  <si>
    <t>ENTREGABLES</t>
  </si>
  <si>
    <t xml:space="preserve">Alineación al PED Jalisco 2030             </t>
  </si>
  <si>
    <t>Programa:</t>
  </si>
  <si>
    <t>Estado del proy/proc:</t>
  </si>
  <si>
    <t>Total:</t>
  </si>
  <si>
    <t>RESUMEN PRESUPUESTAL (PESOS M.N.)</t>
  </si>
  <si>
    <t>Total metas:</t>
  </si>
  <si>
    <t>Formuló</t>
  </si>
  <si>
    <t>Revisó</t>
  </si>
  <si>
    <t>Verificó y validó ppto $</t>
  </si>
  <si>
    <t xml:space="preserve">Autorizó </t>
  </si>
  <si>
    <t>Responsable o jefe del proyecto</t>
  </si>
  <si>
    <t>Jefe inmediato Superior</t>
  </si>
  <si>
    <t>Administrador del POA</t>
  </si>
  <si>
    <t>Titular de la dependencia</t>
  </si>
  <si>
    <t>Propósito general del Eje (del PED)</t>
  </si>
  <si>
    <r>
      <rPr>
        <b/>
        <sz val="11"/>
        <color indexed="8"/>
        <rFont val="Arial"/>
        <family val="2"/>
      </rPr>
      <t>Indicador</t>
    </r>
    <r>
      <rPr>
        <sz val="11"/>
        <color indexed="8"/>
        <rFont val="Arial"/>
        <family val="2"/>
      </rPr>
      <t xml:space="preserve"> (unidad de medida)</t>
    </r>
  </si>
  <si>
    <r>
      <t xml:space="preserve">valor
</t>
    </r>
    <r>
      <rPr>
        <sz val="11"/>
        <color indexed="8"/>
        <rFont val="Arial"/>
        <family val="2"/>
      </rPr>
      <t>Inicial y Final</t>
    </r>
  </si>
  <si>
    <r>
      <rPr>
        <b/>
        <sz val="11"/>
        <color indexed="8"/>
        <rFont val="Arial"/>
        <family val="2"/>
      </rPr>
      <t>Meta mensual programada</t>
    </r>
    <r>
      <rPr>
        <sz val="11"/>
        <color indexed="8"/>
        <rFont val="Arial"/>
        <family val="2"/>
      </rPr>
      <t xml:space="preserve"> (parcial)</t>
    </r>
  </si>
  <si>
    <t xml:space="preserve">Ficha de: </t>
  </si>
  <si>
    <t>Proyecto</t>
  </si>
  <si>
    <t>Proceso</t>
  </si>
  <si>
    <t>Descripción del proyecto o proceso</t>
  </si>
  <si>
    <t>acentuar</t>
  </si>
  <si>
    <t>acercar</t>
  </si>
  <si>
    <t>acreditar</t>
  </si>
  <si>
    <t>actualizar</t>
  </si>
  <si>
    <t>adecuar</t>
  </si>
  <si>
    <t>alentar</t>
  </si>
  <si>
    <t>aliviar</t>
  </si>
  <si>
    <t xml:space="preserve">amparar </t>
  </si>
  <si>
    <t>animar</t>
  </si>
  <si>
    <t>apoyar</t>
  </si>
  <si>
    <t>aprobar</t>
  </si>
  <si>
    <t>atender</t>
  </si>
  <si>
    <t>atenuar</t>
  </si>
  <si>
    <t>aumentar</t>
  </si>
  <si>
    <t>auxiliar</t>
  </si>
  <si>
    <t>beneficiar</t>
  </si>
  <si>
    <t>brindar</t>
  </si>
  <si>
    <t>certificar</t>
  </si>
  <si>
    <t>comprobar</t>
  </si>
  <si>
    <t>concertar</t>
  </si>
  <si>
    <t>concretar</t>
  </si>
  <si>
    <t>concluir</t>
  </si>
  <si>
    <t>conservar</t>
  </si>
  <si>
    <t>construir</t>
  </si>
  <si>
    <t>consumar</t>
  </si>
  <si>
    <t>contar con</t>
  </si>
  <si>
    <t>corregir</t>
  </si>
  <si>
    <t>crear</t>
  </si>
  <si>
    <t>cumplir</t>
  </si>
  <si>
    <t>definir</t>
  </si>
  <si>
    <t>determinar</t>
  </si>
  <si>
    <t>difundir</t>
  </si>
  <si>
    <t>diseñar</t>
  </si>
</sst>
</file>

<file path=xl/styles.xml><?xml version="1.0" encoding="utf-8"?>
<styleSheet xmlns="http://schemas.openxmlformats.org/spreadsheetml/2006/main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0000"/>
    <numFmt numFmtId="168" formatCode="_-&quot;$&quot;* #,##0_-;\-&quot;$&quot;* #,##0_-;_-&quot;$&quot;* &quot;-&quot;??_-;_-@_-"/>
    <numFmt numFmtId="169" formatCode="[$$-80A]#,##0"/>
    <numFmt numFmtId="170" formatCode="&quot;$&quot;#,##0.00"/>
  </numFmts>
  <fonts count="3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 tint="0.3499862666707357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8"/>
      <name val="Verdana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4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1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0" fontId="12" fillId="0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2" fillId="0" borderId="2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vertical="center"/>
    </xf>
    <xf numFmtId="9" fontId="1" fillId="0" borderId="0" xfId="4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9" fontId="1" fillId="4" borderId="3" xfId="4" applyFont="1" applyFill="1" applyBorder="1" applyAlignment="1">
      <alignment vertical="center"/>
    </xf>
    <xf numFmtId="9" fontId="15" fillId="0" borderId="8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wrapText="1"/>
    </xf>
    <xf numFmtId="0" fontId="0" fillId="0" borderId="8" xfId="0" applyBorder="1"/>
    <xf numFmtId="0" fontId="3" fillId="0" borderId="8" xfId="0" applyFont="1" applyBorder="1"/>
    <xf numFmtId="0" fontId="0" fillId="0" borderId="5" xfId="0" applyBorder="1"/>
    <xf numFmtId="3" fontId="21" fillId="0" borderId="8" xfId="0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" fillId="3" borderId="8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3" fontId="21" fillId="0" borderId="18" xfId="0" applyNumberFormat="1" applyFont="1" applyFill="1" applyBorder="1"/>
    <xf numFmtId="3" fontId="21" fillId="0" borderId="18" xfId="0" applyNumberFormat="1" applyFont="1" applyBorder="1"/>
    <xf numFmtId="9" fontId="21" fillId="0" borderId="18" xfId="0" applyNumberFormat="1" applyFont="1" applyBorder="1"/>
    <xf numFmtId="3" fontId="21" fillId="0" borderId="8" xfId="0" applyNumberFormat="1" applyFont="1" applyBorder="1"/>
    <xf numFmtId="0" fontId="18" fillId="0" borderId="0" xfId="0" applyFont="1"/>
    <xf numFmtId="0" fontId="25" fillId="0" borderId="0" xfId="0" applyFont="1" applyFill="1"/>
    <xf numFmtId="0" fontId="3" fillId="0" borderId="3" xfId="0" applyFont="1" applyFill="1" applyBorder="1" applyAlignment="1">
      <alignment vertical="center" wrapText="1"/>
    </xf>
    <xf numFmtId="3" fontId="0" fillId="0" borderId="8" xfId="0" applyNumberFormat="1" applyFill="1" applyBorder="1"/>
    <xf numFmtId="0" fontId="3" fillId="0" borderId="3" xfId="0" applyFont="1" applyBorder="1"/>
    <xf numFmtId="0" fontId="3" fillId="0" borderId="8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Fill="1"/>
    <xf numFmtId="3" fontId="18" fillId="0" borderId="8" xfId="0" applyNumberFormat="1" applyFont="1" applyFill="1" applyBorder="1"/>
    <xf numFmtId="169" fontId="0" fillId="0" borderId="8" xfId="0" applyNumberFormat="1" applyFill="1" applyBorder="1"/>
    <xf numFmtId="0" fontId="18" fillId="0" borderId="8" xfId="0" applyFont="1" applyBorder="1"/>
    <xf numFmtId="165" fontId="0" fillId="0" borderId="8" xfId="0" applyNumberFormat="1" applyBorder="1"/>
    <xf numFmtId="3" fontId="0" fillId="0" borderId="0" xfId="0" applyNumberFormat="1"/>
    <xf numFmtId="170" fontId="0" fillId="0" borderId="8" xfId="0" applyNumberFormat="1" applyFill="1" applyBorder="1"/>
    <xf numFmtId="0" fontId="3" fillId="6" borderId="8" xfId="0" applyFont="1" applyFill="1" applyBorder="1"/>
    <xf numFmtId="0" fontId="18" fillId="0" borderId="8" xfId="0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 vertical="center" wrapText="1"/>
    </xf>
    <xf numFmtId="3" fontId="21" fillId="6" borderId="8" xfId="0" applyNumberFormat="1" applyFont="1" applyFill="1" applyBorder="1"/>
    <xf numFmtId="3" fontId="21" fillId="6" borderId="57" xfId="0" applyNumberFormat="1" applyFont="1" applyFill="1" applyBorder="1"/>
    <xf numFmtId="1" fontId="27" fillId="7" borderId="15" xfId="0" applyNumberFormat="1" applyFont="1" applyFill="1" applyBorder="1" applyAlignment="1">
      <alignment horizontal="center" vertical="center" wrapText="1"/>
    </xf>
    <xf numFmtId="1" fontId="27" fillId="7" borderId="18" xfId="0" applyNumberFormat="1" applyFont="1" applyFill="1" applyBorder="1" applyAlignment="1">
      <alignment horizontal="center" vertical="center" wrapText="1"/>
    </xf>
    <xf numFmtId="3" fontId="21" fillId="0" borderId="57" xfId="0" applyNumberFormat="1" applyFont="1" applyFill="1" applyBorder="1"/>
    <xf numFmtId="0" fontId="28" fillId="7" borderId="8" xfId="0" applyFont="1" applyFill="1" applyBorder="1" applyAlignment="1">
      <alignment wrapText="1"/>
    </xf>
    <xf numFmtId="3" fontId="27" fillId="7" borderId="8" xfId="0" applyNumberFormat="1" applyFont="1" applyFill="1" applyBorder="1"/>
    <xf numFmtId="9" fontId="27" fillId="7" borderId="8" xfId="0" applyNumberFormat="1" applyFont="1" applyFill="1" applyBorder="1"/>
    <xf numFmtId="3" fontId="25" fillId="0" borderId="0" xfId="0" applyNumberFormat="1" applyFont="1" applyFill="1"/>
    <xf numFmtId="0" fontId="29" fillId="0" borderId="3" xfId="0" applyFont="1" applyFill="1" applyBorder="1" applyAlignment="1">
      <alignment horizontal="justify" vertical="center" wrapText="1"/>
    </xf>
    <xf numFmtId="0" fontId="27" fillId="7" borderId="8" xfId="0" applyFont="1" applyFill="1" applyBorder="1"/>
    <xf numFmtId="0" fontId="29" fillId="0" borderId="8" xfId="0" applyFont="1" applyFill="1" applyBorder="1" applyAlignment="1">
      <alignment horizontal="justify" vertical="center" wrapText="1"/>
    </xf>
    <xf numFmtId="165" fontId="27" fillId="7" borderId="8" xfId="0" applyNumberFormat="1" applyFont="1" applyFill="1" applyBorder="1"/>
    <xf numFmtId="3" fontId="30" fillId="7" borderId="8" xfId="0" applyNumberFormat="1" applyFont="1" applyFill="1" applyBorder="1"/>
    <xf numFmtId="0" fontId="29" fillId="0" borderId="3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right" vertical="center"/>
    </xf>
    <xf numFmtId="167" fontId="27" fillId="7" borderId="1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vertical="center" wrapText="1"/>
    </xf>
    <xf numFmtId="9" fontId="1" fillId="6" borderId="8" xfId="4" applyFont="1" applyFill="1" applyBorder="1" applyAlignment="1">
      <alignment vertical="center"/>
    </xf>
    <xf numFmtId="0" fontId="12" fillId="6" borderId="0" xfId="0" applyFont="1" applyFill="1" applyAlignment="1">
      <alignment vertical="center"/>
    </xf>
    <xf numFmtId="0" fontId="1" fillId="6" borderId="8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" fillId="6" borderId="15" xfId="0" applyFont="1" applyFill="1" applyBorder="1" applyAlignment="1">
      <alignment vertical="center"/>
    </xf>
    <xf numFmtId="0" fontId="1" fillId="6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9" fontId="15" fillId="6" borderId="8" xfId="4" applyFont="1" applyFill="1" applyBorder="1" applyAlignment="1">
      <alignment horizontal="center" vertical="center" wrapText="1"/>
    </xf>
    <xf numFmtId="9" fontId="1" fillId="6" borderId="3" xfId="4" applyFont="1" applyFill="1" applyBorder="1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9" fontId="1" fillId="6" borderId="0" xfId="4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3" fontId="21" fillId="6" borderId="18" xfId="0" applyNumberFormat="1" applyFont="1" applyFill="1" applyBorder="1"/>
    <xf numFmtId="0" fontId="0" fillId="6" borderId="0" xfId="0" applyFill="1"/>
    <xf numFmtId="0" fontId="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4" fontId="12" fillId="3" borderId="8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8" fontId="12" fillId="2" borderId="5" xfId="14" applyNumberFormat="1" applyFont="1" applyFill="1" applyBorder="1" applyAlignment="1">
      <alignment horizontal="right" vertical="center"/>
    </xf>
    <xf numFmtId="168" fontId="12" fillId="2" borderId="3" xfId="14" applyNumberFormat="1" applyFont="1" applyFill="1" applyBorder="1" applyAlignment="1">
      <alignment horizontal="right" vertical="center"/>
    </xf>
    <xf numFmtId="168" fontId="12" fillId="2" borderId="22" xfId="14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2" fillId="0" borderId="3" xfId="14" applyNumberFormat="1" applyFont="1" applyBorder="1" applyAlignment="1">
      <alignment vertical="center"/>
    </xf>
    <xf numFmtId="168" fontId="12" fillId="0" borderId="22" xfId="14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15" fillId="0" borderId="0" xfId="4" applyFont="1" applyFill="1" applyBorder="1" applyAlignment="1">
      <alignment horizontal="center" vertical="center" wrapText="1"/>
    </xf>
    <xf numFmtId="168" fontId="12" fillId="2" borderId="5" xfId="14" applyNumberFormat="1" applyFont="1" applyFill="1" applyBorder="1" applyAlignment="1">
      <alignment horizontal="center" vertical="center"/>
    </xf>
    <xf numFmtId="168" fontId="12" fillId="2" borderId="3" xfId="14" applyNumberFormat="1" applyFont="1" applyFill="1" applyBorder="1" applyAlignment="1">
      <alignment horizontal="center" vertical="center"/>
    </xf>
    <xf numFmtId="168" fontId="12" fillId="2" borderId="22" xfId="14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22" xfId="0" applyNumberFormat="1" applyFont="1" applyFill="1" applyBorder="1" applyAlignment="1">
      <alignment horizontal="right" vertical="center"/>
    </xf>
    <xf numFmtId="14" fontId="1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2" fillId="3" borderId="3" xfId="0" quotePrefix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justify" vertical="center"/>
    </xf>
    <xf numFmtId="0" fontId="12" fillId="3" borderId="3" xfId="0" applyFont="1" applyFill="1" applyBorder="1" applyAlignment="1">
      <alignment horizontal="justify" vertical="center"/>
    </xf>
    <xf numFmtId="0" fontId="12" fillId="3" borderId="22" xfId="0" applyFont="1" applyFill="1" applyBorder="1" applyAlignment="1">
      <alignment horizontal="justify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9" fontId="15" fillId="6" borderId="0" xfId="4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 wrapText="1"/>
    </xf>
    <xf numFmtId="49" fontId="3" fillId="0" borderId="5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3" fillId="0" borderId="5" xfId="12" applyNumberFormat="1" applyFont="1" applyBorder="1" applyAlignment="1">
      <alignment horizontal="left" vertical="center" wrapText="1"/>
    </xf>
    <xf numFmtId="49" fontId="3" fillId="0" borderId="3" xfId="12" applyNumberFormat="1" applyFont="1" applyBorder="1" applyAlignment="1">
      <alignment horizontal="left" vertical="center" wrapText="1"/>
    </xf>
    <xf numFmtId="49" fontId="3" fillId="0" borderId="22" xfId="12" applyNumberFormat="1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2" fillId="7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7" borderId="16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</cellXfs>
  <cellStyles count="15">
    <cellStyle name="Euro" xfId="1"/>
    <cellStyle name="Millares 2" xfId="5"/>
    <cellStyle name="Millares 3" xfId="6"/>
    <cellStyle name="Moneda" xfId="14" builtinId="4"/>
    <cellStyle name="Moneda 2" xfId="7"/>
    <cellStyle name="Moneda 3" xfId="8"/>
    <cellStyle name="Normal" xfId="0" builtinId="0"/>
    <cellStyle name="Normal 2" xfId="2"/>
    <cellStyle name="Normal 2 2" xfId="12"/>
    <cellStyle name="Normal 3" xfId="11"/>
    <cellStyle name="Porcentual" xfId="4" builtinId="5"/>
    <cellStyle name="Porcentual 2" xfId="3"/>
    <cellStyle name="Porcentual 2 2" xfId="9"/>
    <cellStyle name="Porcentual 2 3" xfId="10"/>
    <cellStyle name="Porcentual 3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24</xdr:row>
      <xdr:rowOff>241300</xdr:rowOff>
    </xdr:from>
    <xdr:to>
      <xdr:col>4</xdr:col>
      <xdr:colOff>368300</xdr:colOff>
      <xdr:row>24</xdr:row>
      <xdr:rowOff>242888</xdr:rowOff>
    </xdr:to>
    <xdr:cxnSp macro="">
      <xdr:nvCxnSpPr>
        <xdr:cNvPr id="13" name="12 Conector recto"/>
        <xdr:cNvCxnSpPr/>
      </xdr:nvCxnSpPr>
      <xdr:spPr>
        <a:xfrm>
          <a:off x="2286000" y="4978400"/>
          <a:ext cx="9525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31</xdr:row>
      <xdr:rowOff>0</xdr:rowOff>
    </xdr:from>
    <xdr:to>
      <xdr:col>2</xdr:col>
      <xdr:colOff>292100</xdr:colOff>
      <xdr:row>31</xdr:row>
      <xdr:rowOff>1588</xdr:rowOff>
    </xdr:to>
    <xdr:cxnSp macro="">
      <xdr:nvCxnSpPr>
        <xdr:cNvPr id="15" name="14 Conector recto"/>
        <xdr:cNvCxnSpPr/>
      </xdr:nvCxnSpPr>
      <xdr:spPr>
        <a:xfrm>
          <a:off x="647700" y="6680200"/>
          <a:ext cx="1130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800100</xdr:colOff>
      <xdr:row>24</xdr:row>
      <xdr:rowOff>241300</xdr:rowOff>
    </xdr:from>
    <xdr:to>
      <xdr:col>4</xdr:col>
      <xdr:colOff>368300</xdr:colOff>
      <xdr:row>24</xdr:row>
      <xdr:rowOff>242888</xdr:rowOff>
    </xdr:to>
    <xdr:cxnSp macro="">
      <xdr:nvCxnSpPr>
        <xdr:cNvPr id="4" name="3 Conector recto"/>
        <xdr:cNvCxnSpPr/>
      </xdr:nvCxnSpPr>
      <xdr:spPr>
        <a:xfrm>
          <a:off x="2276475" y="5527675"/>
          <a:ext cx="9493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752475</xdr:colOff>
      <xdr:row>2</xdr:row>
      <xdr:rowOff>142875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742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752475</xdr:colOff>
      <xdr:row>2</xdr:row>
      <xdr:rowOff>142875</xdr:rowOff>
    </xdr:to>
    <xdr:pic>
      <xdr:nvPicPr>
        <xdr:cNvPr id="3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742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752475</xdr:colOff>
      <xdr:row>2</xdr:row>
      <xdr:rowOff>142875</xdr:rowOff>
    </xdr:to>
    <xdr:pic>
      <xdr:nvPicPr>
        <xdr:cNvPr id="4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742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oloresv/Mis%20documentos/PRESUPUESTOS%202012/Avance%20Presupuestal%20a%20noviembre%20del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ación"/>
      <sheetName val="Proyecto presupuesto 2012"/>
      <sheetName val="Calendarizaciòn Federal"/>
      <sheetName val="Calendarización estatal1"/>
      <sheetName val="Concentrado de Pc y Py"/>
      <sheetName val="Cédula organismos"/>
    </sheetNames>
    <sheetDataSet>
      <sheetData sheetId="0"/>
      <sheetData sheetId="1"/>
      <sheetData sheetId="2">
        <row r="10">
          <cell r="G10">
            <v>4695852</v>
          </cell>
        </row>
        <row r="11">
          <cell r="G11">
            <v>313056.58</v>
          </cell>
        </row>
        <row r="12">
          <cell r="G12">
            <v>521760.97</v>
          </cell>
        </row>
        <row r="13">
          <cell r="G13">
            <v>61434</v>
          </cell>
        </row>
        <row r="14">
          <cell r="G14">
            <v>504000</v>
          </cell>
        </row>
        <row r="15">
          <cell r="G15">
            <v>140875.56</v>
          </cell>
        </row>
        <row r="16">
          <cell r="G16">
            <v>422626.68</v>
          </cell>
        </row>
        <row r="17">
          <cell r="G17">
            <v>93917.040000000008</v>
          </cell>
        </row>
        <row r="18">
          <cell r="G18">
            <v>252438</v>
          </cell>
        </row>
        <row r="19">
          <cell r="G19">
            <v>328709.64</v>
          </cell>
        </row>
        <row r="20">
          <cell r="G20">
            <v>305558.40000000002</v>
          </cell>
        </row>
        <row r="22">
          <cell r="G22">
            <v>352576</v>
          </cell>
        </row>
        <row r="24">
          <cell r="C24">
            <v>71661.45</v>
          </cell>
        </row>
        <row r="25">
          <cell r="C25">
            <v>37199.4</v>
          </cell>
        </row>
        <row r="26">
          <cell r="C26">
            <v>26474.7</v>
          </cell>
        </row>
        <row r="27">
          <cell r="C27">
            <v>262500</v>
          </cell>
        </row>
        <row r="28">
          <cell r="C28">
            <v>38343.375</v>
          </cell>
        </row>
        <row r="29">
          <cell r="C29">
            <v>4633.0725000000002</v>
          </cell>
        </row>
        <row r="30">
          <cell r="C30">
            <v>4222.47</v>
          </cell>
        </row>
        <row r="31">
          <cell r="C31">
            <v>47474.700000000004</v>
          </cell>
        </row>
        <row r="32">
          <cell r="C32">
            <v>50212.05</v>
          </cell>
        </row>
        <row r="33">
          <cell r="C33">
            <v>137848.20000000001</v>
          </cell>
        </row>
        <row r="34">
          <cell r="C34">
            <v>6412.35</v>
          </cell>
        </row>
        <row r="35">
          <cell r="C35">
            <v>66186.75</v>
          </cell>
        </row>
        <row r="36">
          <cell r="C36">
            <v>36974.700000000004</v>
          </cell>
        </row>
        <row r="38">
          <cell r="G38">
            <v>121750</v>
          </cell>
        </row>
        <row r="39">
          <cell r="G39">
            <v>57974.700000000004</v>
          </cell>
        </row>
        <row r="40">
          <cell r="G40">
            <v>97125</v>
          </cell>
        </row>
        <row r="41">
          <cell r="G41">
            <v>18375</v>
          </cell>
        </row>
        <row r="45">
          <cell r="G45">
            <v>15862.35</v>
          </cell>
        </row>
        <row r="46">
          <cell r="G46">
            <v>0</v>
          </cell>
        </row>
        <row r="47">
          <cell r="G47">
            <v>35830.724999999999</v>
          </cell>
        </row>
        <row r="48">
          <cell r="G48">
            <v>46100</v>
          </cell>
        </row>
        <row r="49">
          <cell r="G49">
            <v>306818</v>
          </cell>
        </row>
        <row r="50">
          <cell r="G50">
            <v>26250</v>
          </cell>
        </row>
        <row r="51">
          <cell r="G51">
            <v>47699.4</v>
          </cell>
        </row>
        <row r="52">
          <cell r="G52">
            <v>5250</v>
          </cell>
        </row>
        <row r="53">
          <cell r="G53">
            <v>25000</v>
          </cell>
        </row>
        <row r="54">
          <cell r="G54">
            <v>0</v>
          </cell>
        </row>
        <row r="55">
          <cell r="G55">
            <v>12500</v>
          </cell>
        </row>
        <row r="56">
          <cell r="G56">
            <v>46250</v>
          </cell>
        </row>
        <row r="57">
          <cell r="G57">
            <v>25000</v>
          </cell>
        </row>
        <row r="58">
          <cell r="G58">
            <v>96873.5</v>
          </cell>
        </row>
        <row r="59">
          <cell r="G59">
            <v>158058.47500000001</v>
          </cell>
        </row>
        <row r="60">
          <cell r="C60">
            <v>42561.75</v>
          </cell>
        </row>
        <row r="61">
          <cell r="C61">
            <v>63561.75</v>
          </cell>
        </row>
        <row r="62">
          <cell r="G62">
            <v>210000</v>
          </cell>
        </row>
      </sheetData>
      <sheetData sheetId="3">
        <row r="10">
          <cell r="C10">
            <v>4445131.0219999999</v>
          </cell>
        </row>
        <row r="11">
          <cell r="C11">
            <v>296342.0515</v>
          </cell>
        </row>
        <row r="12">
          <cell r="C12">
            <v>740850</v>
          </cell>
        </row>
        <row r="13">
          <cell r="C13">
            <v>51097.200000000004</v>
          </cell>
        </row>
        <row r="14">
          <cell r="C14">
            <v>311159.15754000004</v>
          </cell>
        </row>
        <row r="15">
          <cell r="C15">
            <v>133353.92466000002</v>
          </cell>
        </row>
        <row r="16">
          <cell r="C16">
            <v>333384.81164999999</v>
          </cell>
        </row>
        <row r="17">
          <cell r="C17">
            <v>88902.616440000013</v>
          </cell>
        </row>
        <row r="18">
          <cell r="C18">
            <v>223300.00000000003</v>
          </cell>
        </row>
        <row r="19">
          <cell r="C19">
            <v>222256.54110000003</v>
          </cell>
        </row>
        <row r="20">
          <cell r="C20">
            <v>276409.32</v>
          </cell>
        </row>
        <row r="21">
          <cell r="C21">
            <v>204182.473</v>
          </cell>
        </row>
        <row r="22">
          <cell r="C22">
            <v>203612</v>
          </cell>
        </row>
        <row r="24">
          <cell r="C24">
            <v>71661.45</v>
          </cell>
        </row>
        <row r="25">
          <cell r="C25">
            <v>37199.4</v>
          </cell>
        </row>
        <row r="26">
          <cell r="C26">
            <v>26474.7</v>
          </cell>
        </row>
        <row r="27">
          <cell r="C27">
            <v>0</v>
          </cell>
        </row>
        <row r="28">
          <cell r="C28">
            <v>38343.375</v>
          </cell>
        </row>
        <row r="29">
          <cell r="C29">
            <v>4633.0725000000002</v>
          </cell>
        </row>
        <row r="30">
          <cell r="C30">
            <v>4222.47</v>
          </cell>
        </row>
        <row r="31">
          <cell r="C31">
            <v>47474.700000000004</v>
          </cell>
        </row>
        <row r="32">
          <cell r="C32">
            <v>50212.05</v>
          </cell>
        </row>
        <row r="33">
          <cell r="C33">
            <v>137848.20000000001</v>
          </cell>
        </row>
        <row r="34">
          <cell r="C34">
            <v>6412.35</v>
          </cell>
        </row>
        <row r="35">
          <cell r="C35">
            <v>66186.75</v>
          </cell>
        </row>
        <row r="36">
          <cell r="C36">
            <v>36974.700000000004</v>
          </cell>
        </row>
        <row r="38">
          <cell r="C38">
            <v>121750</v>
          </cell>
        </row>
        <row r="39">
          <cell r="C39">
            <v>57974.700000000004</v>
          </cell>
        </row>
        <row r="40">
          <cell r="C40">
            <v>97125</v>
          </cell>
        </row>
        <row r="41">
          <cell r="C41">
            <v>18375</v>
          </cell>
        </row>
        <row r="45">
          <cell r="C45">
            <v>15862.35</v>
          </cell>
        </row>
        <row r="46">
          <cell r="C46">
            <v>253750</v>
          </cell>
        </row>
        <row r="47">
          <cell r="C47">
            <v>35830.724999999999</v>
          </cell>
        </row>
        <row r="48">
          <cell r="C48">
            <v>168000</v>
          </cell>
        </row>
        <row r="49">
          <cell r="C49">
            <v>39323</v>
          </cell>
        </row>
        <row r="50">
          <cell r="C50">
            <v>26250</v>
          </cell>
        </row>
        <row r="51">
          <cell r="C51">
            <v>47699.4</v>
          </cell>
        </row>
        <row r="52">
          <cell r="C52">
            <v>5250</v>
          </cell>
        </row>
        <row r="53">
          <cell r="C53">
            <v>25000</v>
          </cell>
        </row>
        <row r="54">
          <cell r="C54">
            <v>100000</v>
          </cell>
        </row>
        <row r="55">
          <cell r="C55">
            <v>12500</v>
          </cell>
        </row>
        <row r="56">
          <cell r="C56">
            <v>46250</v>
          </cell>
        </row>
        <row r="57">
          <cell r="C57">
            <v>25000</v>
          </cell>
        </row>
        <row r="58">
          <cell r="C58">
            <v>96873.5</v>
          </cell>
        </row>
        <row r="59">
          <cell r="C59">
            <v>178940.47500000001</v>
          </cell>
        </row>
        <row r="60">
          <cell r="C60">
            <v>42561.75</v>
          </cell>
        </row>
        <row r="61">
          <cell r="C61">
            <v>63561.75</v>
          </cell>
        </row>
        <row r="62">
          <cell r="C62">
            <v>210000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D395"/>
  <sheetViews>
    <sheetView tabSelected="1" topLeftCell="A21" zoomScale="80" zoomScaleNormal="80" zoomScalePageLayoutView="80" workbookViewId="0">
      <selection activeCell="M52" sqref="M52:Z52"/>
    </sheetView>
  </sheetViews>
  <sheetFormatPr baseColWidth="10" defaultColWidth="10.83203125" defaultRowHeight="13"/>
  <cols>
    <col min="1" max="1" width="21.5" style="12" customWidth="1"/>
    <col min="2" max="2" width="0.6640625" style="12" customWidth="1"/>
    <col min="3" max="3" width="13.5" style="12" customWidth="1"/>
    <col min="4" max="4" width="7.1640625" style="12" customWidth="1"/>
    <col min="5" max="5" width="6" style="12" customWidth="1"/>
    <col min="6" max="6" width="0.5" style="12" customWidth="1"/>
    <col min="7" max="7" width="9" style="12" customWidth="1"/>
    <col min="8" max="8" width="0.83203125" style="12" customWidth="1"/>
    <col min="9" max="9" width="6.6640625" style="12" customWidth="1"/>
    <col min="10" max="10" width="0.5" style="12" customWidth="1"/>
    <col min="11" max="11" width="6.6640625" style="12" customWidth="1"/>
    <col min="12" max="12" width="0.5" style="12" customWidth="1"/>
    <col min="13" max="17" width="6.6640625" style="12" customWidth="1"/>
    <col min="18" max="18" width="7.33203125" style="12" customWidth="1"/>
    <col min="19" max="19" width="6.6640625" style="12" customWidth="1"/>
    <col min="20" max="20" width="0.5" style="12" customWidth="1"/>
    <col min="21" max="21" width="7.1640625" style="12" customWidth="1"/>
    <col min="22" max="23" width="6.6640625" style="12" customWidth="1"/>
    <col min="24" max="24" width="0.6640625" style="12" customWidth="1"/>
    <col min="25" max="25" width="6.33203125" style="12" customWidth="1"/>
    <col min="26" max="26" width="6.6640625" style="12" customWidth="1"/>
    <col min="27" max="27" width="1.1640625" style="25" customWidth="1"/>
    <col min="28" max="28" width="7.1640625" style="12" customWidth="1"/>
    <col min="29" max="16384" width="10.83203125" style="12"/>
  </cols>
  <sheetData>
    <row r="1" spans="1:28" ht="19.5" customHeight="1" thickBot="1">
      <c r="E1" s="129"/>
      <c r="F1" s="129"/>
      <c r="G1" s="275" t="s">
        <v>274</v>
      </c>
      <c r="H1" s="275"/>
      <c r="I1" s="275"/>
      <c r="K1" s="63"/>
      <c r="M1" s="2" t="s">
        <v>275</v>
      </c>
      <c r="P1" s="63" t="s">
        <v>175</v>
      </c>
      <c r="Q1" s="47" t="s">
        <v>276</v>
      </c>
    </row>
    <row r="2" spans="1:28" ht="21.75" customHeight="1">
      <c r="E2" s="129" t="s">
        <v>248</v>
      </c>
      <c r="F2" s="129"/>
      <c r="G2" s="129"/>
      <c r="I2" s="317" t="s">
        <v>249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U2" s="127" t="s">
        <v>250</v>
      </c>
    </row>
    <row r="3" spans="1:28" ht="20" customHeight="1">
      <c r="E3" s="135" t="s">
        <v>68</v>
      </c>
      <c r="F3" s="13"/>
      <c r="G3" s="315" t="s">
        <v>74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14"/>
      <c r="U3" s="15">
        <v>20</v>
      </c>
      <c r="V3" s="257" t="s">
        <v>90</v>
      </c>
      <c r="W3" s="258"/>
      <c r="X3" s="124"/>
      <c r="Y3" s="313" t="s">
        <v>75</v>
      </c>
      <c r="Z3" s="273"/>
      <c r="AA3" s="126"/>
    </row>
    <row r="4" spans="1:28" ht="7.5" customHeight="1"/>
    <row r="5" spans="1:28" ht="20" customHeight="1">
      <c r="A5" s="2" t="s">
        <v>233</v>
      </c>
      <c r="E5" s="315" t="s">
        <v>76</v>
      </c>
      <c r="F5" s="249"/>
      <c r="G5" s="249"/>
      <c r="H5" s="249"/>
      <c r="I5" s="249"/>
      <c r="J5" s="249"/>
      <c r="K5" s="249"/>
      <c r="L5" s="249"/>
      <c r="M5" s="249"/>
      <c r="N5" s="250"/>
      <c r="O5" s="16"/>
      <c r="U5" s="257" t="s">
        <v>232</v>
      </c>
      <c r="V5" s="257"/>
      <c r="W5" s="257"/>
      <c r="X5" s="129"/>
      <c r="Y5" s="259">
        <v>40720</v>
      </c>
      <c r="Z5" s="260"/>
      <c r="AA5" s="126"/>
    </row>
    <row r="6" spans="1:28" ht="11.25" customHeight="1"/>
    <row r="7" spans="1:28" ht="18" customHeight="1">
      <c r="A7" s="2" t="s">
        <v>234</v>
      </c>
      <c r="D7" s="245" t="s">
        <v>77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7"/>
      <c r="AA7" s="126"/>
    </row>
    <row r="8" spans="1:28" ht="10.5" customHeight="1"/>
    <row r="9" spans="1:28" ht="20" customHeight="1">
      <c r="A9" s="2" t="s">
        <v>235</v>
      </c>
      <c r="C9" s="245" t="s">
        <v>78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7"/>
      <c r="X9" s="17"/>
      <c r="Y9" s="128" t="s">
        <v>251</v>
      </c>
      <c r="Z9" s="135" t="s">
        <v>69</v>
      </c>
      <c r="AB9" s="16"/>
    </row>
    <row r="10" spans="1:28" ht="14" thickBot="1">
      <c r="A10" s="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28"/>
      <c r="Z10" s="16"/>
      <c r="AB10" s="16"/>
    </row>
    <row r="11" spans="1:28" ht="10.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92"/>
      <c r="AB11" s="16"/>
    </row>
    <row r="12" spans="1:28" ht="20" customHeight="1">
      <c r="A12" s="3" t="s">
        <v>256</v>
      </c>
      <c r="B12" s="20"/>
      <c r="C12" s="20"/>
      <c r="D12" s="20"/>
      <c r="E12" s="16"/>
      <c r="F12" s="16"/>
      <c r="G12" s="20" t="s">
        <v>257</v>
      </c>
      <c r="H12" s="16"/>
      <c r="I12" s="16"/>
      <c r="J12" s="16"/>
      <c r="K12" s="245" t="s">
        <v>79</v>
      </c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93"/>
      <c r="AB12" s="16"/>
    </row>
    <row r="13" spans="1:28" ht="13.5" customHeight="1">
      <c r="A13" s="2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94"/>
      <c r="AB13" s="16"/>
    </row>
    <row r="14" spans="1:28" ht="18" customHeight="1">
      <c r="A14" s="21"/>
      <c r="B14" s="16"/>
      <c r="C14" s="16"/>
      <c r="D14" s="16"/>
      <c r="E14" s="16"/>
      <c r="F14" s="16"/>
      <c r="G14" s="16"/>
      <c r="H14" s="16"/>
      <c r="I14" s="258" t="s">
        <v>237</v>
      </c>
      <c r="J14" s="258"/>
      <c r="K14" s="258"/>
      <c r="L14" s="258"/>
      <c r="M14" s="321"/>
      <c r="N14" s="318" t="s">
        <v>80</v>
      </c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20"/>
      <c r="AA14" s="93"/>
      <c r="AB14" s="16"/>
    </row>
    <row r="15" spans="1:28" ht="20" customHeight="1">
      <c r="A15" s="4" t="s">
        <v>270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94"/>
      <c r="AB15" s="16"/>
    </row>
    <row r="16" spans="1:28" ht="36.75" customHeight="1">
      <c r="A16" s="325" t="s">
        <v>81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7"/>
      <c r="AA16" s="95"/>
      <c r="AB16" s="16"/>
    </row>
    <row r="17" spans="1:28" ht="20" customHeight="1">
      <c r="A17" s="4" t="s">
        <v>252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5" t="s">
        <v>253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94"/>
      <c r="AB17" s="16"/>
    </row>
    <row r="18" spans="1:28" ht="20" customHeight="1">
      <c r="A18" s="322" t="s">
        <v>82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4"/>
      <c r="O18" s="16"/>
      <c r="P18" s="315" t="s">
        <v>83</v>
      </c>
      <c r="Q18" s="249"/>
      <c r="R18" s="249"/>
      <c r="S18" s="249"/>
      <c r="T18" s="249"/>
      <c r="U18" s="249"/>
      <c r="V18" s="249"/>
      <c r="W18" s="249"/>
      <c r="X18" s="249"/>
      <c r="Y18" s="249"/>
      <c r="Z18" s="250"/>
      <c r="AA18" s="96"/>
      <c r="AB18" s="16"/>
    </row>
    <row r="19" spans="1:28" ht="9.75" customHeight="1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86"/>
      <c r="AA19" s="94"/>
      <c r="AB19" s="16"/>
    </row>
    <row r="20" spans="1:28" ht="20" customHeight="1">
      <c r="A20" s="4" t="s">
        <v>236</v>
      </c>
      <c r="B20" s="245" t="s">
        <v>84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93"/>
      <c r="AB20" s="16"/>
    </row>
    <row r="21" spans="1:28" s="6" customFormat="1" ht="25.5" customHeight="1">
      <c r="A21" s="311" t="s">
        <v>30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97"/>
      <c r="AB21" s="91"/>
    </row>
    <row r="22" spans="1:28" ht="20" customHeight="1">
      <c r="A22" s="248" t="s">
        <v>85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50"/>
      <c r="AA22" s="96"/>
      <c r="AB22" s="16"/>
    </row>
    <row r="23" spans="1:28" ht="16.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98"/>
      <c r="AB23" s="16"/>
    </row>
    <row r="24" spans="1:28" ht="6" customHeight="1">
      <c r="AB24" s="16"/>
    </row>
    <row r="25" spans="1:28" ht="20" customHeight="1">
      <c r="A25" s="2" t="s">
        <v>230</v>
      </c>
      <c r="G25" s="241"/>
      <c r="H25" s="241"/>
      <c r="I25" s="241"/>
      <c r="J25" s="241"/>
      <c r="K25" s="241"/>
      <c r="N25" s="2"/>
    </row>
    <row r="26" spans="1:28" ht="4.5" customHeight="1">
      <c r="A26" s="2"/>
      <c r="I26" s="24"/>
      <c r="J26" s="24"/>
      <c r="K26" s="24"/>
      <c r="N26" s="2"/>
    </row>
    <row r="27" spans="1:28" ht="27.75" customHeight="1">
      <c r="A27" s="251" t="s">
        <v>18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3"/>
      <c r="AA27" s="125"/>
    </row>
    <row r="28" spans="1:28" ht="27.75" customHeight="1">
      <c r="A28" s="25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6"/>
      <c r="AA28" s="125"/>
    </row>
    <row r="29" spans="1:28" ht="6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8">
      <c r="A30" s="5" t="s">
        <v>255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8">
      <c r="A31" s="240" t="s">
        <v>176</v>
      </c>
      <c r="B31" s="240"/>
      <c r="C31" s="240"/>
      <c r="M31" s="12">
        <v>1</v>
      </c>
      <c r="N31" s="12">
        <v>2</v>
      </c>
      <c r="O31" s="12">
        <v>3</v>
      </c>
      <c r="P31" s="12">
        <v>4</v>
      </c>
      <c r="Q31" s="12">
        <v>5</v>
      </c>
      <c r="R31" s="12">
        <v>6</v>
      </c>
      <c r="S31" s="12">
        <v>7</v>
      </c>
      <c r="U31" s="12">
        <v>8</v>
      </c>
      <c r="V31" s="12">
        <v>9</v>
      </c>
      <c r="W31" s="12">
        <v>10</v>
      </c>
      <c r="Y31" s="12">
        <v>11</v>
      </c>
      <c r="Z31" s="12">
        <v>12</v>
      </c>
    </row>
    <row r="32" spans="1:28" s="26" customFormat="1" ht="35.25" customHeight="1">
      <c r="A32" s="25"/>
      <c r="B32" s="244" t="s">
        <v>254</v>
      </c>
      <c r="C32" s="244"/>
      <c r="D32" s="244"/>
      <c r="E32" s="244"/>
      <c r="F32" s="244"/>
      <c r="G32" s="244"/>
      <c r="H32" s="244"/>
      <c r="I32" s="244"/>
      <c r="J32" s="244"/>
      <c r="K32" s="244"/>
      <c r="M32" s="27"/>
      <c r="N32" s="27"/>
      <c r="O32" s="27"/>
      <c r="P32" s="27"/>
      <c r="Q32" s="27"/>
      <c r="R32" s="27"/>
      <c r="S32" s="242"/>
      <c r="T32" s="243"/>
      <c r="U32" s="27"/>
      <c r="V32" s="27"/>
      <c r="W32" s="27"/>
      <c r="X32" s="242"/>
      <c r="Y32" s="243"/>
      <c r="Z32" s="27"/>
      <c r="AA32" s="88"/>
    </row>
    <row r="33" spans="1:30" ht="5.25" customHeight="1"/>
    <row r="34" spans="1:30">
      <c r="I34" s="275"/>
      <c r="J34" s="275"/>
      <c r="K34" s="275"/>
    </row>
    <row r="35" spans="1:30" ht="30.75" customHeight="1" thickBot="1">
      <c r="A35" s="2" t="s">
        <v>89</v>
      </c>
      <c r="C35" s="316" t="s">
        <v>271</v>
      </c>
      <c r="D35" s="316"/>
      <c r="E35" s="316"/>
      <c r="F35" s="316"/>
      <c r="G35" s="316"/>
      <c r="I35" s="274" t="s">
        <v>272</v>
      </c>
      <c r="J35" s="275"/>
      <c r="K35" s="275"/>
      <c r="M35" s="314" t="s">
        <v>273</v>
      </c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85"/>
      <c r="AB35" s="90" t="s">
        <v>179</v>
      </c>
    </row>
    <row r="36" spans="1:30" ht="24" customHeight="1" thickTop="1">
      <c r="A36" s="328" t="s">
        <v>218</v>
      </c>
      <c r="C36" s="281" t="s">
        <v>224</v>
      </c>
      <c r="D36" s="282"/>
      <c r="E36" s="282"/>
      <c r="F36" s="282"/>
      <c r="G36" s="283"/>
      <c r="I36" s="28">
        <v>0</v>
      </c>
      <c r="J36" s="69"/>
      <c r="K36" s="28">
        <v>200</v>
      </c>
      <c r="L36" s="71"/>
      <c r="M36" s="30"/>
      <c r="N36" s="30"/>
      <c r="O36" s="30"/>
      <c r="P36" s="30"/>
      <c r="Q36" s="30"/>
      <c r="R36" s="31"/>
      <c r="S36" s="66"/>
      <c r="T36" s="67"/>
      <c r="U36" s="32"/>
      <c r="V36" s="30"/>
      <c r="W36" s="30">
        <v>200</v>
      </c>
      <c r="X36" s="66"/>
      <c r="Y36" s="67"/>
      <c r="Z36" s="32"/>
      <c r="AA36" s="89"/>
      <c r="AB36" s="99"/>
      <c r="AC36" s="6" t="s">
        <v>12</v>
      </c>
      <c r="AD36" s="33"/>
    </row>
    <row r="37" spans="1:30" ht="3.75" customHeight="1">
      <c r="A37" s="329"/>
      <c r="C37" s="284"/>
      <c r="D37" s="285"/>
      <c r="E37" s="285"/>
      <c r="F37" s="285"/>
      <c r="G37" s="286"/>
      <c r="I37" s="82"/>
      <c r="J37" s="82"/>
      <c r="K37" s="82"/>
      <c r="L37" s="71"/>
      <c r="M37" s="35"/>
      <c r="N37" s="35"/>
      <c r="O37" s="35"/>
      <c r="P37" s="35"/>
      <c r="Q37" s="35"/>
      <c r="R37" s="35"/>
      <c r="S37" s="72"/>
      <c r="T37" s="72"/>
      <c r="U37" s="35"/>
      <c r="V37" s="35"/>
      <c r="W37" s="35"/>
      <c r="X37" s="72"/>
      <c r="Y37" s="72"/>
      <c r="Z37" s="35"/>
      <c r="AA37" s="42"/>
      <c r="AD37" s="33"/>
    </row>
    <row r="38" spans="1:30" ht="26.25" customHeight="1">
      <c r="A38" s="329"/>
      <c r="C38" s="284"/>
      <c r="D38" s="285"/>
      <c r="E38" s="285"/>
      <c r="F38" s="285"/>
      <c r="G38" s="286"/>
      <c r="I38" s="80" t="s">
        <v>178</v>
      </c>
      <c r="J38" s="79"/>
      <c r="K38" s="220"/>
      <c r="L38" s="41"/>
      <c r="M38" s="36"/>
      <c r="N38" s="36"/>
      <c r="O38" s="36"/>
      <c r="P38" s="36"/>
      <c r="Q38" s="36"/>
      <c r="R38" s="36"/>
      <c r="S38" s="77"/>
      <c r="T38" s="78"/>
      <c r="U38" s="36"/>
      <c r="V38" s="36"/>
      <c r="W38" s="36">
        <v>146</v>
      </c>
      <c r="X38" s="77"/>
      <c r="Y38" s="78"/>
      <c r="Z38" s="37"/>
      <c r="AA38" s="42"/>
      <c r="AD38" s="33"/>
    </row>
    <row r="39" spans="1:30" s="26" customFormat="1" ht="3.75" customHeight="1">
      <c r="A39" s="329"/>
      <c r="C39" s="284"/>
      <c r="D39" s="285"/>
      <c r="E39" s="285"/>
      <c r="F39" s="285"/>
      <c r="G39" s="286"/>
      <c r="I39" s="75"/>
      <c r="J39" s="75"/>
      <c r="K39" s="75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D39" s="76"/>
    </row>
    <row r="40" spans="1:30" s="26" customFormat="1" ht="24" customHeight="1" thickBot="1">
      <c r="A40" s="330"/>
      <c r="C40" s="287"/>
      <c r="D40" s="288"/>
      <c r="E40" s="288"/>
      <c r="F40" s="288"/>
      <c r="G40" s="289"/>
      <c r="I40" s="292" t="s">
        <v>177</v>
      </c>
      <c r="J40" s="292"/>
      <c r="K40" s="292"/>
      <c r="L40" s="42"/>
      <c r="M40" s="308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10"/>
      <c r="AA40" s="43"/>
      <c r="AD40" s="76"/>
    </row>
    <row r="41" spans="1:30" ht="5.25" customHeight="1" thickTop="1" thickBot="1">
      <c r="A41" s="38"/>
      <c r="B41" s="16"/>
      <c r="C41" s="39"/>
      <c r="D41" s="39"/>
      <c r="E41" s="39"/>
      <c r="F41" s="39"/>
      <c r="G41" s="40"/>
      <c r="I41" s="69"/>
      <c r="J41" s="69"/>
      <c r="K41" s="69"/>
      <c r="L41" s="69"/>
      <c r="M41" s="34"/>
      <c r="N41" s="34"/>
      <c r="O41" s="34"/>
      <c r="P41" s="34"/>
      <c r="Q41" s="34"/>
      <c r="R41" s="34"/>
      <c r="S41" s="69"/>
      <c r="T41" s="69"/>
      <c r="U41" s="34"/>
      <c r="V41" s="34"/>
      <c r="W41" s="34"/>
      <c r="X41" s="69"/>
      <c r="Y41" s="69"/>
      <c r="Z41" s="34"/>
      <c r="AA41" s="42"/>
      <c r="AB41" s="16"/>
      <c r="AD41" s="33"/>
    </row>
    <row r="42" spans="1:30" ht="24" customHeight="1" thickTop="1">
      <c r="A42" s="333" t="s">
        <v>219</v>
      </c>
      <c r="B42" s="221"/>
      <c r="C42" s="336" t="s">
        <v>222</v>
      </c>
      <c r="D42" s="337"/>
      <c r="E42" s="337"/>
      <c r="F42" s="337"/>
      <c r="G42" s="338"/>
      <c r="H42" s="221"/>
      <c r="I42" s="222">
        <v>640</v>
      </c>
      <c r="J42" s="223"/>
      <c r="K42" s="222">
        <v>595</v>
      </c>
      <c r="L42" s="224"/>
      <c r="M42" s="225"/>
      <c r="N42" s="225"/>
      <c r="O42" s="225"/>
      <c r="P42" s="225"/>
      <c r="Q42" s="225"/>
      <c r="R42" s="226"/>
      <c r="S42" s="345"/>
      <c r="T42" s="346"/>
      <c r="U42" s="227"/>
      <c r="V42" s="225"/>
      <c r="W42" s="225"/>
      <c r="X42" s="345"/>
      <c r="Y42" s="346"/>
      <c r="Z42" s="227">
        <v>45</v>
      </c>
      <c r="AA42" s="42"/>
      <c r="AB42" s="99"/>
      <c r="AC42" s="6" t="s">
        <v>13</v>
      </c>
      <c r="AD42" s="33"/>
    </row>
    <row r="43" spans="1:30" ht="3.75" customHeight="1">
      <c r="A43" s="334"/>
      <c r="B43" s="221"/>
      <c r="C43" s="339"/>
      <c r="D43" s="340"/>
      <c r="E43" s="340"/>
      <c r="F43" s="340"/>
      <c r="G43" s="341"/>
      <c r="H43" s="221"/>
      <c r="I43" s="331"/>
      <c r="J43" s="331"/>
      <c r="K43" s="331"/>
      <c r="L43" s="224"/>
      <c r="M43" s="228"/>
      <c r="N43" s="228"/>
      <c r="O43" s="228"/>
      <c r="P43" s="228"/>
      <c r="Q43" s="228"/>
      <c r="R43" s="228"/>
      <c r="S43" s="229"/>
      <c r="T43" s="229"/>
      <c r="U43" s="228"/>
      <c r="V43" s="228"/>
      <c r="W43" s="228"/>
      <c r="X43" s="229"/>
      <c r="Y43" s="229"/>
      <c r="Z43" s="228"/>
      <c r="AA43" s="42"/>
      <c r="AD43" s="33"/>
    </row>
    <row r="44" spans="1:30" ht="26.25" customHeight="1">
      <c r="A44" s="334"/>
      <c r="B44" s="221"/>
      <c r="C44" s="339"/>
      <c r="D44" s="340"/>
      <c r="E44" s="340"/>
      <c r="F44" s="340"/>
      <c r="G44" s="341"/>
      <c r="H44" s="221"/>
      <c r="I44" s="230" t="s">
        <v>178</v>
      </c>
      <c r="J44" s="231"/>
      <c r="K44" s="220"/>
      <c r="L44" s="232"/>
      <c r="M44" s="233"/>
      <c r="N44" s="233"/>
      <c r="O44" s="233"/>
      <c r="P44" s="233"/>
      <c r="Q44" s="233"/>
      <c r="R44" s="233"/>
      <c r="S44" s="234"/>
      <c r="T44" s="232"/>
      <c r="U44" s="233"/>
      <c r="V44" s="233"/>
      <c r="W44" s="233"/>
      <c r="X44" s="234"/>
      <c r="Y44" s="232"/>
      <c r="Z44" s="235">
        <v>105</v>
      </c>
      <c r="AA44" s="42"/>
      <c r="AD44" s="33"/>
    </row>
    <row r="45" spans="1:30" s="26" customFormat="1" ht="3.75" customHeight="1">
      <c r="A45" s="334"/>
      <c r="B45" s="221"/>
      <c r="C45" s="339"/>
      <c r="D45" s="340"/>
      <c r="E45" s="340"/>
      <c r="F45" s="340"/>
      <c r="G45" s="341"/>
      <c r="H45" s="221"/>
      <c r="I45" s="236"/>
      <c r="J45" s="236"/>
      <c r="K45" s="236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42"/>
      <c r="AD45" s="76"/>
    </row>
    <row r="46" spans="1:30" s="26" customFormat="1" ht="24" customHeight="1" thickBot="1">
      <c r="A46" s="335"/>
      <c r="B46" s="221"/>
      <c r="C46" s="342"/>
      <c r="D46" s="343"/>
      <c r="E46" s="343"/>
      <c r="F46" s="343"/>
      <c r="G46" s="344"/>
      <c r="H46" s="221"/>
      <c r="I46" s="347" t="s">
        <v>177</v>
      </c>
      <c r="J46" s="347"/>
      <c r="K46" s="347"/>
      <c r="L46" s="237"/>
      <c r="M46" s="348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50"/>
      <c r="AA46" s="43"/>
      <c r="AD46" s="76"/>
    </row>
    <row r="47" spans="1:30" ht="5.25" customHeight="1" thickTop="1" thickBot="1">
      <c r="A47" s="38"/>
      <c r="B47" s="16"/>
      <c r="C47" s="39"/>
      <c r="D47" s="39"/>
      <c r="E47" s="39"/>
      <c r="F47" s="39"/>
      <c r="G47" s="40"/>
      <c r="I47" s="69"/>
      <c r="J47" s="69"/>
      <c r="K47" s="69"/>
      <c r="L47" s="69"/>
      <c r="M47" s="34"/>
      <c r="N47" s="34"/>
      <c r="O47" s="34"/>
      <c r="P47" s="34"/>
      <c r="Q47" s="34"/>
      <c r="R47" s="34"/>
      <c r="S47" s="69"/>
      <c r="T47" s="69"/>
      <c r="U47" s="34"/>
      <c r="V47" s="34"/>
      <c r="W47" s="34"/>
      <c r="X47" s="69"/>
      <c r="Y47" s="69"/>
      <c r="Z47" s="34"/>
      <c r="AA47" s="42"/>
      <c r="AB47" s="16"/>
      <c r="AD47" s="33"/>
    </row>
    <row r="48" spans="1:30" ht="24" customHeight="1" thickTop="1">
      <c r="A48" s="328" t="s">
        <v>220</v>
      </c>
      <c r="C48" s="281" t="s">
        <v>223</v>
      </c>
      <c r="D48" s="282"/>
      <c r="E48" s="282"/>
      <c r="F48" s="282"/>
      <c r="G48" s="283"/>
      <c r="I48" s="28">
        <v>0</v>
      </c>
      <c r="J48" s="69"/>
      <c r="K48" s="28">
        <v>52</v>
      </c>
      <c r="L48" s="71"/>
      <c r="M48" s="30"/>
      <c r="N48" s="30"/>
      <c r="O48" s="30"/>
      <c r="P48" s="30"/>
      <c r="Q48" s="30"/>
      <c r="R48" s="31"/>
      <c r="S48" s="290"/>
      <c r="T48" s="291"/>
      <c r="U48" s="32"/>
      <c r="V48" s="30"/>
      <c r="W48" s="30">
        <v>52</v>
      </c>
      <c r="X48" s="290"/>
      <c r="Y48" s="291"/>
      <c r="Z48" s="32"/>
      <c r="AA48" s="42"/>
      <c r="AB48" s="99"/>
      <c r="AC48" s="6" t="s">
        <v>14</v>
      </c>
      <c r="AD48" s="33"/>
    </row>
    <row r="49" spans="1:30" ht="3.75" customHeight="1">
      <c r="A49" s="329"/>
      <c r="C49" s="284"/>
      <c r="D49" s="285"/>
      <c r="E49" s="285"/>
      <c r="F49" s="285"/>
      <c r="G49" s="286"/>
      <c r="I49" s="307"/>
      <c r="J49" s="307"/>
      <c r="K49" s="307"/>
      <c r="L49" s="71"/>
      <c r="M49" s="35"/>
      <c r="N49" s="35"/>
      <c r="O49" s="35"/>
      <c r="P49" s="35"/>
      <c r="Q49" s="35"/>
      <c r="R49" s="35"/>
      <c r="S49" s="72"/>
      <c r="T49" s="72"/>
      <c r="U49" s="35"/>
      <c r="V49" s="35"/>
      <c r="W49" s="35"/>
      <c r="X49" s="72"/>
      <c r="Y49" s="72"/>
      <c r="Z49" s="35"/>
      <c r="AA49" s="42"/>
      <c r="AD49" s="33"/>
    </row>
    <row r="50" spans="1:30" ht="26.25" customHeight="1">
      <c r="A50" s="329"/>
      <c r="C50" s="284"/>
      <c r="D50" s="285"/>
      <c r="E50" s="285"/>
      <c r="F50" s="285"/>
      <c r="G50" s="286"/>
      <c r="I50" s="80" t="s">
        <v>178</v>
      </c>
      <c r="J50" s="79"/>
      <c r="K50" s="220"/>
      <c r="L50" s="41"/>
      <c r="M50" s="36"/>
      <c r="N50" s="36"/>
      <c r="O50" s="36"/>
      <c r="P50" s="36"/>
      <c r="Q50" s="36"/>
      <c r="R50" s="36"/>
      <c r="S50" s="77"/>
      <c r="T50" s="78"/>
      <c r="U50" s="36"/>
      <c r="V50" s="36"/>
      <c r="W50" s="36">
        <v>73</v>
      </c>
      <c r="X50" s="77"/>
      <c r="Y50" s="78"/>
      <c r="Z50" s="37"/>
      <c r="AA50" s="42"/>
      <c r="AD50" s="33"/>
    </row>
    <row r="51" spans="1:30" s="26" customFormat="1" ht="3.75" customHeight="1">
      <c r="A51" s="329"/>
      <c r="C51" s="284"/>
      <c r="D51" s="285"/>
      <c r="E51" s="285"/>
      <c r="F51" s="285"/>
      <c r="G51" s="286"/>
      <c r="I51" s="75"/>
      <c r="J51" s="75"/>
      <c r="K51" s="75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D51" s="76"/>
    </row>
    <row r="52" spans="1:30" s="26" customFormat="1" ht="24" customHeight="1" thickBot="1">
      <c r="A52" s="330"/>
      <c r="C52" s="287"/>
      <c r="D52" s="288"/>
      <c r="E52" s="288"/>
      <c r="F52" s="288"/>
      <c r="G52" s="289"/>
      <c r="I52" s="292" t="s">
        <v>177</v>
      </c>
      <c r="J52" s="292"/>
      <c r="K52" s="292"/>
      <c r="L52" s="42"/>
      <c r="M52" s="308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10"/>
      <c r="AA52" s="43"/>
      <c r="AD52" s="76"/>
    </row>
    <row r="53" spans="1:30" ht="5.25" customHeight="1" thickTop="1" thickBot="1">
      <c r="A53" s="38"/>
      <c r="B53" s="16"/>
      <c r="C53" s="39"/>
      <c r="D53" s="39"/>
      <c r="E53" s="39"/>
      <c r="F53" s="39"/>
      <c r="G53" s="40"/>
      <c r="I53" s="69"/>
      <c r="J53" s="69"/>
      <c r="K53" s="69"/>
      <c r="L53" s="69"/>
      <c r="M53" s="34"/>
      <c r="N53" s="34"/>
      <c r="O53" s="34"/>
      <c r="P53" s="34"/>
      <c r="Q53" s="34"/>
      <c r="R53" s="34"/>
      <c r="S53" s="69"/>
      <c r="T53" s="69"/>
      <c r="U53" s="34"/>
      <c r="V53" s="34"/>
      <c r="W53" s="34"/>
      <c r="X53" s="69"/>
      <c r="Y53" s="69"/>
      <c r="Z53" s="34"/>
      <c r="AA53" s="42"/>
      <c r="AB53" s="16"/>
      <c r="AD53" s="33"/>
    </row>
    <row r="54" spans="1:30" ht="24" customHeight="1" thickTop="1">
      <c r="A54" s="328" t="s">
        <v>221</v>
      </c>
      <c r="C54" s="281" t="s">
        <v>225</v>
      </c>
      <c r="D54" s="282"/>
      <c r="E54" s="282"/>
      <c r="F54" s="282"/>
      <c r="G54" s="283"/>
      <c r="I54" s="28">
        <v>0</v>
      </c>
      <c r="J54" s="69"/>
      <c r="K54" s="28">
        <v>6</v>
      </c>
      <c r="L54" s="71"/>
      <c r="M54" s="30"/>
      <c r="N54" s="30"/>
      <c r="O54" s="30"/>
      <c r="P54" s="30"/>
      <c r="Q54" s="30"/>
      <c r="R54" s="31"/>
      <c r="S54" s="290"/>
      <c r="T54" s="291"/>
      <c r="U54" s="32"/>
      <c r="V54" s="30"/>
      <c r="W54" s="30"/>
      <c r="X54" s="290"/>
      <c r="Y54" s="291"/>
      <c r="Z54" s="32">
        <v>6</v>
      </c>
      <c r="AA54" s="42"/>
      <c r="AB54" s="99"/>
      <c r="AD54" s="33"/>
    </row>
    <row r="55" spans="1:30" ht="3.75" customHeight="1">
      <c r="A55" s="329"/>
      <c r="C55" s="284"/>
      <c r="D55" s="285"/>
      <c r="E55" s="285"/>
      <c r="F55" s="285"/>
      <c r="G55" s="286"/>
      <c r="I55" s="307"/>
      <c r="J55" s="307"/>
      <c r="K55" s="307"/>
      <c r="L55" s="71"/>
      <c r="M55" s="35"/>
      <c r="N55" s="35"/>
      <c r="O55" s="35"/>
      <c r="P55" s="35"/>
      <c r="Q55" s="35"/>
      <c r="R55" s="35"/>
      <c r="S55" s="72"/>
      <c r="T55" s="72"/>
      <c r="U55" s="35"/>
      <c r="V55" s="35"/>
      <c r="W55" s="35"/>
      <c r="X55" s="72"/>
      <c r="Y55" s="72"/>
      <c r="Z55" s="35"/>
      <c r="AA55" s="42"/>
      <c r="AD55" s="33"/>
    </row>
    <row r="56" spans="1:30" ht="26.25" customHeight="1">
      <c r="A56" s="329"/>
      <c r="C56" s="284"/>
      <c r="D56" s="285"/>
      <c r="E56" s="285"/>
      <c r="F56" s="285"/>
      <c r="G56" s="286"/>
      <c r="I56" s="80" t="s">
        <v>178</v>
      </c>
      <c r="J56" s="79"/>
      <c r="K56" s="220"/>
      <c r="L56" s="41"/>
      <c r="M56" s="36"/>
      <c r="N56" s="36"/>
      <c r="O56" s="36"/>
      <c r="P56" s="36"/>
      <c r="Q56" s="36"/>
      <c r="R56" s="36"/>
      <c r="S56" s="77"/>
      <c r="T56" s="78"/>
      <c r="U56" s="36"/>
      <c r="V56" s="36"/>
      <c r="W56" s="36"/>
      <c r="X56" s="77"/>
      <c r="Y56" s="78"/>
      <c r="Z56" s="37">
        <v>6</v>
      </c>
      <c r="AA56" s="42"/>
      <c r="AD56" s="33"/>
    </row>
    <row r="57" spans="1:30" s="26" customFormat="1" ht="3.75" customHeight="1">
      <c r="A57" s="329"/>
      <c r="C57" s="284"/>
      <c r="D57" s="285"/>
      <c r="E57" s="285"/>
      <c r="F57" s="285"/>
      <c r="G57" s="286"/>
      <c r="I57" s="75"/>
      <c r="J57" s="75"/>
      <c r="K57" s="75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D57" s="76"/>
    </row>
    <row r="58" spans="1:30" s="26" customFormat="1" ht="24" customHeight="1" thickBot="1">
      <c r="A58" s="330"/>
      <c r="C58" s="287"/>
      <c r="D58" s="288"/>
      <c r="E58" s="288"/>
      <c r="F58" s="288"/>
      <c r="G58" s="289"/>
      <c r="I58" s="292" t="s">
        <v>177</v>
      </c>
      <c r="J58" s="292"/>
      <c r="K58" s="292"/>
      <c r="L58" s="42"/>
      <c r="M58" s="308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10"/>
      <c r="AA58" s="43"/>
      <c r="AD58" s="76"/>
    </row>
    <row r="59" spans="1:30" ht="6.75" customHeight="1" thickTop="1">
      <c r="A59" s="70"/>
      <c r="B59" s="16"/>
      <c r="C59" s="39"/>
      <c r="D59" s="39"/>
      <c r="E59" s="39"/>
      <c r="F59" s="39"/>
      <c r="G59" s="39"/>
      <c r="I59" s="69"/>
      <c r="J59" s="69"/>
      <c r="K59" s="69"/>
      <c r="L59" s="69"/>
      <c r="M59" s="34"/>
      <c r="N59" s="34"/>
      <c r="O59" s="34"/>
      <c r="P59" s="34"/>
      <c r="Q59" s="34"/>
      <c r="R59" s="34"/>
      <c r="S59" s="69"/>
      <c r="T59" s="69"/>
      <c r="U59" s="34"/>
      <c r="V59" s="34"/>
      <c r="W59" s="34"/>
      <c r="X59" s="69"/>
      <c r="Y59" s="69"/>
      <c r="Z59" s="34"/>
      <c r="AA59" s="42"/>
      <c r="AB59" s="16"/>
      <c r="AD59" s="33"/>
    </row>
    <row r="60" spans="1:30" ht="15" customHeight="1">
      <c r="A60" s="70"/>
      <c r="B60" s="16"/>
      <c r="C60" s="39"/>
      <c r="D60" s="39"/>
      <c r="E60" s="39"/>
      <c r="F60" s="39"/>
      <c r="G60" s="39"/>
      <c r="I60" s="69"/>
      <c r="J60" s="69"/>
      <c r="K60" s="74"/>
      <c r="L60" s="332" t="s">
        <v>181</v>
      </c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84"/>
      <c r="AB60" s="16"/>
      <c r="AD60" s="33"/>
    </row>
    <row r="61" spans="1:30" s="26" customFormat="1" ht="15" customHeight="1">
      <c r="A61" s="81"/>
      <c r="B61" s="25"/>
      <c r="C61" s="68"/>
      <c r="D61" s="68"/>
      <c r="E61" s="68"/>
      <c r="F61" s="68"/>
      <c r="G61" s="68"/>
      <c r="I61" s="43"/>
      <c r="J61" s="43"/>
      <c r="K61" s="99"/>
      <c r="L61" s="100"/>
      <c r="M61" s="303" t="s">
        <v>180</v>
      </c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84"/>
      <c r="AB61" s="25"/>
      <c r="AD61" s="76"/>
    </row>
    <row r="62" spans="1:30" s="26" customFormat="1" ht="8.25" customHeight="1">
      <c r="A62" s="81"/>
      <c r="B62" s="25"/>
      <c r="C62" s="68"/>
      <c r="D62" s="68"/>
      <c r="E62" s="68"/>
      <c r="F62" s="68"/>
      <c r="G62" s="68"/>
      <c r="I62" s="43"/>
      <c r="J62" s="43"/>
      <c r="K62" s="83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25"/>
      <c r="AD62" s="76"/>
    </row>
    <row r="63" spans="1:30" ht="19.5" customHeight="1">
      <c r="A63" s="73" t="s">
        <v>238</v>
      </c>
      <c r="C63" s="302">
        <v>40909</v>
      </c>
      <c r="D63" s="250"/>
      <c r="G63" s="276" t="s">
        <v>247</v>
      </c>
      <c r="H63" s="276"/>
      <c r="I63" s="277"/>
      <c r="J63" s="302">
        <v>41274</v>
      </c>
      <c r="K63" s="249"/>
      <c r="L63" s="249"/>
      <c r="M63" s="249"/>
      <c r="N63" s="250"/>
      <c r="O63" s="278" t="s">
        <v>240</v>
      </c>
      <c r="P63" s="279"/>
      <c r="Q63" s="279"/>
      <c r="R63" s="280"/>
      <c r="S63" s="304"/>
      <c r="T63" s="305"/>
      <c r="U63" s="306"/>
    </row>
    <row r="64" spans="1:30" ht="7.5" customHeight="1">
      <c r="R64" s="6"/>
    </row>
    <row r="65" spans="1:27" ht="20.25" customHeight="1">
      <c r="A65" s="1" t="s">
        <v>239</v>
      </c>
      <c r="C65" s="44"/>
      <c r="D65" s="16"/>
      <c r="E65" s="2" t="s">
        <v>258</v>
      </c>
      <c r="F65" s="2"/>
      <c r="G65" s="2"/>
      <c r="H65" s="16"/>
      <c r="J65" s="265"/>
      <c r="K65" s="265"/>
      <c r="L65" s="265"/>
      <c r="M65" s="265"/>
      <c r="N65" s="265"/>
    </row>
    <row r="66" spans="1:27" ht="3.75" customHeight="1">
      <c r="G66" s="24"/>
      <c r="P66" s="25"/>
      <c r="Q66" s="42"/>
      <c r="R66" s="25"/>
      <c r="S66" s="261"/>
      <c r="T66" s="261"/>
      <c r="U66" s="261"/>
      <c r="V66" s="64"/>
      <c r="W66" s="25"/>
      <c r="X66" s="266"/>
      <c r="Y66" s="266"/>
      <c r="Z66" s="266"/>
      <c r="AA66" s="87"/>
    </row>
    <row r="67" spans="1:27">
      <c r="A67" s="45"/>
      <c r="B67" s="46"/>
      <c r="C67" s="296" t="s">
        <v>260</v>
      </c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7"/>
      <c r="P67" s="65"/>
      <c r="Q67" s="25"/>
      <c r="R67" s="65"/>
      <c r="S67" s="65"/>
      <c r="T67" s="65"/>
      <c r="U67" s="25"/>
      <c r="V67" s="25"/>
      <c r="W67" s="25"/>
      <c r="X67" s="25"/>
      <c r="Y67" s="25"/>
      <c r="Z67" s="25"/>
    </row>
    <row r="68" spans="1:27">
      <c r="A68" s="48"/>
      <c r="B68" s="49"/>
      <c r="C68" s="49"/>
      <c r="D68" s="49"/>
      <c r="E68" s="49"/>
      <c r="F68" s="49"/>
      <c r="G68" s="49"/>
      <c r="H68" s="49"/>
      <c r="I68" s="7" t="s">
        <v>241</v>
      </c>
      <c r="J68" s="262">
        <v>7304419</v>
      </c>
      <c r="K68" s="267"/>
      <c r="L68" s="267"/>
      <c r="M68" s="267"/>
      <c r="N68" s="268"/>
      <c r="P68" s="261"/>
      <c r="Q68" s="261"/>
      <c r="R68" s="261"/>
      <c r="S68" s="261"/>
      <c r="T68" s="25"/>
      <c r="U68" s="261"/>
      <c r="V68" s="261"/>
      <c r="W68" s="261"/>
      <c r="X68" s="25"/>
      <c r="Y68" s="25"/>
      <c r="Z68" s="25"/>
    </row>
    <row r="69" spans="1:27">
      <c r="A69" s="48"/>
      <c r="B69" s="49"/>
      <c r="C69" s="49"/>
      <c r="D69" s="49"/>
      <c r="E69" s="49"/>
      <c r="F69" s="49"/>
      <c r="G69" s="49"/>
      <c r="H69" s="49"/>
      <c r="I69" s="7" t="s">
        <v>242</v>
      </c>
      <c r="J69" s="293">
        <v>790143</v>
      </c>
      <c r="K69" s="294"/>
      <c r="L69" s="294"/>
      <c r="M69" s="294"/>
      <c r="N69" s="295"/>
      <c r="P69" s="261"/>
      <c r="Q69" s="261"/>
      <c r="R69" s="261"/>
      <c r="S69" s="261"/>
      <c r="T69" s="25"/>
      <c r="U69" s="261"/>
      <c r="V69" s="261"/>
      <c r="W69" s="261"/>
      <c r="X69" s="25"/>
      <c r="Y69" s="25"/>
      <c r="Z69" s="25"/>
    </row>
    <row r="70" spans="1:27">
      <c r="A70" s="48"/>
      <c r="B70" s="49"/>
      <c r="C70" s="49"/>
      <c r="D70" s="49"/>
      <c r="E70" s="49"/>
      <c r="F70" s="49"/>
      <c r="G70" s="49"/>
      <c r="H70" s="49"/>
      <c r="I70" s="7" t="s">
        <v>243</v>
      </c>
      <c r="J70" s="262">
        <v>3213291</v>
      </c>
      <c r="K70" s="263"/>
      <c r="L70" s="263"/>
      <c r="M70" s="263"/>
      <c r="N70" s="264"/>
      <c r="P70" s="261"/>
      <c r="Q70" s="261"/>
      <c r="R70" s="261"/>
      <c r="S70" s="261"/>
      <c r="T70" s="25"/>
      <c r="U70" s="261"/>
      <c r="V70" s="261"/>
      <c r="W70" s="261"/>
      <c r="X70" s="25"/>
      <c r="Y70" s="25"/>
      <c r="Z70" s="25"/>
    </row>
    <row r="71" spans="1:27">
      <c r="A71" s="48"/>
      <c r="B71" s="49"/>
      <c r="C71" s="49"/>
      <c r="D71" s="49"/>
      <c r="E71" s="49"/>
      <c r="F71" s="49"/>
      <c r="G71" s="49"/>
      <c r="H71" s="49"/>
      <c r="I71" s="7" t="s">
        <v>244</v>
      </c>
      <c r="J71" s="50"/>
      <c r="K71" s="51"/>
      <c r="L71" s="51"/>
      <c r="M71" s="51"/>
      <c r="N71" s="52"/>
      <c r="P71" s="261"/>
      <c r="Q71" s="261"/>
      <c r="R71" s="261"/>
      <c r="S71" s="261"/>
      <c r="T71" s="25"/>
      <c r="U71" s="261"/>
      <c r="V71" s="261"/>
      <c r="W71" s="261"/>
      <c r="X71" s="25"/>
      <c r="Y71" s="25"/>
      <c r="Z71" s="25"/>
    </row>
    <row r="72" spans="1:27">
      <c r="A72" s="48"/>
      <c r="B72" s="49"/>
      <c r="C72" s="49"/>
      <c r="D72" s="49"/>
      <c r="E72" s="49"/>
      <c r="F72" s="49"/>
      <c r="G72" s="49"/>
      <c r="H72" s="49"/>
      <c r="I72" s="7" t="s">
        <v>245</v>
      </c>
      <c r="J72" s="299"/>
      <c r="K72" s="300"/>
      <c r="L72" s="300"/>
      <c r="M72" s="300"/>
      <c r="N72" s="301"/>
      <c r="P72" s="261"/>
      <c r="Q72" s="261"/>
      <c r="R72" s="261"/>
      <c r="S72" s="261"/>
      <c r="T72" s="25"/>
      <c r="U72" s="261"/>
      <c r="V72" s="261"/>
      <c r="W72" s="261"/>
      <c r="X72" s="25"/>
      <c r="Y72" s="25"/>
      <c r="Z72" s="25"/>
    </row>
    <row r="73" spans="1:27">
      <c r="A73" s="48"/>
      <c r="B73" s="49"/>
      <c r="C73" s="49"/>
      <c r="D73" s="49"/>
      <c r="E73" s="49"/>
      <c r="F73" s="49"/>
      <c r="G73" s="49"/>
      <c r="H73" s="49"/>
      <c r="I73" s="7" t="s">
        <v>246</v>
      </c>
      <c r="J73" s="299">
        <f>SUM(J68:J72)</f>
        <v>11307853</v>
      </c>
      <c r="K73" s="300"/>
      <c r="L73" s="300"/>
      <c r="M73" s="300"/>
      <c r="N73" s="301"/>
      <c r="P73" s="261"/>
      <c r="Q73" s="261"/>
      <c r="R73" s="261"/>
      <c r="S73" s="261"/>
      <c r="T73" s="25"/>
      <c r="U73" s="261"/>
      <c r="V73" s="261"/>
      <c r="W73" s="261"/>
      <c r="X73" s="25"/>
      <c r="Y73" s="25"/>
      <c r="Z73" s="25"/>
    </row>
    <row r="74" spans="1:27">
      <c r="A74" s="8"/>
      <c r="B74" s="9"/>
      <c r="C74" s="10"/>
      <c r="D74" s="10"/>
      <c r="E74" s="53"/>
      <c r="F74" s="53"/>
      <c r="G74" s="53"/>
      <c r="H74" s="53"/>
      <c r="I74" s="53"/>
      <c r="J74" s="53"/>
      <c r="K74" s="53" t="s">
        <v>261</v>
      </c>
      <c r="L74" s="53"/>
      <c r="M74" s="54"/>
      <c r="N74" s="55"/>
      <c r="P74" s="261"/>
      <c r="Q74" s="261"/>
      <c r="R74" s="261"/>
      <c r="S74" s="261"/>
      <c r="T74" s="25"/>
      <c r="U74" s="261"/>
      <c r="V74" s="261"/>
      <c r="W74" s="261"/>
      <c r="X74" s="25"/>
      <c r="Y74" s="25"/>
      <c r="Z74" s="25"/>
    </row>
    <row r="75" spans="1:27" ht="9.75" customHeight="1">
      <c r="A75" s="26"/>
      <c r="B75" s="26"/>
      <c r="C75" s="26"/>
      <c r="D75" s="26"/>
      <c r="E75" s="26"/>
      <c r="F75" s="26"/>
      <c r="G75" s="26"/>
      <c r="H75" s="26"/>
      <c r="I75" s="11"/>
      <c r="J75" s="56"/>
      <c r="K75" s="56"/>
      <c r="L75" s="56"/>
      <c r="M75" s="56"/>
      <c r="N75" s="56"/>
      <c r="P75" s="59"/>
      <c r="Q75" s="59"/>
      <c r="R75" s="59"/>
      <c r="S75" s="59"/>
      <c r="T75" s="25"/>
      <c r="U75" s="59"/>
      <c r="V75" s="59"/>
      <c r="W75" s="59"/>
      <c r="X75" s="25"/>
      <c r="Y75" s="59"/>
      <c r="Z75" s="59"/>
      <c r="AA75" s="85"/>
    </row>
    <row r="76" spans="1:27" ht="20.25" customHeight="1">
      <c r="A76" s="57" t="s">
        <v>259</v>
      </c>
      <c r="B76" s="58"/>
      <c r="C76" s="272">
        <f>(J73)</f>
        <v>11307853</v>
      </c>
      <c r="D76" s="273"/>
      <c r="I76" s="244"/>
      <c r="J76" s="244"/>
      <c r="K76" s="244"/>
      <c r="L76" s="244"/>
      <c r="M76" s="244"/>
      <c r="N76" s="244"/>
      <c r="O76" s="270"/>
      <c r="P76" s="298"/>
      <c r="Q76" s="298"/>
      <c r="R76" s="298"/>
      <c r="S76" s="298"/>
      <c r="T76" s="25"/>
      <c r="U76" s="261"/>
      <c r="V76" s="261"/>
      <c r="W76" s="261"/>
      <c r="X76" s="25"/>
      <c r="Y76" s="25"/>
      <c r="Z76" s="25"/>
    </row>
    <row r="77" spans="1:27" ht="8.25" customHeight="1">
      <c r="E77" s="26"/>
      <c r="F77" s="26"/>
    </row>
    <row r="78" spans="1:27">
      <c r="A78" s="271" t="s">
        <v>277</v>
      </c>
      <c r="B78" s="271"/>
      <c r="C78" s="271"/>
      <c r="D78" s="60"/>
    </row>
    <row r="79" spans="1:27" ht="48" customHeight="1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85"/>
    </row>
    <row r="80" spans="1:27" ht="48" customHeight="1">
      <c r="A80" s="265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85"/>
    </row>
    <row r="81" spans="1:27" ht="48" customHeight="1">
      <c r="A81" s="265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85"/>
    </row>
    <row r="82" spans="1:27" ht="48" customHeight="1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85"/>
    </row>
    <row r="83" spans="1:27" ht="48" customHeight="1">
      <c r="A83" s="265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85"/>
    </row>
    <row r="135" spans="1:27">
      <c r="A135" s="29" t="s">
        <v>262</v>
      </c>
      <c r="B135" s="29"/>
      <c r="E135" s="269" t="s">
        <v>263</v>
      </c>
      <c r="F135" s="269"/>
      <c r="G135" s="269"/>
      <c r="H135" s="269"/>
      <c r="I135" s="269"/>
      <c r="O135" s="12" t="s">
        <v>264</v>
      </c>
      <c r="V135" s="269" t="s">
        <v>265</v>
      </c>
      <c r="W135" s="269"/>
      <c r="X135" s="269"/>
      <c r="Y135" s="269"/>
      <c r="Z135" s="269"/>
      <c r="AA135" s="85"/>
    </row>
    <row r="140" spans="1:27">
      <c r="A140" s="12" t="s">
        <v>266</v>
      </c>
      <c r="E140" s="12" t="s">
        <v>267</v>
      </c>
      <c r="O140" s="12" t="s">
        <v>268</v>
      </c>
      <c r="V140" s="269" t="s">
        <v>269</v>
      </c>
      <c r="W140" s="269"/>
      <c r="X140" s="269"/>
      <c r="Y140" s="269"/>
      <c r="Z140" s="269"/>
      <c r="AA140" s="85"/>
    </row>
    <row r="310" spans="1:1" hidden="1"/>
    <row r="311" spans="1:1" hidden="1">
      <c r="A311" s="61" t="s">
        <v>174</v>
      </c>
    </row>
    <row r="312" spans="1:1" ht="14" hidden="1">
      <c r="A312" s="62" t="s">
        <v>278</v>
      </c>
    </row>
    <row r="313" spans="1:1" ht="14" hidden="1">
      <c r="A313" s="62" t="s">
        <v>279</v>
      </c>
    </row>
    <row r="314" spans="1:1" ht="14" hidden="1">
      <c r="A314" s="62" t="s">
        <v>280</v>
      </c>
    </row>
    <row r="315" spans="1:1" ht="14" hidden="1">
      <c r="A315" s="62" t="s">
        <v>281</v>
      </c>
    </row>
    <row r="316" spans="1:1" ht="14" hidden="1">
      <c r="A316" s="62" t="s">
        <v>282</v>
      </c>
    </row>
    <row r="317" spans="1:1" ht="14" hidden="1">
      <c r="A317" s="62" t="s">
        <v>283</v>
      </c>
    </row>
    <row r="318" spans="1:1" ht="14" hidden="1">
      <c r="A318" s="62" t="s">
        <v>284</v>
      </c>
    </row>
    <row r="319" spans="1:1" ht="14" hidden="1">
      <c r="A319" s="62" t="s">
        <v>285</v>
      </c>
    </row>
    <row r="320" spans="1:1" ht="14" hidden="1">
      <c r="A320" s="62" t="s">
        <v>286</v>
      </c>
    </row>
    <row r="321" spans="1:1" ht="14" hidden="1">
      <c r="A321" s="62" t="s">
        <v>287</v>
      </c>
    </row>
    <row r="322" spans="1:1" ht="14" hidden="1">
      <c r="A322" s="62" t="s">
        <v>288</v>
      </c>
    </row>
    <row r="323" spans="1:1" ht="14" hidden="1">
      <c r="A323" s="62" t="s">
        <v>289</v>
      </c>
    </row>
    <row r="324" spans="1:1" ht="14" hidden="1">
      <c r="A324" s="62" t="s">
        <v>290</v>
      </c>
    </row>
    <row r="325" spans="1:1" ht="14" hidden="1">
      <c r="A325" s="62" t="s">
        <v>291</v>
      </c>
    </row>
    <row r="326" spans="1:1" ht="14" hidden="1">
      <c r="A326" s="62" t="s">
        <v>292</v>
      </c>
    </row>
    <row r="327" spans="1:1" ht="14" hidden="1">
      <c r="A327" s="62" t="s">
        <v>293</v>
      </c>
    </row>
    <row r="328" spans="1:1" ht="14" hidden="1">
      <c r="A328" s="62" t="s">
        <v>294</v>
      </c>
    </row>
    <row r="329" spans="1:1" ht="14" hidden="1">
      <c r="A329" s="62" t="s">
        <v>295</v>
      </c>
    </row>
    <row r="330" spans="1:1" ht="14" hidden="1">
      <c r="A330" s="62" t="s">
        <v>296</v>
      </c>
    </row>
    <row r="331" spans="1:1" ht="14" hidden="1">
      <c r="A331" s="62" t="s">
        <v>297</v>
      </c>
    </row>
    <row r="332" spans="1:1" ht="14" hidden="1">
      <c r="A332" s="62" t="s">
        <v>298</v>
      </c>
    </row>
    <row r="333" spans="1:1" ht="14" hidden="1">
      <c r="A333" s="62" t="s">
        <v>299</v>
      </c>
    </row>
    <row r="334" spans="1:1" ht="14" hidden="1">
      <c r="A334" s="62" t="s">
        <v>300</v>
      </c>
    </row>
    <row r="335" spans="1:1" ht="14" hidden="1">
      <c r="A335" s="62" t="s">
        <v>301</v>
      </c>
    </row>
    <row r="336" spans="1:1" ht="14" hidden="1">
      <c r="A336" s="62" t="s">
        <v>302</v>
      </c>
    </row>
    <row r="337" spans="1:1" ht="14" hidden="1">
      <c r="A337" s="62" t="s">
        <v>303</v>
      </c>
    </row>
    <row r="338" spans="1:1" ht="14" hidden="1">
      <c r="A338" s="62" t="s">
        <v>304</v>
      </c>
    </row>
    <row r="339" spans="1:1" ht="14" hidden="1">
      <c r="A339" s="62" t="s">
        <v>305</v>
      </c>
    </row>
    <row r="340" spans="1:1" ht="14" hidden="1">
      <c r="A340" s="62" t="s">
        <v>306</v>
      </c>
    </row>
    <row r="341" spans="1:1" ht="14" hidden="1">
      <c r="A341" s="62" t="s">
        <v>307</v>
      </c>
    </row>
    <row r="342" spans="1:1" ht="14" hidden="1">
      <c r="A342" s="62" t="s">
        <v>308</v>
      </c>
    </row>
    <row r="343" spans="1:1" ht="14" hidden="1">
      <c r="A343" s="62" t="s">
        <v>309</v>
      </c>
    </row>
    <row r="344" spans="1:1" ht="14" hidden="1">
      <c r="A344" s="62" t="s">
        <v>310</v>
      </c>
    </row>
    <row r="345" spans="1:1" ht="14" hidden="1">
      <c r="A345" s="62" t="s">
        <v>124</v>
      </c>
    </row>
    <row r="346" spans="1:1" ht="14" hidden="1">
      <c r="A346" s="62" t="s">
        <v>125</v>
      </c>
    </row>
    <row r="347" spans="1:1" ht="14" hidden="1">
      <c r="A347" s="62" t="s">
        <v>126</v>
      </c>
    </row>
    <row r="348" spans="1:1" ht="14" hidden="1">
      <c r="A348" s="62" t="s">
        <v>127</v>
      </c>
    </row>
    <row r="349" spans="1:1" ht="14" hidden="1">
      <c r="A349" s="62" t="s">
        <v>128</v>
      </c>
    </row>
    <row r="350" spans="1:1" ht="14" hidden="1">
      <c r="A350" s="62" t="s">
        <v>129</v>
      </c>
    </row>
    <row r="351" spans="1:1" ht="14" hidden="1">
      <c r="A351" s="62" t="s">
        <v>130</v>
      </c>
    </row>
    <row r="352" spans="1:1" ht="14" hidden="1">
      <c r="A352" s="62" t="s">
        <v>131</v>
      </c>
    </row>
    <row r="353" spans="1:1" ht="14" hidden="1">
      <c r="A353" s="62" t="s">
        <v>132</v>
      </c>
    </row>
    <row r="354" spans="1:1" ht="14" hidden="1">
      <c r="A354" s="62" t="s">
        <v>133</v>
      </c>
    </row>
    <row r="355" spans="1:1" ht="14" hidden="1">
      <c r="A355" s="62" t="s">
        <v>134</v>
      </c>
    </row>
    <row r="356" spans="1:1" ht="14" hidden="1">
      <c r="A356" s="62" t="s">
        <v>135</v>
      </c>
    </row>
    <row r="357" spans="1:1" ht="14" hidden="1">
      <c r="A357" s="62" t="s">
        <v>55</v>
      </c>
    </row>
    <row r="358" spans="1:1" ht="14" hidden="1">
      <c r="A358" s="62" t="s">
        <v>56</v>
      </c>
    </row>
    <row r="359" spans="1:1" ht="14" hidden="1">
      <c r="A359" s="62" t="s">
        <v>137</v>
      </c>
    </row>
    <row r="360" spans="1:1" ht="14" hidden="1">
      <c r="A360" s="62" t="s">
        <v>138</v>
      </c>
    </row>
    <row r="361" spans="1:1" ht="14" hidden="1">
      <c r="A361" s="62" t="s">
        <v>139</v>
      </c>
    </row>
    <row r="362" spans="1:1" ht="14" hidden="1">
      <c r="A362" s="62" t="s">
        <v>140</v>
      </c>
    </row>
    <row r="363" spans="1:1" ht="14" hidden="1">
      <c r="A363" s="62" t="s">
        <v>141</v>
      </c>
    </row>
    <row r="364" spans="1:1" ht="14" hidden="1">
      <c r="A364" s="62" t="s">
        <v>142</v>
      </c>
    </row>
    <row r="365" spans="1:1" ht="14" hidden="1">
      <c r="A365" s="62" t="s">
        <v>143</v>
      </c>
    </row>
    <row r="366" spans="1:1" ht="14" hidden="1">
      <c r="A366" s="62" t="s">
        <v>144</v>
      </c>
    </row>
    <row r="367" spans="1:1" ht="14" hidden="1">
      <c r="A367" s="62" t="s">
        <v>145</v>
      </c>
    </row>
    <row r="368" spans="1:1" ht="14" hidden="1">
      <c r="A368" s="62" t="s">
        <v>146</v>
      </c>
    </row>
    <row r="369" spans="1:1" ht="14" hidden="1">
      <c r="A369" s="62" t="s">
        <v>147</v>
      </c>
    </row>
    <row r="370" spans="1:1" ht="14" hidden="1">
      <c r="A370" s="62" t="s">
        <v>148</v>
      </c>
    </row>
    <row r="371" spans="1:1" ht="14" hidden="1">
      <c r="A371" s="62" t="s">
        <v>149</v>
      </c>
    </row>
    <row r="372" spans="1:1" ht="14" hidden="1">
      <c r="A372" s="62" t="s">
        <v>150</v>
      </c>
    </row>
    <row r="373" spans="1:1" ht="14" hidden="1">
      <c r="A373" s="62" t="s">
        <v>151</v>
      </c>
    </row>
    <row r="374" spans="1:1" ht="14" hidden="1">
      <c r="A374" s="62" t="s">
        <v>152</v>
      </c>
    </row>
    <row r="375" spans="1:1" ht="14" hidden="1">
      <c r="A375" s="62" t="s">
        <v>153</v>
      </c>
    </row>
    <row r="376" spans="1:1" ht="14" hidden="1">
      <c r="A376" s="62" t="s">
        <v>154</v>
      </c>
    </row>
    <row r="377" spans="1:1" ht="14" hidden="1">
      <c r="A377" s="62" t="s">
        <v>155</v>
      </c>
    </row>
    <row r="378" spans="1:1" ht="14" hidden="1">
      <c r="A378" s="62" t="s">
        <v>156</v>
      </c>
    </row>
    <row r="379" spans="1:1" ht="14" hidden="1">
      <c r="A379" s="62" t="s">
        <v>157</v>
      </c>
    </row>
    <row r="380" spans="1:1" ht="14" hidden="1">
      <c r="A380" s="62" t="s">
        <v>158</v>
      </c>
    </row>
    <row r="381" spans="1:1" ht="14" hidden="1">
      <c r="A381" s="62" t="s">
        <v>159</v>
      </c>
    </row>
    <row r="382" spans="1:1" ht="14" hidden="1">
      <c r="A382" s="62" t="s">
        <v>160</v>
      </c>
    </row>
    <row r="383" spans="1:1" ht="14" hidden="1">
      <c r="A383" s="62" t="s">
        <v>161</v>
      </c>
    </row>
    <row r="384" spans="1:1" ht="14" hidden="1">
      <c r="A384" s="62" t="s">
        <v>162</v>
      </c>
    </row>
    <row r="385" spans="1:1" ht="14" hidden="1">
      <c r="A385" s="62" t="s">
        <v>163</v>
      </c>
    </row>
    <row r="386" spans="1:1" ht="14" hidden="1">
      <c r="A386" s="62" t="s">
        <v>164</v>
      </c>
    </row>
    <row r="387" spans="1:1" ht="14" hidden="1">
      <c r="A387" s="62" t="s">
        <v>165</v>
      </c>
    </row>
    <row r="388" spans="1:1" ht="14" hidden="1">
      <c r="A388" s="62" t="s">
        <v>166</v>
      </c>
    </row>
    <row r="389" spans="1:1" ht="14" hidden="1">
      <c r="A389" s="62" t="s">
        <v>167</v>
      </c>
    </row>
    <row r="390" spans="1:1" ht="14" hidden="1">
      <c r="A390" s="62" t="s">
        <v>168</v>
      </c>
    </row>
    <row r="391" spans="1:1" ht="14" hidden="1">
      <c r="A391" s="62" t="s">
        <v>169</v>
      </c>
    </row>
    <row r="392" spans="1:1" ht="14" hidden="1">
      <c r="A392" s="62" t="s">
        <v>170</v>
      </c>
    </row>
    <row r="393" spans="1:1" ht="14" hidden="1">
      <c r="A393" s="62" t="s">
        <v>171</v>
      </c>
    </row>
    <row r="394" spans="1:1" ht="14" hidden="1">
      <c r="A394" s="62" t="s">
        <v>172</v>
      </c>
    </row>
    <row r="395" spans="1:1" ht="14" hidden="1">
      <c r="A395" s="62" t="s">
        <v>173</v>
      </c>
    </row>
  </sheetData>
  <mergeCells count="93">
    <mergeCell ref="A36:A40"/>
    <mergeCell ref="M40:Z40"/>
    <mergeCell ref="I40:K40"/>
    <mergeCell ref="I43:K43"/>
    <mergeCell ref="L60:Z60"/>
    <mergeCell ref="A42:A46"/>
    <mergeCell ref="C42:G46"/>
    <mergeCell ref="S42:T42"/>
    <mergeCell ref="X42:Y42"/>
    <mergeCell ref="I46:K46"/>
    <mergeCell ref="M46:Z46"/>
    <mergeCell ref="I49:K49"/>
    <mergeCell ref="A48:A52"/>
    <mergeCell ref="C48:G52"/>
    <mergeCell ref="M52:Z52"/>
    <mergeCell ref="A54:A58"/>
    <mergeCell ref="G1:I1"/>
    <mergeCell ref="A21:Z21"/>
    <mergeCell ref="Y3:Z3"/>
    <mergeCell ref="M35:Z35"/>
    <mergeCell ref="G3:S3"/>
    <mergeCell ref="E5:N5"/>
    <mergeCell ref="X32:Y32"/>
    <mergeCell ref="C35:G35"/>
    <mergeCell ref="I2:S2"/>
    <mergeCell ref="N14:Z14"/>
    <mergeCell ref="I14:M14"/>
    <mergeCell ref="A18:N18"/>
    <mergeCell ref="P18:Z18"/>
    <mergeCell ref="C9:W9"/>
    <mergeCell ref="A16:Z16"/>
    <mergeCell ref="K12:Z12"/>
    <mergeCell ref="X48:Y48"/>
    <mergeCell ref="C67:N67"/>
    <mergeCell ref="P76:S76"/>
    <mergeCell ref="U76:W76"/>
    <mergeCell ref="J72:N72"/>
    <mergeCell ref="J73:N73"/>
    <mergeCell ref="J63:N63"/>
    <mergeCell ref="C63:D63"/>
    <mergeCell ref="M61:Z61"/>
    <mergeCell ref="S63:U63"/>
    <mergeCell ref="C54:G58"/>
    <mergeCell ref="S54:T54"/>
    <mergeCell ref="X54:Y54"/>
    <mergeCell ref="I55:K55"/>
    <mergeCell ref="I58:K58"/>
    <mergeCell ref="M58:Z58"/>
    <mergeCell ref="I35:K35"/>
    <mergeCell ref="I34:K34"/>
    <mergeCell ref="U73:W73"/>
    <mergeCell ref="P72:S72"/>
    <mergeCell ref="G63:I63"/>
    <mergeCell ref="O63:R63"/>
    <mergeCell ref="C36:G40"/>
    <mergeCell ref="S48:T48"/>
    <mergeCell ref="I52:K52"/>
    <mergeCell ref="J69:N69"/>
    <mergeCell ref="V135:Z135"/>
    <mergeCell ref="V140:Z140"/>
    <mergeCell ref="P73:S73"/>
    <mergeCell ref="P74:S74"/>
    <mergeCell ref="U71:W71"/>
    <mergeCell ref="U72:W72"/>
    <mergeCell ref="A79:Z83"/>
    <mergeCell ref="E135:I135"/>
    <mergeCell ref="I76:O76"/>
    <mergeCell ref="P71:S71"/>
    <mergeCell ref="A78:C78"/>
    <mergeCell ref="C76:D76"/>
    <mergeCell ref="V3:W3"/>
    <mergeCell ref="U5:W5"/>
    <mergeCell ref="Y5:Z5"/>
    <mergeCell ref="B20:Z20"/>
    <mergeCell ref="U74:W74"/>
    <mergeCell ref="J70:N70"/>
    <mergeCell ref="J65:N65"/>
    <mergeCell ref="X66:Z66"/>
    <mergeCell ref="U68:W68"/>
    <mergeCell ref="P69:S69"/>
    <mergeCell ref="P70:S70"/>
    <mergeCell ref="P68:S68"/>
    <mergeCell ref="S66:U66"/>
    <mergeCell ref="J68:N68"/>
    <mergeCell ref="U69:W69"/>
    <mergeCell ref="U70:W70"/>
    <mergeCell ref="A31:C31"/>
    <mergeCell ref="G25:K25"/>
    <mergeCell ref="S32:T32"/>
    <mergeCell ref="B32:K32"/>
    <mergeCell ref="D7:Z7"/>
    <mergeCell ref="A22:Z22"/>
    <mergeCell ref="A27:Z28"/>
  </mergeCells>
  <phoneticPr fontId="5" type="noConversion"/>
  <dataValidations count="1">
    <dataValidation type="list" allowBlank="1" showInputMessage="1" showErrorMessage="1" sqref="G25:K25">
      <formula1>$A$312:$A$395</formula1>
    </dataValidation>
  </dataValidations>
  <printOptions horizontalCentered="1"/>
  <pageMargins left="0.39370078740157483" right="0" top="0.55118110236220474" bottom="0.43307086614173229" header="0.31496062992125984" footer="0"/>
  <headerFooter alignWithMargins="0"/>
  <rowBreaks count="1" manualBreakCount="1">
    <brk id="77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U340"/>
  <sheetViews>
    <sheetView topLeftCell="F50" workbookViewId="0">
      <selection activeCell="AI66" sqref="AI66"/>
    </sheetView>
  </sheetViews>
  <sheetFormatPr baseColWidth="10" defaultColWidth="10.83203125" defaultRowHeight="13"/>
  <cols>
    <col min="1" max="1" width="4" style="6" customWidth="1"/>
    <col min="2" max="2" width="20.1640625" style="6" customWidth="1"/>
    <col min="3" max="3" width="0.5" style="6" customWidth="1"/>
    <col min="4" max="4" width="9.83203125" style="6" customWidth="1"/>
    <col min="5" max="5" width="7.1640625" style="6" customWidth="1"/>
    <col min="6" max="6" width="4" style="6" customWidth="1"/>
    <col min="7" max="7" width="0.5" style="6" customWidth="1"/>
    <col min="8" max="8" width="4.83203125" style="6" customWidth="1"/>
    <col min="9" max="9" width="0.83203125" style="6" customWidth="1"/>
    <col min="10" max="10" width="6.6640625" style="6" customWidth="1"/>
    <col min="11" max="11" width="0.5" style="6" customWidth="1"/>
    <col min="12" max="12" width="6.6640625" style="6" customWidth="1"/>
    <col min="13" max="13" width="0.5" style="6" customWidth="1"/>
    <col min="14" max="19" width="6.6640625" style="6" customWidth="1"/>
    <col min="20" max="20" width="6.1640625" style="6" customWidth="1"/>
    <col min="21" max="21" width="9.1640625" style="6" customWidth="1"/>
    <col min="22" max="22" width="0.5" style="6" customWidth="1"/>
    <col min="23" max="34" width="6.83203125" style="6" customWidth="1"/>
    <col min="35" max="16384" width="10.83203125" style="6"/>
  </cols>
  <sheetData>
    <row r="1" spans="1:47" ht="9" customHeight="1"/>
    <row r="2" spans="1:47" ht="20.25" customHeight="1">
      <c r="A2" s="2" t="s">
        <v>233</v>
      </c>
      <c r="B2" s="2"/>
      <c r="F2" s="315" t="s">
        <v>76</v>
      </c>
      <c r="G2" s="249"/>
      <c r="H2" s="249"/>
      <c r="I2" s="249"/>
      <c r="J2" s="249"/>
      <c r="K2" s="249"/>
      <c r="L2" s="249"/>
      <c r="M2" s="249"/>
      <c r="N2" s="249"/>
      <c r="O2" s="250"/>
      <c r="P2" s="91"/>
      <c r="W2" s="258" t="s">
        <v>235</v>
      </c>
      <c r="X2" s="258"/>
      <c r="Y2" s="258"/>
      <c r="Z2" s="321"/>
      <c r="AA2" s="245" t="s">
        <v>78</v>
      </c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7"/>
    </row>
    <row r="3" spans="1:47" ht="9" customHeight="1"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47" ht="20.25" customHeight="1">
      <c r="A4" s="2" t="s">
        <v>234</v>
      </c>
      <c r="B4" s="2"/>
      <c r="E4" s="245" t="s">
        <v>77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7"/>
      <c r="AB4" s="137"/>
      <c r="AC4" s="137"/>
      <c r="AD4" s="137"/>
      <c r="AE4" s="137"/>
      <c r="AF4" s="137"/>
      <c r="AG4" s="137"/>
      <c r="AH4" s="136"/>
    </row>
    <row r="5" spans="1:47" ht="9" customHeight="1"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47" ht="5.25" customHeight="1"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47" ht="15" customHeight="1">
      <c r="A7" s="2"/>
      <c r="B7" s="138"/>
      <c r="C7" s="2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J7" s="139"/>
    </row>
    <row r="8" spans="1:47" ht="15" customHeight="1" thickBot="1">
      <c r="A8" s="2" t="s">
        <v>196</v>
      </c>
      <c r="B8" s="400" t="s">
        <v>197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1" t="s">
        <v>198</v>
      </c>
      <c r="R8" s="401"/>
      <c r="S8" s="401"/>
      <c r="T8" s="401"/>
      <c r="U8" s="104" t="s">
        <v>199</v>
      </c>
      <c r="V8" s="104" t="s">
        <v>200</v>
      </c>
      <c r="W8" s="102" t="s">
        <v>201</v>
      </c>
      <c r="X8" s="102" t="s">
        <v>202</v>
      </c>
      <c r="Y8" s="102" t="s">
        <v>203</v>
      </c>
      <c r="Z8" s="102" t="s">
        <v>204</v>
      </c>
      <c r="AA8" s="102" t="s">
        <v>205</v>
      </c>
      <c r="AB8" s="102" t="s">
        <v>206</v>
      </c>
      <c r="AC8" s="102" t="s">
        <v>207</v>
      </c>
      <c r="AD8" s="102" t="s">
        <v>208</v>
      </c>
      <c r="AE8" s="102" t="s">
        <v>209</v>
      </c>
      <c r="AF8" s="102" t="s">
        <v>210</v>
      </c>
      <c r="AG8" s="102" t="s">
        <v>211</v>
      </c>
      <c r="AH8" s="102" t="s">
        <v>212</v>
      </c>
      <c r="AJ8" s="139"/>
    </row>
    <row r="9" spans="1:47" ht="15" customHeight="1" thickTop="1" thickBot="1">
      <c r="A9" s="140">
        <v>1</v>
      </c>
      <c r="B9" s="389" t="s">
        <v>226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1"/>
      <c r="Q9" s="404" t="s">
        <v>227</v>
      </c>
      <c r="R9" s="405"/>
      <c r="S9" s="405"/>
      <c r="T9" s="406"/>
      <c r="U9" s="194">
        <f t="shared" ref="U9:U18" si="0">SUM(W9:AH9)</f>
        <v>28</v>
      </c>
      <c r="V9" s="105"/>
      <c r="W9" s="106"/>
      <c r="X9" s="107"/>
      <c r="Y9" s="107">
        <v>10</v>
      </c>
      <c r="Z9" s="107">
        <v>10</v>
      </c>
      <c r="AA9" s="107">
        <v>8</v>
      </c>
      <c r="AB9" s="107"/>
      <c r="AC9" s="107"/>
      <c r="AD9" s="107"/>
      <c r="AE9" s="107"/>
      <c r="AF9" s="107"/>
      <c r="AG9" s="107"/>
      <c r="AH9" s="107"/>
      <c r="AJ9" s="139"/>
    </row>
    <row r="10" spans="1:47" ht="15" customHeight="1" thickTop="1" thickBot="1">
      <c r="A10" s="141"/>
      <c r="B10" s="389"/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1"/>
      <c r="Q10" s="386"/>
      <c r="R10" s="387"/>
      <c r="S10" s="388"/>
      <c r="T10" s="108" t="s">
        <v>213</v>
      </c>
      <c r="U10" s="217">
        <f t="shared" si="0"/>
        <v>29</v>
      </c>
      <c r="V10" s="109"/>
      <c r="W10" s="110">
        <v>0</v>
      </c>
      <c r="X10" s="111">
        <v>0</v>
      </c>
      <c r="Y10" s="111">
        <v>10</v>
      </c>
      <c r="Z10" s="111">
        <v>5</v>
      </c>
      <c r="AA10" s="111">
        <v>10</v>
      </c>
      <c r="AB10" s="111">
        <v>4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/>
      <c r="AJ10" s="139"/>
    </row>
    <row r="11" spans="1:47" ht="15" customHeight="1" thickTop="1" thickBot="1">
      <c r="A11" s="142">
        <v>2</v>
      </c>
      <c r="B11" s="389" t="s">
        <v>86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/>
      <c r="Q11" s="386" t="s">
        <v>227</v>
      </c>
      <c r="R11" s="387"/>
      <c r="S11" s="387"/>
      <c r="T11" s="388"/>
      <c r="U11" s="217">
        <f t="shared" si="0"/>
        <v>10</v>
      </c>
      <c r="V11" s="131"/>
      <c r="W11" s="112">
        <v>2</v>
      </c>
      <c r="X11" s="113">
        <v>2</v>
      </c>
      <c r="Y11" s="113">
        <v>2</v>
      </c>
      <c r="Z11" s="113">
        <v>2</v>
      </c>
      <c r="AA11" s="113">
        <v>2</v>
      </c>
      <c r="AB11" s="113"/>
      <c r="AC11" s="113"/>
      <c r="AD11" s="113"/>
      <c r="AE11" s="113"/>
      <c r="AF11" s="113"/>
      <c r="AG11" s="113"/>
      <c r="AH11" s="113"/>
      <c r="AJ11" s="139"/>
    </row>
    <row r="12" spans="1:47" ht="15" customHeight="1" thickTop="1" thickBot="1">
      <c r="A12" s="142"/>
      <c r="B12" s="389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1"/>
      <c r="Q12" s="386"/>
      <c r="R12" s="387"/>
      <c r="S12" s="388"/>
      <c r="T12" s="108" t="s">
        <v>213</v>
      </c>
      <c r="U12" s="217">
        <f t="shared" si="0"/>
        <v>13</v>
      </c>
      <c r="V12" s="131"/>
      <c r="W12" s="112">
        <v>0</v>
      </c>
      <c r="X12" s="113">
        <v>3</v>
      </c>
      <c r="Y12" s="113">
        <v>5</v>
      </c>
      <c r="Z12" s="113">
        <v>3</v>
      </c>
      <c r="AA12" s="113">
        <v>2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/>
      <c r="AJ12" s="139"/>
    </row>
    <row r="13" spans="1:47" ht="15" customHeight="1" thickTop="1" thickBot="1">
      <c r="A13" s="142">
        <v>3</v>
      </c>
      <c r="B13" s="389" t="s">
        <v>92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1"/>
      <c r="Q13" s="386" t="s">
        <v>87</v>
      </c>
      <c r="R13" s="387"/>
      <c r="S13" s="387"/>
      <c r="T13" s="388"/>
      <c r="U13" s="217">
        <f t="shared" si="0"/>
        <v>3</v>
      </c>
      <c r="V13" s="131"/>
      <c r="W13" s="112"/>
      <c r="X13" s="113"/>
      <c r="Y13" s="113"/>
      <c r="Z13" s="113"/>
      <c r="AA13" s="113">
        <v>3</v>
      </c>
      <c r="AB13" s="113"/>
      <c r="AC13" s="113"/>
      <c r="AD13" s="113"/>
      <c r="AE13" s="113"/>
      <c r="AF13" s="113"/>
      <c r="AG13" s="113"/>
      <c r="AH13" s="113"/>
      <c r="AJ13" s="139"/>
    </row>
    <row r="14" spans="1:47" ht="15" customHeight="1" thickTop="1" thickBot="1">
      <c r="A14" s="142"/>
      <c r="B14" s="389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1"/>
      <c r="Q14" s="386"/>
      <c r="R14" s="387"/>
      <c r="S14" s="388"/>
      <c r="T14" s="108" t="s">
        <v>213</v>
      </c>
      <c r="U14" s="217">
        <f t="shared" si="0"/>
        <v>6</v>
      </c>
      <c r="V14" s="131"/>
      <c r="W14" s="112">
        <v>0</v>
      </c>
      <c r="X14" s="113">
        <v>0</v>
      </c>
      <c r="Y14" s="113">
        <v>0</v>
      </c>
      <c r="Z14" s="113">
        <v>0</v>
      </c>
      <c r="AA14" s="113">
        <v>4</v>
      </c>
      <c r="AB14" s="113">
        <v>2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/>
      <c r="AJ14" s="139"/>
    </row>
    <row r="15" spans="1:47" ht="15" customHeight="1" thickTop="1" thickBot="1">
      <c r="A15" s="142">
        <v>4</v>
      </c>
      <c r="B15" s="363" t="s">
        <v>88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5"/>
      <c r="Q15" s="383" t="s">
        <v>87</v>
      </c>
      <c r="R15" s="383"/>
      <c r="S15" s="383"/>
      <c r="T15" s="383"/>
      <c r="U15" s="217">
        <f t="shared" si="0"/>
        <v>30</v>
      </c>
      <c r="V15" s="131"/>
      <c r="W15" s="112"/>
      <c r="X15" s="113"/>
      <c r="Y15" s="113"/>
      <c r="Z15" s="113">
        <v>15</v>
      </c>
      <c r="AA15" s="113">
        <v>15</v>
      </c>
      <c r="AB15" s="113"/>
      <c r="AC15" s="113"/>
      <c r="AD15" s="113"/>
      <c r="AE15" s="113"/>
      <c r="AF15" s="113"/>
      <c r="AG15" s="113"/>
      <c r="AH15" s="113"/>
      <c r="AJ15" s="139"/>
    </row>
    <row r="16" spans="1:47" ht="15" customHeight="1" thickTop="1" thickBot="1">
      <c r="A16" s="14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6"/>
      <c r="R16" s="387"/>
      <c r="S16" s="388"/>
      <c r="T16" s="108" t="s">
        <v>213</v>
      </c>
      <c r="U16" s="217">
        <f t="shared" si="0"/>
        <v>520</v>
      </c>
      <c r="V16" s="131"/>
      <c r="W16" s="112">
        <v>0</v>
      </c>
      <c r="X16" s="113">
        <v>0</v>
      </c>
      <c r="Y16" s="113">
        <v>0</v>
      </c>
      <c r="Z16" s="113">
        <v>220</v>
      </c>
      <c r="AA16" s="113">
        <v>200</v>
      </c>
      <c r="AB16" s="113">
        <v>100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/>
      <c r="AJ16" s="139"/>
    </row>
    <row r="17" spans="1:36" ht="15" customHeight="1" thickTop="1" thickBot="1">
      <c r="A17" s="142">
        <v>5</v>
      </c>
      <c r="B17" s="363" t="s">
        <v>91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5"/>
      <c r="Q17" s="383" t="s">
        <v>87</v>
      </c>
      <c r="R17" s="383"/>
      <c r="S17" s="383"/>
      <c r="T17" s="383"/>
      <c r="U17" s="217">
        <f t="shared" si="0"/>
        <v>2000</v>
      </c>
      <c r="V17" s="131"/>
      <c r="W17" s="112">
        <v>0</v>
      </c>
      <c r="X17" s="113">
        <v>500</v>
      </c>
      <c r="Y17" s="113">
        <v>500</v>
      </c>
      <c r="Z17" s="113">
        <v>500</v>
      </c>
      <c r="AA17" s="113">
        <v>500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3">
        <v>0</v>
      </c>
      <c r="AH17" s="113"/>
      <c r="AJ17" s="139"/>
    </row>
    <row r="18" spans="1:36" ht="15" customHeight="1" thickTop="1">
      <c r="A18" s="142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3"/>
      <c r="R18" s="383"/>
      <c r="S18" s="383"/>
      <c r="T18" s="383"/>
      <c r="U18" s="194">
        <f t="shared" si="0"/>
        <v>2000</v>
      </c>
      <c r="V18" s="131"/>
      <c r="W18" s="112">
        <v>500</v>
      </c>
      <c r="X18" s="113">
        <v>0</v>
      </c>
      <c r="Y18" s="113">
        <v>500</v>
      </c>
      <c r="Z18" s="113">
        <v>500</v>
      </c>
      <c r="AA18" s="113">
        <v>500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/>
      <c r="AJ18" s="139"/>
    </row>
    <row r="19" spans="1:36" ht="15" customHeight="1">
      <c r="A19" s="142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3"/>
      <c r="R19" s="383"/>
      <c r="S19" s="383"/>
      <c r="T19" s="383"/>
      <c r="U19" s="114"/>
      <c r="V19" s="131"/>
      <c r="W19" s="112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J19" s="139"/>
    </row>
    <row r="20" spans="1:36" ht="15" customHeight="1">
      <c r="A20" s="142"/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3"/>
      <c r="Q20" s="386"/>
      <c r="R20" s="387"/>
      <c r="S20" s="387"/>
      <c r="T20" s="388"/>
      <c r="U20" s="114"/>
      <c r="V20" s="131"/>
      <c r="W20" s="112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J20" s="139"/>
    </row>
    <row r="21" spans="1:36" ht="15" customHeight="1" thickBot="1">
      <c r="A21" s="143"/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9"/>
      <c r="Q21" s="397"/>
      <c r="R21" s="398"/>
      <c r="S21" s="398"/>
      <c r="T21" s="399"/>
      <c r="U21" s="115"/>
      <c r="V21" s="133"/>
      <c r="W21" s="116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J21" s="139"/>
    </row>
    <row r="22" spans="1:36" ht="15" customHeight="1" thickTop="1">
      <c r="B22" s="144"/>
      <c r="D22" s="84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J22" s="139"/>
    </row>
    <row r="23" spans="1:36" ht="15" customHeight="1">
      <c r="A23" s="2"/>
      <c r="B23" s="138"/>
      <c r="C23" s="2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J23" s="139"/>
    </row>
    <row r="24" spans="1:36" ht="15" customHeight="1" thickBot="1">
      <c r="A24" s="2" t="s">
        <v>196</v>
      </c>
      <c r="B24" s="402" t="s">
        <v>214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3" t="s">
        <v>198</v>
      </c>
      <c r="R24" s="403"/>
      <c r="S24" s="403"/>
      <c r="T24" s="403"/>
      <c r="U24" s="104" t="s">
        <v>199</v>
      </c>
      <c r="V24" s="104" t="s">
        <v>200</v>
      </c>
      <c r="W24" s="102" t="s">
        <v>201</v>
      </c>
      <c r="X24" s="102" t="s">
        <v>202</v>
      </c>
      <c r="Y24" s="102" t="s">
        <v>203</v>
      </c>
      <c r="Z24" s="102" t="s">
        <v>204</v>
      </c>
      <c r="AA24" s="102" t="s">
        <v>205</v>
      </c>
      <c r="AB24" s="102" t="s">
        <v>206</v>
      </c>
      <c r="AC24" s="102" t="s">
        <v>207</v>
      </c>
      <c r="AD24" s="102" t="s">
        <v>208</v>
      </c>
      <c r="AE24" s="102" t="s">
        <v>209</v>
      </c>
      <c r="AF24" s="102" t="s">
        <v>210</v>
      </c>
      <c r="AG24" s="102" t="s">
        <v>211</v>
      </c>
      <c r="AH24" s="102" t="s">
        <v>212</v>
      </c>
      <c r="AJ24" s="139"/>
    </row>
    <row r="25" spans="1:36" ht="15" customHeight="1" thickTop="1" thickBot="1">
      <c r="A25" s="140">
        <v>1</v>
      </c>
      <c r="B25" s="392" t="s">
        <v>99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3" t="s">
        <v>229</v>
      </c>
      <c r="R25" s="393"/>
      <c r="S25" s="393"/>
      <c r="T25" s="393"/>
      <c r="U25" s="134">
        <f>SUM(W25:AH25)</f>
        <v>1</v>
      </c>
      <c r="V25" s="130"/>
      <c r="W25" s="106"/>
      <c r="X25" s="107"/>
      <c r="Y25" s="107"/>
      <c r="Z25" s="107">
        <v>1</v>
      </c>
      <c r="AA25" s="107"/>
      <c r="AB25" s="107"/>
      <c r="AC25" s="107"/>
      <c r="AD25" s="107"/>
      <c r="AE25" s="107"/>
      <c r="AF25" s="107"/>
      <c r="AG25" s="107"/>
      <c r="AH25" s="107"/>
      <c r="AJ25" s="139"/>
    </row>
    <row r="26" spans="1:36" ht="15" customHeight="1" thickTop="1" thickBot="1">
      <c r="A26" s="141"/>
      <c r="B26" s="389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1"/>
      <c r="Q26" s="386"/>
      <c r="R26" s="387"/>
      <c r="S26" s="388"/>
      <c r="T26" s="108" t="s">
        <v>213</v>
      </c>
      <c r="U26" s="194">
        <f t="shared" ref="U26:U32" si="1">SUM(W26:AH26)</f>
        <v>1</v>
      </c>
      <c r="V26" s="109"/>
      <c r="W26" s="110"/>
      <c r="X26" s="111"/>
      <c r="Y26" s="111"/>
      <c r="Z26" s="111">
        <v>1</v>
      </c>
      <c r="AA26" s="111"/>
      <c r="AB26" s="111"/>
      <c r="AC26" s="111"/>
      <c r="AD26" s="111"/>
      <c r="AE26" s="111"/>
      <c r="AF26" s="111"/>
      <c r="AG26" s="111"/>
      <c r="AH26" s="111"/>
      <c r="AJ26" s="139"/>
    </row>
    <row r="27" spans="1:36" ht="15" customHeight="1" thickTop="1" thickBot="1">
      <c r="A27" s="142">
        <v>2</v>
      </c>
      <c r="B27" s="384" t="s">
        <v>100</v>
      </c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93" t="s">
        <v>229</v>
      </c>
      <c r="R27" s="393"/>
      <c r="S27" s="393"/>
      <c r="T27" s="393"/>
      <c r="U27" s="194">
        <f t="shared" si="1"/>
        <v>1</v>
      </c>
      <c r="V27" s="130"/>
      <c r="W27" s="106"/>
      <c r="X27" s="107"/>
      <c r="Y27" s="107"/>
      <c r="Z27" s="107"/>
      <c r="AA27" s="107">
        <v>1</v>
      </c>
      <c r="AB27" s="107"/>
      <c r="AC27" s="107"/>
      <c r="AD27" s="107"/>
      <c r="AE27" s="107"/>
      <c r="AF27" s="113"/>
      <c r="AG27" s="113"/>
      <c r="AH27" s="113"/>
      <c r="AJ27" s="139"/>
    </row>
    <row r="28" spans="1:36" ht="15" customHeight="1" thickTop="1" thickBot="1">
      <c r="A28" s="141"/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1"/>
      <c r="Q28" s="386"/>
      <c r="R28" s="387"/>
      <c r="S28" s="388"/>
      <c r="T28" s="108" t="s">
        <v>213</v>
      </c>
      <c r="U28" s="194">
        <f t="shared" si="1"/>
        <v>1</v>
      </c>
      <c r="V28" s="109"/>
      <c r="W28" s="110"/>
      <c r="X28" s="111"/>
      <c r="Y28" s="111"/>
      <c r="Z28" s="111"/>
      <c r="AA28" s="111"/>
      <c r="AB28" s="111">
        <v>1</v>
      </c>
      <c r="AC28" s="111"/>
      <c r="AD28" s="111"/>
      <c r="AE28" s="111"/>
      <c r="AF28" s="111"/>
      <c r="AG28" s="111"/>
      <c r="AH28" s="111"/>
      <c r="AJ28" s="139"/>
    </row>
    <row r="29" spans="1:36" ht="15" customHeight="1" thickTop="1" thickBot="1">
      <c r="A29" s="142">
        <v>3</v>
      </c>
      <c r="B29" s="384" t="s">
        <v>101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93" t="s">
        <v>229</v>
      </c>
      <c r="R29" s="393"/>
      <c r="S29" s="393"/>
      <c r="T29" s="393"/>
      <c r="U29" s="194">
        <f t="shared" si="1"/>
        <v>1</v>
      </c>
      <c r="V29" s="131"/>
      <c r="W29" s="112"/>
      <c r="X29" s="113"/>
      <c r="Y29" s="113"/>
      <c r="Z29" s="113"/>
      <c r="AA29" s="113"/>
      <c r="AB29" s="113">
        <v>1</v>
      </c>
      <c r="AC29" s="113"/>
      <c r="AD29" s="113"/>
      <c r="AE29" s="113"/>
      <c r="AF29" s="113"/>
      <c r="AG29" s="113"/>
      <c r="AH29" s="113"/>
      <c r="AJ29" s="139"/>
    </row>
    <row r="30" spans="1:36" ht="15" customHeight="1" thickTop="1" thickBot="1">
      <c r="A30" s="141"/>
      <c r="B30" s="389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1"/>
      <c r="Q30" s="386"/>
      <c r="R30" s="387"/>
      <c r="S30" s="388"/>
      <c r="T30" s="108" t="s">
        <v>213</v>
      </c>
      <c r="U30" s="194">
        <f t="shared" si="1"/>
        <v>1</v>
      </c>
      <c r="V30" s="109"/>
      <c r="W30" s="110"/>
      <c r="X30" s="111"/>
      <c r="Y30" s="111"/>
      <c r="Z30" s="111"/>
      <c r="AA30" s="111"/>
      <c r="AB30" s="111">
        <v>1</v>
      </c>
      <c r="AC30" s="111"/>
      <c r="AD30" s="111"/>
      <c r="AE30" s="111"/>
      <c r="AF30" s="111"/>
      <c r="AG30" s="111"/>
      <c r="AH30" s="111"/>
      <c r="AJ30" s="139"/>
    </row>
    <row r="31" spans="1:36" ht="15" customHeight="1" thickTop="1" thickBot="1">
      <c r="A31" s="142">
        <v>4</v>
      </c>
      <c r="B31" s="384" t="s">
        <v>102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3" t="s">
        <v>229</v>
      </c>
      <c r="R31" s="383"/>
      <c r="S31" s="383"/>
      <c r="T31" s="383"/>
      <c r="U31" s="194">
        <f t="shared" si="1"/>
        <v>1</v>
      </c>
      <c r="V31" s="131"/>
      <c r="W31" s="112"/>
      <c r="X31" s="113"/>
      <c r="Y31" s="113"/>
      <c r="Z31" s="113"/>
      <c r="AA31" s="113"/>
      <c r="AB31" s="113"/>
      <c r="AC31" s="113">
        <v>1</v>
      </c>
      <c r="AD31" s="113"/>
      <c r="AE31" s="113"/>
      <c r="AF31" s="113"/>
      <c r="AG31" s="113"/>
      <c r="AH31" s="113"/>
      <c r="AJ31" s="139"/>
    </row>
    <row r="32" spans="1:36" ht="15" customHeight="1" thickTop="1">
      <c r="A32" s="141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6"/>
      <c r="R32" s="387"/>
      <c r="S32" s="388"/>
      <c r="T32" s="108" t="s">
        <v>213</v>
      </c>
      <c r="U32" s="194">
        <f t="shared" si="1"/>
        <v>1</v>
      </c>
      <c r="V32" s="109"/>
      <c r="W32" s="110"/>
      <c r="X32" s="111"/>
      <c r="Y32" s="111"/>
      <c r="Z32" s="111"/>
      <c r="AA32" s="111"/>
      <c r="AB32" s="111"/>
      <c r="AC32" s="111">
        <v>1</v>
      </c>
      <c r="AD32" s="111"/>
      <c r="AE32" s="111"/>
      <c r="AF32" s="111"/>
      <c r="AG32" s="111"/>
      <c r="AH32" s="111"/>
      <c r="AJ32" s="139"/>
    </row>
    <row r="33" spans="1:36" ht="15" customHeight="1">
      <c r="A33" s="142"/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3"/>
      <c r="R33" s="383"/>
      <c r="S33" s="383"/>
      <c r="T33" s="383"/>
      <c r="U33" s="114"/>
      <c r="V33" s="131"/>
      <c r="W33" s="112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J33" s="139"/>
    </row>
    <row r="34" spans="1:36" ht="15" customHeight="1">
      <c r="A34" s="142"/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3"/>
      <c r="R34" s="383"/>
      <c r="S34" s="383"/>
      <c r="T34" s="383"/>
      <c r="U34" s="114"/>
      <c r="V34" s="131"/>
      <c r="W34" s="112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J34" s="139"/>
    </row>
    <row r="35" spans="1:36" ht="15" customHeight="1">
      <c r="A35" s="142"/>
      <c r="B35" s="351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3"/>
      <c r="Q35" s="386"/>
      <c r="R35" s="387"/>
      <c r="S35" s="387"/>
      <c r="T35" s="388"/>
      <c r="U35" s="114"/>
      <c r="V35" s="131"/>
      <c r="W35" s="112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J35" s="139"/>
    </row>
    <row r="36" spans="1:36" ht="15" customHeight="1">
      <c r="A36" s="142"/>
      <c r="B36" s="363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5"/>
      <c r="Q36" s="386"/>
      <c r="R36" s="387"/>
      <c r="S36" s="387"/>
      <c r="T36" s="388"/>
      <c r="U36" s="114"/>
      <c r="V36" s="131"/>
      <c r="W36" s="112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J36" s="139"/>
    </row>
    <row r="37" spans="1:36" ht="15" customHeight="1" thickBot="1">
      <c r="A37" s="143"/>
      <c r="B37" s="394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6"/>
      <c r="Q37" s="397"/>
      <c r="R37" s="398"/>
      <c r="S37" s="398"/>
      <c r="T37" s="399"/>
      <c r="U37" s="115"/>
      <c r="V37" s="132"/>
      <c r="W37" s="116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J37" s="139"/>
    </row>
    <row r="38" spans="1:36" ht="15" customHeight="1" thickTop="1">
      <c r="B38" s="145"/>
      <c r="D38" s="84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J38" s="139"/>
    </row>
    <row r="39" spans="1:36" ht="15" customHeight="1">
      <c r="A39" s="2"/>
      <c r="B39" s="138"/>
      <c r="C39" s="2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J39" s="139"/>
    </row>
    <row r="40" spans="1:36" ht="15" customHeight="1" thickBot="1">
      <c r="A40" s="2" t="s">
        <v>196</v>
      </c>
      <c r="B40" s="400" t="s">
        <v>215</v>
      </c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1" t="s">
        <v>198</v>
      </c>
      <c r="R40" s="401"/>
      <c r="S40" s="401"/>
      <c r="T40" s="401"/>
      <c r="U40" s="104" t="s">
        <v>199</v>
      </c>
      <c r="V40" s="104" t="s">
        <v>200</v>
      </c>
      <c r="W40" s="102" t="s">
        <v>201</v>
      </c>
      <c r="X40" s="102" t="s">
        <v>202</v>
      </c>
      <c r="Y40" s="102" t="s">
        <v>203</v>
      </c>
      <c r="Z40" s="102" t="s">
        <v>204</v>
      </c>
      <c r="AA40" s="102" t="s">
        <v>205</v>
      </c>
      <c r="AB40" s="102" t="s">
        <v>206</v>
      </c>
      <c r="AC40" s="102" t="s">
        <v>207</v>
      </c>
      <c r="AD40" s="102" t="s">
        <v>208</v>
      </c>
      <c r="AE40" s="102" t="s">
        <v>209</v>
      </c>
      <c r="AF40" s="102" t="s">
        <v>210</v>
      </c>
      <c r="AG40" s="102" t="s">
        <v>211</v>
      </c>
      <c r="AH40" s="102" t="s">
        <v>212</v>
      </c>
      <c r="AJ40" s="139"/>
    </row>
    <row r="41" spans="1:36" ht="15" customHeight="1" thickTop="1" thickBot="1">
      <c r="A41" s="140">
        <v>1</v>
      </c>
      <c r="B41" s="392" t="s">
        <v>93</v>
      </c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3" t="s">
        <v>97</v>
      </c>
      <c r="R41" s="393"/>
      <c r="S41" s="393"/>
      <c r="T41" s="393"/>
      <c r="U41" s="194">
        <f t="shared" ref="U41:U48" si="2">SUM(W41:AH41)</f>
        <v>1</v>
      </c>
      <c r="V41" s="130"/>
      <c r="W41" s="106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J41" s="139"/>
    </row>
    <row r="42" spans="1:36" ht="15" customHeight="1" thickTop="1" thickBot="1">
      <c r="A42" s="141"/>
      <c r="B42" s="389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1"/>
      <c r="Q42" s="386"/>
      <c r="R42" s="387"/>
      <c r="S42" s="388"/>
      <c r="T42" s="108" t="s">
        <v>213</v>
      </c>
      <c r="U42" s="194">
        <f t="shared" si="2"/>
        <v>1</v>
      </c>
      <c r="V42" s="109"/>
      <c r="W42" s="110"/>
      <c r="X42" s="111">
        <v>1</v>
      </c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J42" s="139"/>
    </row>
    <row r="43" spans="1:36" ht="15" customHeight="1" thickTop="1" thickBot="1">
      <c r="A43" s="142">
        <v>2</v>
      </c>
      <c r="B43" s="384" t="s">
        <v>94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3" t="s">
        <v>97</v>
      </c>
      <c r="R43" s="383"/>
      <c r="S43" s="383"/>
      <c r="T43" s="383"/>
      <c r="U43" s="194">
        <f t="shared" si="2"/>
        <v>50</v>
      </c>
      <c r="V43" s="131"/>
      <c r="W43" s="112"/>
      <c r="X43" s="113"/>
      <c r="Y43" s="113">
        <v>10</v>
      </c>
      <c r="Z43" s="113">
        <v>10</v>
      </c>
      <c r="AA43" s="113">
        <v>30</v>
      </c>
      <c r="AB43" s="113"/>
      <c r="AC43" s="113"/>
      <c r="AD43" s="113"/>
      <c r="AE43" s="113"/>
      <c r="AF43" s="113"/>
      <c r="AG43" s="113"/>
      <c r="AH43" s="113"/>
      <c r="AJ43" s="139"/>
    </row>
    <row r="44" spans="1:36" ht="15" customHeight="1" thickTop="1" thickBot="1">
      <c r="A44" s="141"/>
      <c r="B44" s="389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1"/>
      <c r="Q44" s="386"/>
      <c r="R44" s="387"/>
      <c r="S44" s="388"/>
      <c r="T44" s="108" t="s">
        <v>213</v>
      </c>
      <c r="U44" s="194">
        <f t="shared" si="2"/>
        <v>50</v>
      </c>
      <c r="V44" s="109"/>
      <c r="W44" s="110"/>
      <c r="X44" s="111"/>
      <c r="Y44" s="111">
        <v>10</v>
      </c>
      <c r="Z44" s="111">
        <v>10</v>
      </c>
      <c r="AA44" s="111">
        <v>30</v>
      </c>
      <c r="AB44" s="111"/>
      <c r="AC44" s="111"/>
      <c r="AD44" s="111"/>
      <c r="AE44" s="111"/>
      <c r="AF44" s="111"/>
      <c r="AG44" s="111"/>
      <c r="AH44" s="111"/>
      <c r="AJ44" s="139"/>
    </row>
    <row r="45" spans="1:36" ht="30" customHeight="1" thickTop="1" thickBot="1">
      <c r="A45" s="142">
        <v>3</v>
      </c>
      <c r="B45" s="384" t="s">
        <v>96</v>
      </c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2"/>
      <c r="P45" s="384"/>
      <c r="Q45" s="383" t="s">
        <v>97</v>
      </c>
      <c r="R45" s="383"/>
      <c r="S45" s="383"/>
      <c r="T45" s="383"/>
      <c r="U45" s="194">
        <f t="shared" si="2"/>
        <v>50</v>
      </c>
      <c r="V45" s="131"/>
      <c r="W45" s="112">
        <v>10</v>
      </c>
      <c r="X45" s="113">
        <v>10</v>
      </c>
      <c r="Y45" s="113">
        <v>10</v>
      </c>
      <c r="Z45" s="113">
        <v>10</v>
      </c>
      <c r="AA45" s="113">
        <v>10</v>
      </c>
      <c r="AB45" s="113"/>
      <c r="AC45" s="113"/>
      <c r="AD45" s="113"/>
      <c r="AE45" s="113"/>
      <c r="AF45" s="113"/>
      <c r="AG45" s="113"/>
      <c r="AH45" s="113"/>
      <c r="AJ45" s="139"/>
    </row>
    <row r="46" spans="1:36" ht="15" customHeight="1" thickTop="1" thickBot="1">
      <c r="A46" s="141"/>
      <c r="B46" s="389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1"/>
      <c r="Q46" s="386"/>
      <c r="R46" s="387"/>
      <c r="S46" s="388"/>
      <c r="T46" s="108" t="s">
        <v>213</v>
      </c>
      <c r="U46" s="194">
        <f t="shared" si="2"/>
        <v>50</v>
      </c>
      <c r="V46" s="109"/>
      <c r="W46" s="110">
        <v>10</v>
      </c>
      <c r="X46" s="111">
        <v>10</v>
      </c>
      <c r="Y46" s="111">
        <v>10</v>
      </c>
      <c r="Z46" s="111">
        <v>10</v>
      </c>
      <c r="AA46" s="111">
        <v>10</v>
      </c>
      <c r="AB46" s="111"/>
      <c r="AC46" s="111"/>
      <c r="AD46" s="111"/>
      <c r="AE46" s="111"/>
      <c r="AF46" s="111"/>
      <c r="AG46" s="111"/>
      <c r="AH46" s="111"/>
      <c r="AJ46" s="139"/>
    </row>
    <row r="47" spans="1:36" ht="30.75" customHeight="1" thickTop="1" thickBot="1">
      <c r="A47" s="142">
        <v>4</v>
      </c>
      <c r="B47" s="384" t="s">
        <v>95</v>
      </c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3" t="s">
        <v>98</v>
      </c>
      <c r="R47" s="383"/>
      <c r="S47" s="383"/>
      <c r="T47" s="383"/>
      <c r="U47" s="194">
        <f t="shared" si="2"/>
        <v>30</v>
      </c>
      <c r="V47" s="131"/>
      <c r="W47" s="112">
        <v>5</v>
      </c>
      <c r="X47" s="113">
        <v>5</v>
      </c>
      <c r="Y47" s="113"/>
      <c r="Z47" s="113">
        <v>5</v>
      </c>
      <c r="AA47" s="113">
        <v>5</v>
      </c>
      <c r="AB47" s="113"/>
      <c r="AC47" s="113"/>
      <c r="AD47" s="113"/>
      <c r="AE47" s="113">
        <v>5</v>
      </c>
      <c r="AF47" s="113">
        <v>5</v>
      </c>
      <c r="AG47" s="113"/>
      <c r="AH47" s="113"/>
      <c r="AJ47" s="139"/>
    </row>
    <row r="48" spans="1:36" ht="15" customHeight="1" thickTop="1" thickBot="1">
      <c r="A48" s="141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6"/>
      <c r="R48" s="387"/>
      <c r="S48" s="388"/>
      <c r="T48" s="108" t="s">
        <v>213</v>
      </c>
      <c r="U48" s="213">
        <f t="shared" si="2"/>
        <v>37</v>
      </c>
      <c r="V48" s="216"/>
      <c r="W48" s="110"/>
      <c r="X48" s="111">
        <v>1</v>
      </c>
      <c r="Y48" s="111">
        <v>3</v>
      </c>
      <c r="Z48" s="111">
        <v>13</v>
      </c>
      <c r="AA48" s="111">
        <v>8</v>
      </c>
      <c r="AB48" s="111"/>
      <c r="AC48" s="111"/>
      <c r="AD48" s="111"/>
      <c r="AE48" s="111">
        <v>1</v>
      </c>
      <c r="AF48" s="111">
        <v>6</v>
      </c>
      <c r="AG48" s="111">
        <v>4</v>
      </c>
      <c r="AH48" s="111">
        <v>1</v>
      </c>
      <c r="AJ48" s="139"/>
    </row>
    <row r="49" spans="1:36" ht="15" customHeight="1" thickTop="1" thickBot="1">
      <c r="A49" s="14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3"/>
      <c r="R49" s="383"/>
      <c r="S49" s="383"/>
      <c r="T49" s="383"/>
      <c r="U49" s="118"/>
      <c r="V49" s="131"/>
      <c r="W49" s="112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J49" s="139"/>
    </row>
    <row r="50" spans="1:36" ht="15" customHeight="1" thickTop="1">
      <c r="A50" s="14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3"/>
      <c r="R50" s="383"/>
      <c r="S50" s="383"/>
      <c r="T50" s="383"/>
      <c r="U50" s="114"/>
      <c r="V50" s="131"/>
      <c r="W50" s="106"/>
      <c r="X50" s="107"/>
      <c r="Y50" s="107"/>
      <c r="Z50" s="107"/>
      <c r="AA50" s="107"/>
      <c r="AB50" s="107"/>
      <c r="AC50" s="107"/>
      <c r="AD50" s="113"/>
      <c r="AE50" s="113"/>
      <c r="AF50" s="113"/>
      <c r="AG50" s="113"/>
      <c r="AH50" s="113"/>
      <c r="AJ50" s="139"/>
    </row>
    <row r="51" spans="1:36" ht="15" customHeight="1">
      <c r="A51" s="14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3"/>
      <c r="R51" s="383"/>
      <c r="S51" s="383"/>
      <c r="T51" s="383"/>
      <c r="U51" s="114"/>
      <c r="V51" s="131"/>
      <c r="W51" s="112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J51" s="139"/>
    </row>
    <row r="52" spans="1:36" ht="15" customHeight="1">
      <c r="A52" s="142"/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3"/>
      <c r="R52" s="383"/>
      <c r="S52" s="383"/>
      <c r="T52" s="383"/>
      <c r="U52" s="114"/>
      <c r="V52" s="131"/>
      <c r="W52" s="112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J52" s="139"/>
    </row>
    <row r="53" spans="1:36" ht="15" customHeight="1" thickBot="1">
      <c r="A53" s="143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3"/>
      <c r="R53" s="373"/>
      <c r="S53" s="373"/>
      <c r="T53" s="373"/>
      <c r="U53" s="115"/>
      <c r="V53" s="133"/>
      <c r="W53" s="112"/>
      <c r="X53" s="113"/>
      <c r="Y53" s="113"/>
      <c r="Z53" s="113"/>
      <c r="AA53" s="113"/>
      <c r="AB53" s="113"/>
      <c r="AC53" s="113"/>
      <c r="AD53" s="117"/>
      <c r="AE53" s="117"/>
      <c r="AF53" s="117"/>
      <c r="AG53" s="117"/>
      <c r="AH53" s="117"/>
      <c r="AJ53" s="139"/>
    </row>
    <row r="54" spans="1:36" ht="15" customHeight="1" thickTop="1">
      <c r="B54" s="144"/>
      <c r="D54" s="84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J54" s="139"/>
    </row>
    <row r="55" spans="1:36" ht="15" customHeight="1">
      <c r="A55" s="2"/>
      <c r="B55" s="138"/>
      <c r="C55" s="2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J55" s="139"/>
    </row>
    <row r="56" spans="1:36" ht="15" customHeight="1" thickBot="1">
      <c r="A56" s="2" t="s">
        <v>196</v>
      </c>
      <c r="B56" s="374" t="s">
        <v>216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5" t="s">
        <v>198</v>
      </c>
      <c r="R56" s="375"/>
      <c r="S56" s="375"/>
      <c r="T56" s="375"/>
      <c r="U56" s="218" t="s">
        <v>199</v>
      </c>
      <c r="V56" s="146" t="s">
        <v>200</v>
      </c>
      <c r="W56" s="147" t="s">
        <v>201</v>
      </c>
      <c r="X56" s="147" t="s">
        <v>202</v>
      </c>
      <c r="Y56" s="147" t="s">
        <v>203</v>
      </c>
      <c r="Z56" s="147" t="s">
        <v>204</v>
      </c>
      <c r="AA56" s="147" t="s">
        <v>205</v>
      </c>
      <c r="AB56" s="147" t="s">
        <v>206</v>
      </c>
      <c r="AC56" s="147" t="s">
        <v>207</v>
      </c>
      <c r="AD56" s="147" t="s">
        <v>208</v>
      </c>
      <c r="AE56" s="147" t="s">
        <v>209</v>
      </c>
      <c r="AF56" s="147" t="s">
        <v>210</v>
      </c>
      <c r="AG56" s="147" t="s">
        <v>211</v>
      </c>
      <c r="AH56" s="147" t="s">
        <v>212</v>
      </c>
      <c r="AJ56" s="139"/>
    </row>
    <row r="57" spans="1:36" ht="15" customHeight="1" thickTop="1" thickBot="1">
      <c r="A57" s="140">
        <v>1</v>
      </c>
      <c r="B57" s="407" t="s">
        <v>70</v>
      </c>
      <c r="C57" s="408"/>
      <c r="D57" s="408"/>
      <c r="E57" s="408"/>
      <c r="F57" s="408"/>
      <c r="G57" s="408"/>
      <c r="H57" s="408"/>
      <c r="Q57" s="376" t="s">
        <v>97</v>
      </c>
      <c r="R57" s="377"/>
      <c r="S57" s="377"/>
      <c r="T57" s="378"/>
      <c r="U57" s="217">
        <f>SUM(W57:AH57)</f>
        <v>6</v>
      </c>
      <c r="V57" s="148">
        <v>6</v>
      </c>
      <c r="W57" s="149"/>
      <c r="X57" s="150"/>
      <c r="Y57" s="150"/>
      <c r="Z57" s="150"/>
      <c r="AA57" s="150"/>
      <c r="AB57" s="150"/>
      <c r="AC57" s="150"/>
      <c r="AD57" s="150">
        <v>6</v>
      </c>
      <c r="AE57" s="150"/>
      <c r="AF57" s="150"/>
      <c r="AG57" s="150"/>
      <c r="AH57" s="150"/>
      <c r="AJ57" s="139"/>
    </row>
    <row r="58" spans="1:36" ht="15" customHeight="1" thickTop="1" thickBot="1">
      <c r="A58" s="141"/>
      <c r="B58" s="379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1"/>
      <c r="Q58" s="354"/>
      <c r="R58" s="355"/>
      <c r="S58" s="356"/>
      <c r="T58" s="151" t="s">
        <v>213</v>
      </c>
      <c r="U58" s="217">
        <v>8</v>
      </c>
      <c r="V58" s="152">
        <v>1</v>
      </c>
      <c r="W58" s="153">
        <v>2</v>
      </c>
      <c r="X58" s="154"/>
      <c r="Y58" s="154"/>
      <c r="Z58" s="154">
        <v>1</v>
      </c>
      <c r="AA58" s="154"/>
      <c r="AB58" s="154">
        <v>1</v>
      </c>
      <c r="AC58" s="154">
        <v>2</v>
      </c>
      <c r="AD58" s="154"/>
      <c r="AE58" s="154">
        <v>2</v>
      </c>
      <c r="AF58" s="154"/>
      <c r="AG58" s="154"/>
      <c r="AH58" s="154"/>
      <c r="AJ58" s="139"/>
    </row>
    <row r="59" spans="1:36" ht="15" customHeight="1" thickTop="1" thickBot="1">
      <c r="A59" s="142">
        <v>2</v>
      </c>
      <c r="B59" s="369" t="s">
        <v>71</v>
      </c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1"/>
      <c r="Q59" s="354" t="s">
        <v>97</v>
      </c>
      <c r="R59" s="355"/>
      <c r="S59" s="355"/>
      <c r="T59" s="356"/>
      <c r="U59" s="217">
        <f t="shared" ref="U59:U64" si="3">SUM(W59:AH59)</f>
        <v>8</v>
      </c>
      <c r="V59" s="155"/>
      <c r="W59" s="156"/>
      <c r="X59" s="157"/>
      <c r="Y59" s="157"/>
      <c r="Z59" s="157"/>
      <c r="AA59" s="157"/>
      <c r="AB59" s="157"/>
      <c r="AC59" s="157"/>
      <c r="AD59" s="157"/>
      <c r="AE59" s="157">
        <v>2</v>
      </c>
      <c r="AF59" s="157">
        <v>6</v>
      </c>
      <c r="AG59" s="157"/>
      <c r="AH59" s="157"/>
      <c r="AJ59" s="139"/>
    </row>
    <row r="60" spans="1:36" ht="15" customHeight="1" thickTop="1" thickBot="1">
      <c r="A60" s="141"/>
      <c r="B60" s="366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8"/>
      <c r="Q60" s="354"/>
      <c r="R60" s="355"/>
      <c r="S60" s="356"/>
      <c r="T60" s="151" t="s">
        <v>213</v>
      </c>
      <c r="U60" s="217">
        <f t="shared" si="3"/>
        <v>8</v>
      </c>
      <c r="V60" s="152">
        <v>1</v>
      </c>
      <c r="W60" s="153">
        <v>2</v>
      </c>
      <c r="X60" s="154"/>
      <c r="Y60" s="154"/>
      <c r="Z60" s="154">
        <v>1</v>
      </c>
      <c r="AA60" s="154"/>
      <c r="AB60" s="154">
        <v>1</v>
      </c>
      <c r="AC60" s="154">
        <v>2</v>
      </c>
      <c r="AD60" s="154"/>
      <c r="AE60" s="154">
        <v>2</v>
      </c>
      <c r="AF60" s="154"/>
      <c r="AG60" s="154"/>
      <c r="AH60" s="154"/>
      <c r="AJ60" s="139"/>
    </row>
    <row r="61" spans="1:36" ht="15" customHeight="1" thickTop="1" thickBot="1">
      <c r="A61" s="142">
        <v>3</v>
      </c>
      <c r="B61" s="363" t="s">
        <v>72</v>
      </c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5"/>
      <c r="Q61" s="354" t="s">
        <v>97</v>
      </c>
      <c r="R61" s="355"/>
      <c r="S61" s="355"/>
      <c r="T61" s="356"/>
      <c r="U61" s="217">
        <f t="shared" si="3"/>
        <v>2</v>
      </c>
      <c r="V61" s="155"/>
      <c r="W61" s="156"/>
      <c r="X61" s="157"/>
      <c r="Y61" s="157">
        <v>1</v>
      </c>
      <c r="Z61" s="157"/>
      <c r="AA61" s="157"/>
      <c r="AB61" s="157"/>
      <c r="AC61" s="157"/>
      <c r="AD61" s="157"/>
      <c r="AE61" s="157"/>
      <c r="AF61" s="157"/>
      <c r="AG61" s="157">
        <v>1</v>
      </c>
      <c r="AH61" s="157"/>
      <c r="AJ61" s="139"/>
    </row>
    <row r="62" spans="1:36" ht="15" customHeight="1" thickTop="1" thickBot="1">
      <c r="A62" s="141"/>
      <c r="B62" s="366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8"/>
      <c r="Q62" s="354"/>
      <c r="R62" s="355"/>
      <c r="S62" s="356"/>
      <c r="T62" s="151" t="s">
        <v>213</v>
      </c>
      <c r="U62" s="217">
        <f t="shared" si="3"/>
        <v>2</v>
      </c>
      <c r="V62" s="152"/>
      <c r="W62" s="153"/>
      <c r="X62" s="154"/>
      <c r="Y62" s="154">
        <v>1</v>
      </c>
      <c r="Z62" s="154"/>
      <c r="AA62" s="154"/>
      <c r="AB62" s="154"/>
      <c r="AC62" s="154">
        <v>1</v>
      </c>
      <c r="AD62" s="154"/>
      <c r="AE62" s="154"/>
      <c r="AF62" s="154"/>
      <c r="AG62" s="154"/>
      <c r="AH62" s="154"/>
      <c r="AJ62" s="139"/>
    </row>
    <row r="63" spans="1:36" ht="15" customHeight="1" thickTop="1" thickBot="1">
      <c r="A63" s="142">
        <v>4</v>
      </c>
      <c r="B63" s="363" t="s">
        <v>231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5"/>
      <c r="Q63" s="354" t="s">
        <v>73</v>
      </c>
      <c r="R63" s="355"/>
      <c r="S63" s="355"/>
      <c r="T63" s="356"/>
      <c r="U63" s="217">
        <f t="shared" si="3"/>
        <v>11</v>
      </c>
      <c r="V63" s="155"/>
      <c r="W63" s="156"/>
      <c r="X63" s="157"/>
      <c r="Y63" s="157">
        <v>3</v>
      </c>
      <c r="Z63" s="157"/>
      <c r="AA63" s="157">
        <v>3</v>
      </c>
      <c r="AB63" s="157"/>
      <c r="AC63" s="157"/>
      <c r="AD63" s="157"/>
      <c r="AE63" s="157">
        <v>3</v>
      </c>
      <c r="AF63" s="157"/>
      <c r="AG63" s="157">
        <v>2</v>
      </c>
      <c r="AH63" s="157"/>
      <c r="AJ63" s="139"/>
    </row>
    <row r="64" spans="1:36" ht="15" customHeight="1" thickTop="1">
      <c r="A64" s="141"/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8"/>
      <c r="Q64" s="354"/>
      <c r="R64" s="355"/>
      <c r="S64" s="356"/>
      <c r="T64" s="151" t="s">
        <v>213</v>
      </c>
      <c r="U64" s="217">
        <f t="shared" si="3"/>
        <v>10</v>
      </c>
      <c r="V64" s="152"/>
      <c r="W64" s="153"/>
      <c r="X64" s="154"/>
      <c r="Y64" s="154">
        <v>4</v>
      </c>
      <c r="Z64" s="154"/>
      <c r="AA64" s="154">
        <v>3</v>
      </c>
      <c r="AB64" s="154"/>
      <c r="AC64" s="154"/>
      <c r="AD64" s="154"/>
      <c r="AE64" s="154">
        <v>3</v>
      </c>
      <c r="AF64" s="154"/>
      <c r="AG64" s="154"/>
      <c r="AH64" s="154"/>
      <c r="AJ64" s="139"/>
    </row>
    <row r="65" spans="1:36" ht="15" customHeight="1">
      <c r="A65" s="142"/>
      <c r="B65" s="363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5"/>
      <c r="Q65" s="354"/>
      <c r="R65" s="355"/>
      <c r="S65" s="355"/>
      <c r="T65" s="356"/>
      <c r="U65" s="219"/>
      <c r="V65" s="155"/>
      <c r="W65" s="156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J65" s="139"/>
    </row>
    <row r="66" spans="1:36" ht="15" customHeight="1">
      <c r="A66" s="142"/>
      <c r="B66" s="363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5"/>
      <c r="Q66" s="354"/>
      <c r="R66" s="355"/>
      <c r="S66" s="355"/>
      <c r="T66" s="356"/>
      <c r="U66" s="219"/>
      <c r="V66" s="155"/>
      <c r="W66" s="156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J66" s="139"/>
    </row>
    <row r="67" spans="1:36" ht="15" customHeight="1">
      <c r="A67" s="142"/>
      <c r="B67" s="363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5"/>
      <c r="Q67" s="354"/>
      <c r="R67" s="355"/>
      <c r="S67" s="355"/>
      <c r="T67" s="356"/>
      <c r="U67" s="219"/>
      <c r="V67" s="155"/>
      <c r="W67" s="156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J67" s="139"/>
    </row>
    <row r="68" spans="1:36" ht="15" customHeight="1">
      <c r="A68" s="142"/>
      <c r="B68" s="351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3"/>
      <c r="Q68" s="354"/>
      <c r="R68" s="355"/>
      <c r="S68" s="355"/>
      <c r="T68" s="356"/>
      <c r="U68" s="158"/>
      <c r="V68" s="155"/>
      <c r="W68" s="156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J68" s="139"/>
    </row>
    <row r="69" spans="1:36" ht="15" customHeight="1" thickBot="1">
      <c r="A69" s="143"/>
      <c r="B69" s="357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9"/>
      <c r="Q69" s="360"/>
      <c r="R69" s="361"/>
      <c r="S69" s="361"/>
      <c r="T69" s="362"/>
      <c r="U69" s="159"/>
      <c r="V69" s="160"/>
      <c r="W69" s="161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J69" s="139"/>
    </row>
    <row r="70" spans="1:36" ht="19.5" customHeight="1" thickTop="1"/>
    <row r="229" spans="2:2" ht="15" hidden="1" customHeight="1">
      <c r="B229" s="163" t="s">
        <v>174</v>
      </c>
    </row>
    <row r="230" spans="2:2" ht="15" hidden="1" customHeight="1">
      <c r="B230" s="163" t="s">
        <v>217</v>
      </c>
    </row>
    <row r="231" spans="2:2" ht="15" hidden="1" customHeight="1">
      <c r="B231" s="62" t="s">
        <v>278</v>
      </c>
    </row>
    <row r="232" spans="2:2" ht="15" hidden="1" customHeight="1">
      <c r="B232" s="62" t="s">
        <v>279</v>
      </c>
    </row>
    <row r="233" spans="2:2" ht="15" hidden="1" customHeight="1">
      <c r="B233" s="62" t="s">
        <v>280</v>
      </c>
    </row>
    <row r="234" spans="2:2" ht="15" hidden="1" customHeight="1">
      <c r="B234" s="62" t="s">
        <v>281</v>
      </c>
    </row>
    <row r="235" spans="2:2" ht="15" hidden="1" customHeight="1">
      <c r="B235" s="62" t="s">
        <v>282</v>
      </c>
    </row>
    <row r="236" spans="2:2" ht="15" hidden="1" customHeight="1">
      <c r="B236" s="62" t="s">
        <v>283</v>
      </c>
    </row>
    <row r="237" spans="2:2" ht="15" hidden="1" customHeight="1">
      <c r="B237" s="62" t="s">
        <v>284</v>
      </c>
    </row>
    <row r="238" spans="2:2" ht="15" hidden="1" customHeight="1">
      <c r="B238" s="62" t="s">
        <v>285</v>
      </c>
    </row>
    <row r="239" spans="2:2" ht="15" hidden="1" customHeight="1">
      <c r="B239" s="62" t="s">
        <v>286</v>
      </c>
    </row>
    <row r="240" spans="2:2" ht="15" hidden="1" customHeight="1">
      <c r="B240" s="62" t="s">
        <v>287</v>
      </c>
    </row>
    <row r="241" spans="2:2" ht="15" hidden="1" customHeight="1">
      <c r="B241" s="62" t="s">
        <v>288</v>
      </c>
    </row>
    <row r="242" spans="2:2" ht="15" hidden="1" customHeight="1">
      <c r="B242" s="62" t="s">
        <v>289</v>
      </c>
    </row>
    <row r="243" spans="2:2" ht="15" hidden="1" customHeight="1">
      <c r="B243" s="62" t="s">
        <v>290</v>
      </c>
    </row>
    <row r="244" spans="2:2" ht="15" hidden="1" customHeight="1">
      <c r="B244" s="62" t="s">
        <v>291</v>
      </c>
    </row>
    <row r="245" spans="2:2" ht="15" hidden="1" customHeight="1">
      <c r="B245" s="62" t="s">
        <v>292</v>
      </c>
    </row>
    <row r="246" spans="2:2" ht="15" hidden="1" customHeight="1">
      <c r="B246" s="62" t="s">
        <v>293</v>
      </c>
    </row>
    <row r="247" spans="2:2" ht="15" hidden="1" customHeight="1">
      <c r="B247" s="62" t="s">
        <v>294</v>
      </c>
    </row>
    <row r="248" spans="2:2" ht="15" hidden="1" customHeight="1">
      <c r="B248" s="62" t="s">
        <v>295</v>
      </c>
    </row>
    <row r="249" spans="2:2" ht="15" hidden="1" customHeight="1">
      <c r="B249" s="62" t="s">
        <v>296</v>
      </c>
    </row>
    <row r="250" spans="2:2" ht="15" hidden="1" customHeight="1">
      <c r="B250" s="62" t="s">
        <v>297</v>
      </c>
    </row>
    <row r="251" spans="2:2" ht="15" hidden="1" customHeight="1">
      <c r="B251" s="62" t="s">
        <v>298</v>
      </c>
    </row>
    <row r="252" spans="2:2" ht="15" hidden="1" customHeight="1">
      <c r="B252" s="62" t="s">
        <v>299</v>
      </c>
    </row>
    <row r="253" spans="2:2" ht="15" hidden="1" customHeight="1">
      <c r="B253" s="62" t="s">
        <v>300</v>
      </c>
    </row>
    <row r="254" spans="2:2" ht="15" hidden="1" customHeight="1">
      <c r="B254" s="62" t="s">
        <v>301</v>
      </c>
    </row>
    <row r="255" spans="2:2" ht="20.25" hidden="1" customHeight="1">
      <c r="B255" s="62" t="s">
        <v>302</v>
      </c>
    </row>
    <row r="256" spans="2:2" ht="20.25" hidden="1" customHeight="1">
      <c r="B256" s="62" t="s">
        <v>303</v>
      </c>
    </row>
    <row r="257" spans="2:2" ht="20.25" hidden="1" customHeight="1">
      <c r="B257" s="62" t="s">
        <v>304</v>
      </c>
    </row>
    <row r="258" spans="2:2" ht="20.25" hidden="1" customHeight="1">
      <c r="B258" s="62" t="s">
        <v>305</v>
      </c>
    </row>
    <row r="259" spans="2:2" ht="20.25" hidden="1" customHeight="1">
      <c r="B259" s="62" t="s">
        <v>306</v>
      </c>
    </row>
    <row r="260" spans="2:2" ht="20.25" hidden="1" customHeight="1">
      <c r="B260" s="62" t="s">
        <v>307</v>
      </c>
    </row>
    <row r="261" spans="2:2" ht="20.25" hidden="1" customHeight="1">
      <c r="B261" s="62" t="s">
        <v>308</v>
      </c>
    </row>
    <row r="262" spans="2:2" ht="20.25" hidden="1" customHeight="1">
      <c r="B262" s="62" t="s">
        <v>309</v>
      </c>
    </row>
    <row r="263" spans="2:2" ht="20.25" hidden="1" customHeight="1">
      <c r="B263" s="62" t="s">
        <v>310</v>
      </c>
    </row>
    <row r="264" spans="2:2" ht="20.25" hidden="1" customHeight="1">
      <c r="B264" s="62" t="s">
        <v>124</v>
      </c>
    </row>
    <row r="265" spans="2:2" ht="20.25" hidden="1" customHeight="1">
      <c r="B265" s="62" t="s">
        <v>125</v>
      </c>
    </row>
    <row r="266" spans="2:2" ht="20.25" hidden="1" customHeight="1">
      <c r="B266" s="62" t="s">
        <v>126</v>
      </c>
    </row>
    <row r="267" spans="2:2" ht="20.25" hidden="1" customHeight="1">
      <c r="B267" s="62" t="s">
        <v>127</v>
      </c>
    </row>
    <row r="268" spans="2:2" ht="20.25" hidden="1" customHeight="1">
      <c r="B268" s="62" t="s">
        <v>128</v>
      </c>
    </row>
    <row r="269" spans="2:2" ht="20.25" hidden="1" customHeight="1">
      <c r="B269" s="62" t="s">
        <v>129</v>
      </c>
    </row>
    <row r="270" spans="2:2" ht="20.25" hidden="1" customHeight="1">
      <c r="B270" s="62" t="s">
        <v>130</v>
      </c>
    </row>
    <row r="271" spans="2:2" ht="20.25" hidden="1" customHeight="1">
      <c r="B271" s="62" t="s">
        <v>131</v>
      </c>
    </row>
    <row r="272" spans="2:2" ht="20.25" hidden="1" customHeight="1">
      <c r="B272" s="62" t="s">
        <v>132</v>
      </c>
    </row>
    <row r="273" spans="2:2" ht="20.25" hidden="1" customHeight="1">
      <c r="B273" s="62" t="s">
        <v>133</v>
      </c>
    </row>
    <row r="274" spans="2:2" ht="20.25" hidden="1" customHeight="1">
      <c r="B274" s="62" t="s">
        <v>134</v>
      </c>
    </row>
    <row r="275" spans="2:2" ht="20.25" hidden="1" customHeight="1">
      <c r="B275" s="62" t="s">
        <v>135</v>
      </c>
    </row>
    <row r="276" spans="2:2" ht="20.25" hidden="1" customHeight="1">
      <c r="B276" s="62" t="s">
        <v>55</v>
      </c>
    </row>
    <row r="277" spans="2:2" ht="20.25" hidden="1" customHeight="1">
      <c r="B277" s="62" t="s">
        <v>56</v>
      </c>
    </row>
    <row r="278" spans="2:2" ht="20.25" hidden="1" customHeight="1">
      <c r="B278" s="62" t="s">
        <v>137</v>
      </c>
    </row>
    <row r="279" spans="2:2" ht="20.25" hidden="1" customHeight="1">
      <c r="B279" s="62" t="s">
        <v>138</v>
      </c>
    </row>
    <row r="280" spans="2:2" ht="20.25" hidden="1" customHeight="1">
      <c r="B280" s="62" t="s">
        <v>139</v>
      </c>
    </row>
    <row r="281" spans="2:2" ht="20.25" hidden="1" customHeight="1">
      <c r="B281" s="62" t="s">
        <v>140</v>
      </c>
    </row>
    <row r="282" spans="2:2" ht="20.25" hidden="1" customHeight="1">
      <c r="B282" s="62" t="s">
        <v>141</v>
      </c>
    </row>
    <row r="283" spans="2:2" ht="20.25" hidden="1" customHeight="1">
      <c r="B283" s="62" t="s">
        <v>142</v>
      </c>
    </row>
    <row r="284" spans="2:2" ht="20.25" hidden="1" customHeight="1">
      <c r="B284" s="62" t="s">
        <v>143</v>
      </c>
    </row>
    <row r="285" spans="2:2" ht="20.25" hidden="1" customHeight="1">
      <c r="B285" s="62" t="s">
        <v>144</v>
      </c>
    </row>
    <row r="286" spans="2:2" ht="20.25" hidden="1" customHeight="1">
      <c r="B286" s="62" t="s">
        <v>145</v>
      </c>
    </row>
    <row r="287" spans="2:2" ht="20.25" hidden="1" customHeight="1">
      <c r="B287" s="62" t="s">
        <v>146</v>
      </c>
    </row>
    <row r="288" spans="2:2" ht="20.25" hidden="1" customHeight="1">
      <c r="B288" s="62" t="s">
        <v>147</v>
      </c>
    </row>
    <row r="289" spans="2:2" ht="20.25" hidden="1" customHeight="1">
      <c r="B289" s="62" t="s">
        <v>148</v>
      </c>
    </row>
    <row r="290" spans="2:2" ht="20.25" hidden="1" customHeight="1">
      <c r="B290" s="62" t="s">
        <v>149</v>
      </c>
    </row>
    <row r="291" spans="2:2" ht="20.25" hidden="1" customHeight="1">
      <c r="B291" s="62" t="s">
        <v>150</v>
      </c>
    </row>
    <row r="292" spans="2:2" ht="20.25" hidden="1" customHeight="1">
      <c r="B292" s="62" t="s">
        <v>151</v>
      </c>
    </row>
    <row r="293" spans="2:2" ht="20.25" hidden="1" customHeight="1">
      <c r="B293" s="62" t="s">
        <v>152</v>
      </c>
    </row>
    <row r="294" spans="2:2" ht="20.25" hidden="1" customHeight="1">
      <c r="B294" s="62" t="s">
        <v>153</v>
      </c>
    </row>
    <row r="295" spans="2:2" ht="20.25" hidden="1" customHeight="1">
      <c r="B295" s="62" t="s">
        <v>154</v>
      </c>
    </row>
    <row r="296" spans="2:2" ht="20.25" hidden="1" customHeight="1">
      <c r="B296" s="62" t="s">
        <v>155</v>
      </c>
    </row>
    <row r="297" spans="2:2" ht="20.25" hidden="1" customHeight="1">
      <c r="B297" s="62" t="s">
        <v>156</v>
      </c>
    </row>
    <row r="298" spans="2:2" ht="20.25" hidden="1" customHeight="1">
      <c r="B298" s="62" t="s">
        <v>157</v>
      </c>
    </row>
    <row r="299" spans="2:2" ht="20.25" hidden="1" customHeight="1">
      <c r="B299" s="62" t="s">
        <v>158</v>
      </c>
    </row>
    <row r="300" spans="2:2" ht="20.25" hidden="1" customHeight="1">
      <c r="B300" s="62" t="s">
        <v>159</v>
      </c>
    </row>
    <row r="301" spans="2:2" ht="20.25" hidden="1" customHeight="1">
      <c r="B301" s="62" t="s">
        <v>160</v>
      </c>
    </row>
    <row r="302" spans="2:2" ht="20.25" hidden="1" customHeight="1">
      <c r="B302" s="62" t="s">
        <v>161</v>
      </c>
    </row>
    <row r="303" spans="2:2" ht="20.25" hidden="1" customHeight="1">
      <c r="B303" s="62" t="s">
        <v>162</v>
      </c>
    </row>
    <row r="304" spans="2:2" ht="20.25" hidden="1" customHeight="1">
      <c r="B304" s="62" t="s">
        <v>163</v>
      </c>
    </row>
    <row r="305" spans="2:2" ht="20.25" hidden="1" customHeight="1">
      <c r="B305" s="62" t="s">
        <v>164</v>
      </c>
    </row>
    <row r="306" spans="2:2" ht="20.25" hidden="1" customHeight="1">
      <c r="B306" s="62" t="s">
        <v>165</v>
      </c>
    </row>
    <row r="307" spans="2:2" ht="20.25" hidden="1" customHeight="1">
      <c r="B307" s="62" t="s">
        <v>166</v>
      </c>
    </row>
    <row r="308" spans="2:2" ht="20.25" hidden="1" customHeight="1">
      <c r="B308" s="62" t="s">
        <v>167</v>
      </c>
    </row>
    <row r="309" spans="2:2" ht="20.25" hidden="1" customHeight="1">
      <c r="B309" s="62" t="s">
        <v>168</v>
      </c>
    </row>
    <row r="310" spans="2:2" ht="20.25" hidden="1" customHeight="1">
      <c r="B310" s="62" t="s">
        <v>169</v>
      </c>
    </row>
    <row r="311" spans="2:2" ht="20.25" hidden="1" customHeight="1">
      <c r="B311" s="62" t="s">
        <v>170</v>
      </c>
    </row>
    <row r="312" spans="2:2" ht="20.25" hidden="1" customHeight="1">
      <c r="B312" s="62" t="s">
        <v>171</v>
      </c>
    </row>
    <row r="313" spans="2:2" ht="20.25" hidden="1" customHeight="1">
      <c r="B313" s="62" t="s">
        <v>172</v>
      </c>
    </row>
    <row r="314" spans="2:2" ht="20.25" hidden="1" customHeight="1">
      <c r="B314" s="62" t="s">
        <v>173</v>
      </c>
    </row>
    <row r="315" spans="2:2" ht="20.25" hidden="1" customHeight="1"/>
    <row r="316" spans="2:2" ht="20.25" hidden="1" customHeight="1"/>
    <row r="317" spans="2:2" ht="20.25" hidden="1" customHeight="1"/>
    <row r="318" spans="2:2" ht="20.25" hidden="1" customHeight="1"/>
    <row r="319" spans="2:2" ht="20.25" hidden="1" customHeight="1"/>
    <row r="320" spans="2:2" ht="20.25" hidden="1" customHeight="1"/>
    <row r="321" ht="20.25" hidden="1" customHeight="1"/>
    <row r="322" ht="20.25" hidden="1" customHeight="1"/>
    <row r="323" ht="20.25" hidden="1" customHeight="1"/>
    <row r="324" ht="20.25" hidden="1" customHeight="1"/>
    <row r="325" ht="20.25" hidden="1" customHeight="1"/>
    <row r="326" ht="20.25" hidden="1" customHeight="1"/>
    <row r="327" ht="20.25" hidden="1" customHeight="1"/>
    <row r="328" ht="20.25" hidden="1" customHeight="1"/>
    <row r="329" ht="20.25" hidden="1" customHeight="1"/>
    <row r="330" ht="20.25" hidden="1" customHeight="1"/>
    <row r="331" ht="20.25" hidden="1" customHeight="1"/>
    <row r="332" ht="20.25" hidden="1" customHeight="1"/>
    <row r="333" ht="20.25" hidden="1" customHeight="1"/>
    <row r="334" ht="20.25" hidden="1" customHeight="1"/>
    <row r="335" ht="20.25" hidden="1" customHeight="1"/>
    <row r="336" ht="20.25" hidden="1" customHeight="1"/>
    <row r="337" ht="20.25" hidden="1" customHeight="1"/>
    <row r="338" ht="20.25" hidden="1" customHeight="1"/>
    <row r="339" ht="20.25" hidden="1" customHeight="1"/>
    <row r="340" ht="15" hidden="1" customHeight="1"/>
  </sheetData>
  <sheetCalcPr fullCalcOnLoad="1"/>
  <mergeCells count="116">
    <mergeCell ref="F2:O2"/>
    <mergeCell ref="W2:Z2"/>
    <mergeCell ref="B8:P8"/>
    <mergeCell ref="Q8:T8"/>
    <mergeCell ref="B9:P9"/>
    <mergeCell ref="Q9:T9"/>
    <mergeCell ref="B57:H57"/>
    <mergeCell ref="B13:P13"/>
    <mergeCell ref="Q13:T13"/>
    <mergeCell ref="B14:P14"/>
    <mergeCell ref="Q14:S14"/>
    <mergeCell ref="B15:P15"/>
    <mergeCell ref="Q15:T15"/>
    <mergeCell ref="B10:P10"/>
    <mergeCell ref="Q10:S10"/>
    <mergeCell ref="B11:P11"/>
    <mergeCell ref="Q11:T11"/>
    <mergeCell ref="B12:P12"/>
    <mergeCell ref="Q12:S12"/>
    <mergeCell ref="B19:P19"/>
    <mergeCell ref="Q19:T19"/>
    <mergeCell ref="B20:P20"/>
    <mergeCell ref="Q20:T20"/>
    <mergeCell ref="B21:P21"/>
    <mergeCell ref="Q21:T21"/>
    <mergeCell ref="B16:P16"/>
    <mergeCell ref="Q16:S16"/>
    <mergeCell ref="B17:P17"/>
    <mergeCell ref="Q17:T17"/>
    <mergeCell ref="B18:P18"/>
    <mergeCell ref="Q18:T18"/>
    <mergeCell ref="B27:P27"/>
    <mergeCell ref="Q27:T27"/>
    <mergeCell ref="B28:P28"/>
    <mergeCell ref="Q28:S28"/>
    <mergeCell ref="B29:P29"/>
    <mergeCell ref="Q29:T29"/>
    <mergeCell ref="B24:P24"/>
    <mergeCell ref="Q24:T24"/>
    <mergeCell ref="B25:P25"/>
    <mergeCell ref="Q25:T25"/>
    <mergeCell ref="B26:P26"/>
    <mergeCell ref="Q26:S26"/>
    <mergeCell ref="B33:P33"/>
    <mergeCell ref="Q33:T33"/>
    <mergeCell ref="B34:P34"/>
    <mergeCell ref="Q34:T34"/>
    <mergeCell ref="B35:P35"/>
    <mergeCell ref="Q35:T35"/>
    <mergeCell ref="B30:P30"/>
    <mergeCell ref="Q30:S30"/>
    <mergeCell ref="B31:P31"/>
    <mergeCell ref="Q31:T31"/>
    <mergeCell ref="B32:P32"/>
    <mergeCell ref="Q32:S32"/>
    <mergeCell ref="B41:P41"/>
    <mergeCell ref="Q41:T41"/>
    <mergeCell ref="B42:P42"/>
    <mergeCell ref="Q42:S42"/>
    <mergeCell ref="B43:P43"/>
    <mergeCell ref="Q43:T43"/>
    <mergeCell ref="B36:P36"/>
    <mergeCell ref="Q36:T36"/>
    <mergeCell ref="B37:P37"/>
    <mergeCell ref="Q37:T37"/>
    <mergeCell ref="B40:P40"/>
    <mergeCell ref="Q40:T40"/>
    <mergeCell ref="B47:P47"/>
    <mergeCell ref="Q47:T47"/>
    <mergeCell ref="B48:P48"/>
    <mergeCell ref="Q48:S48"/>
    <mergeCell ref="B49:P49"/>
    <mergeCell ref="Q49:T49"/>
    <mergeCell ref="B44:P44"/>
    <mergeCell ref="Q44:S44"/>
    <mergeCell ref="B45:P45"/>
    <mergeCell ref="Q45:T45"/>
    <mergeCell ref="B46:P46"/>
    <mergeCell ref="Q46:S46"/>
    <mergeCell ref="B53:P53"/>
    <mergeCell ref="Q53:T53"/>
    <mergeCell ref="B56:P56"/>
    <mergeCell ref="Q56:T56"/>
    <mergeCell ref="Q57:T57"/>
    <mergeCell ref="B58:P58"/>
    <mergeCell ref="Q58:S58"/>
    <mergeCell ref="B50:P50"/>
    <mergeCell ref="Q50:T50"/>
    <mergeCell ref="B51:P51"/>
    <mergeCell ref="Q51:T51"/>
    <mergeCell ref="B52:P52"/>
    <mergeCell ref="Q52:T52"/>
    <mergeCell ref="E4:AA4"/>
    <mergeCell ref="AA2:AU2"/>
    <mergeCell ref="B68:P68"/>
    <mergeCell ref="Q68:T68"/>
    <mergeCell ref="B69:P69"/>
    <mergeCell ref="Q69:T69"/>
    <mergeCell ref="B65:P65"/>
    <mergeCell ref="Q65:T65"/>
    <mergeCell ref="B66:P66"/>
    <mergeCell ref="Q66:T66"/>
    <mergeCell ref="B67:P67"/>
    <mergeCell ref="Q67:T67"/>
    <mergeCell ref="B62:P62"/>
    <mergeCell ref="Q62:S62"/>
    <mergeCell ref="B63:P63"/>
    <mergeCell ref="Q63:T63"/>
    <mergeCell ref="B64:P64"/>
    <mergeCell ref="Q64:S64"/>
    <mergeCell ref="B59:P59"/>
    <mergeCell ref="Q59:T59"/>
    <mergeCell ref="B60:P60"/>
    <mergeCell ref="Q60:S60"/>
    <mergeCell ref="B61:P61"/>
    <mergeCell ref="Q61:T61"/>
  </mergeCells>
  <phoneticPr fontId="26" type="noConversion"/>
  <printOptions horizontalCentered="1"/>
  <pageMargins left="0.15748031496062992" right="0.15748031496062992" top="0.3" bottom="0.18" header="0.31496062992125984" footer="0.1574803149606299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X76"/>
  <sheetViews>
    <sheetView workbookViewId="0">
      <selection activeCell="Z9" sqref="Z9"/>
    </sheetView>
  </sheetViews>
  <sheetFormatPr baseColWidth="10" defaultRowHeight="14"/>
  <cols>
    <col min="1" max="1" width="17.1640625" style="62" bestFit="1" customWidth="1"/>
    <col min="2" max="2" width="59.83203125" customWidth="1"/>
    <col min="3" max="5" width="18.5" hidden="1" customWidth="1"/>
    <col min="6" max="6" width="18.5" customWidth="1"/>
    <col min="7" max="8" width="9.1640625" hidden="1" customWidth="1"/>
    <col min="9" max="9" width="10.83203125" hidden="1" customWidth="1"/>
    <col min="10" max="14" width="9.1640625" hidden="1" customWidth="1"/>
    <col min="15" max="15" width="11.5" hidden="1" customWidth="1"/>
    <col min="16" max="16" width="10.5" hidden="1" customWidth="1"/>
    <col min="17" max="17" width="10.83203125" hidden="1" customWidth="1"/>
    <col min="18" max="18" width="10.33203125" hidden="1" customWidth="1"/>
    <col min="19" max="19" width="13.6640625" bestFit="1" customWidth="1"/>
    <col min="20" max="20" width="14.5" customWidth="1"/>
    <col min="21" max="21" width="14.5" hidden="1" customWidth="1"/>
    <col min="22" max="22" width="14.5" customWidth="1"/>
    <col min="23" max="23" width="14.6640625" customWidth="1"/>
    <col min="24" max="24" width="0" hidden="1" customWidth="1"/>
    <col min="256" max="256" width="17.1640625" bestFit="1" customWidth="1"/>
    <col min="257" max="257" width="59.83203125" customWidth="1"/>
    <col min="258" max="260" width="0" hidden="1" customWidth="1"/>
    <col min="261" max="261" width="18.5" customWidth="1"/>
    <col min="262" max="273" width="0" hidden="1" customWidth="1"/>
    <col min="274" max="274" width="13.6640625" bestFit="1" customWidth="1"/>
    <col min="275" max="275" width="14.5" customWidth="1"/>
    <col min="276" max="276" width="0" hidden="1" customWidth="1"/>
    <col min="277" max="277" width="14.5" customWidth="1"/>
    <col min="278" max="278" width="14.6640625" customWidth="1"/>
    <col min="279" max="279" width="0" hidden="1" customWidth="1"/>
    <col min="512" max="512" width="17.1640625" bestFit="1" customWidth="1"/>
    <col min="513" max="513" width="59.83203125" customWidth="1"/>
    <col min="514" max="516" width="0" hidden="1" customWidth="1"/>
    <col min="517" max="517" width="18.5" customWidth="1"/>
    <col min="518" max="529" width="0" hidden="1" customWidth="1"/>
    <col min="530" max="530" width="13.6640625" bestFit="1" customWidth="1"/>
    <col min="531" max="531" width="14.5" customWidth="1"/>
    <col min="532" max="532" width="0" hidden="1" customWidth="1"/>
    <col min="533" max="533" width="14.5" customWidth="1"/>
    <col min="534" max="534" width="14.6640625" customWidth="1"/>
    <col min="535" max="535" width="0" hidden="1" customWidth="1"/>
    <col min="768" max="768" width="17.1640625" bestFit="1" customWidth="1"/>
    <col min="769" max="769" width="59.83203125" customWidth="1"/>
    <col min="770" max="772" width="0" hidden="1" customWidth="1"/>
    <col min="773" max="773" width="18.5" customWidth="1"/>
    <col min="774" max="785" width="0" hidden="1" customWidth="1"/>
    <col min="786" max="786" width="13.6640625" bestFit="1" customWidth="1"/>
    <col min="787" max="787" width="14.5" customWidth="1"/>
    <col min="788" max="788" width="0" hidden="1" customWidth="1"/>
    <col min="789" max="789" width="14.5" customWidth="1"/>
    <col min="790" max="790" width="14.6640625" customWidth="1"/>
    <col min="791" max="791" width="0" hidden="1" customWidth="1"/>
    <col min="1024" max="1024" width="17.1640625" bestFit="1" customWidth="1"/>
    <col min="1025" max="1025" width="59.83203125" customWidth="1"/>
    <col min="1026" max="1028" width="0" hidden="1" customWidth="1"/>
    <col min="1029" max="1029" width="18.5" customWidth="1"/>
    <col min="1030" max="1041" width="0" hidden="1" customWidth="1"/>
    <col min="1042" max="1042" width="13.6640625" bestFit="1" customWidth="1"/>
    <col min="1043" max="1043" width="14.5" customWidth="1"/>
    <col min="1044" max="1044" width="0" hidden="1" customWidth="1"/>
    <col min="1045" max="1045" width="14.5" customWidth="1"/>
    <col min="1046" max="1046" width="14.6640625" customWidth="1"/>
    <col min="1047" max="1047" width="0" hidden="1" customWidth="1"/>
    <col min="1280" max="1280" width="17.1640625" bestFit="1" customWidth="1"/>
    <col min="1281" max="1281" width="59.83203125" customWidth="1"/>
    <col min="1282" max="1284" width="0" hidden="1" customWidth="1"/>
    <col min="1285" max="1285" width="18.5" customWidth="1"/>
    <col min="1286" max="1297" width="0" hidden="1" customWidth="1"/>
    <col min="1298" max="1298" width="13.6640625" bestFit="1" customWidth="1"/>
    <col min="1299" max="1299" width="14.5" customWidth="1"/>
    <col min="1300" max="1300" width="0" hidden="1" customWidth="1"/>
    <col min="1301" max="1301" width="14.5" customWidth="1"/>
    <col min="1302" max="1302" width="14.6640625" customWidth="1"/>
    <col min="1303" max="1303" width="0" hidden="1" customWidth="1"/>
    <col min="1536" max="1536" width="17.1640625" bestFit="1" customWidth="1"/>
    <col min="1537" max="1537" width="59.83203125" customWidth="1"/>
    <col min="1538" max="1540" width="0" hidden="1" customWidth="1"/>
    <col min="1541" max="1541" width="18.5" customWidth="1"/>
    <col min="1542" max="1553" width="0" hidden="1" customWidth="1"/>
    <col min="1554" max="1554" width="13.6640625" bestFit="1" customWidth="1"/>
    <col min="1555" max="1555" width="14.5" customWidth="1"/>
    <col min="1556" max="1556" width="0" hidden="1" customWidth="1"/>
    <col min="1557" max="1557" width="14.5" customWidth="1"/>
    <col min="1558" max="1558" width="14.6640625" customWidth="1"/>
    <col min="1559" max="1559" width="0" hidden="1" customWidth="1"/>
    <col min="1792" max="1792" width="17.1640625" bestFit="1" customWidth="1"/>
    <col min="1793" max="1793" width="59.83203125" customWidth="1"/>
    <col min="1794" max="1796" width="0" hidden="1" customWidth="1"/>
    <col min="1797" max="1797" width="18.5" customWidth="1"/>
    <col min="1798" max="1809" width="0" hidden="1" customWidth="1"/>
    <col min="1810" max="1810" width="13.6640625" bestFit="1" customWidth="1"/>
    <col min="1811" max="1811" width="14.5" customWidth="1"/>
    <col min="1812" max="1812" width="0" hidden="1" customWidth="1"/>
    <col min="1813" max="1813" width="14.5" customWidth="1"/>
    <col min="1814" max="1814" width="14.6640625" customWidth="1"/>
    <col min="1815" max="1815" width="0" hidden="1" customWidth="1"/>
    <col min="2048" max="2048" width="17.1640625" bestFit="1" customWidth="1"/>
    <col min="2049" max="2049" width="59.83203125" customWidth="1"/>
    <col min="2050" max="2052" width="0" hidden="1" customWidth="1"/>
    <col min="2053" max="2053" width="18.5" customWidth="1"/>
    <col min="2054" max="2065" width="0" hidden="1" customWidth="1"/>
    <col min="2066" max="2066" width="13.6640625" bestFit="1" customWidth="1"/>
    <col min="2067" max="2067" width="14.5" customWidth="1"/>
    <col min="2068" max="2068" width="0" hidden="1" customWidth="1"/>
    <col min="2069" max="2069" width="14.5" customWidth="1"/>
    <col min="2070" max="2070" width="14.6640625" customWidth="1"/>
    <col min="2071" max="2071" width="0" hidden="1" customWidth="1"/>
    <col min="2304" max="2304" width="17.1640625" bestFit="1" customWidth="1"/>
    <col min="2305" max="2305" width="59.83203125" customWidth="1"/>
    <col min="2306" max="2308" width="0" hidden="1" customWidth="1"/>
    <col min="2309" max="2309" width="18.5" customWidth="1"/>
    <col min="2310" max="2321" width="0" hidden="1" customWidth="1"/>
    <col min="2322" max="2322" width="13.6640625" bestFit="1" customWidth="1"/>
    <col min="2323" max="2323" width="14.5" customWidth="1"/>
    <col min="2324" max="2324" width="0" hidden="1" customWidth="1"/>
    <col min="2325" max="2325" width="14.5" customWidth="1"/>
    <col min="2326" max="2326" width="14.6640625" customWidth="1"/>
    <col min="2327" max="2327" width="0" hidden="1" customWidth="1"/>
    <col min="2560" max="2560" width="17.1640625" bestFit="1" customWidth="1"/>
    <col min="2561" max="2561" width="59.83203125" customWidth="1"/>
    <col min="2562" max="2564" width="0" hidden="1" customWidth="1"/>
    <col min="2565" max="2565" width="18.5" customWidth="1"/>
    <col min="2566" max="2577" width="0" hidden="1" customWidth="1"/>
    <col min="2578" max="2578" width="13.6640625" bestFit="1" customWidth="1"/>
    <col min="2579" max="2579" width="14.5" customWidth="1"/>
    <col min="2580" max="2580" width="0" hidden="1" customWidth="1"/>
    <col min="2581" max="2581" width="14.5" customWidth="1"/>
    <col min="2582" max="2582" width="14.6640625" customWidth="1"/>
    <col min="2583" max="2583" width="0" hidden="1" customWidth="1"/>
    <col min="2816" max="2816" width="17.1640625" bestFit="1" customWidth="1"/>
    <col min="2817" max="2817" width="59.83203125" customWidth="1"/>
    <col min="2818" max="2820" width="0" hidden="1" customWidth="1"/>
    <col min="2821" max="2821" width="18.5" customWidth="1"/>
    <col min="2822" max="2833" width="0" hidden="1" customWidth="1"/>
    <col min="2834" max="2834" width="13.6640625" bestFit="1" customWidth="1"/>
    <col min="2835" max="2835" width="14.5" customWidth="1"/>
    <col min="2836" max="2836" width="0" hidden="1" customWidth="1"/>
    <col min="2837" max="2837" width="14.5" customWidth="1"/>
    <col min="2838" max="2838" width="14.6640625" customWidth="1"/>
    <col min="2839" max="2839" width="0" hidden="1" customWidth="1"/>
    <col min="3072" max="3072" width="17.1640625" bestFit="1" customWidth="1"/>
    <col min="3073" max="3073" width="59.83203125" customWidth="1"/>
    <col min="3074" max="3076" width="0" hidden="1" customWidth="1"/>
    <col min="3077" max="3077" width="18.5" customWidth="1"/>
    <col min="3078" max="3089" width="0" hidden="1" customWidth="1"/>
    <col min="3090" max="3090" width="13.6640625" bestFit="1" customWidth="1"/>
    <col min="3091" max="3091" width="14.5" customWidth="1"/>
    <col min="3092" max="3092" width="0" hidden="1" customWidth="1"/>
    <col min="3093" max="3093" width="14.5" customWidth="1"/>
    <col min="3094" max="3094" width="14.6640625" customWidth="1"/>
    <col min="3095" max="3095" width="0" hidden="1" customWidth="1"/>
    <col min="3328" max="3328" width="17.1640625" bestFit="1" customWidth="1"/>
    <col min="3329" max="3329" width="59.83203125" customWidth="1"/>
    <col min="3330" max="3332" width="0" hidden="1" customWidth="1"/>
    <col min="3333" max="3333" width="18.5" customWidth="1"/>
    <col min="3334" max="3345" width="0" hidden="1" customWidth="1"/>
    <col min="3346" max="3346" width="13.6640625" bestFit="1" customWidth="1"/>
    <col min="3347" max="3347" width="14.5" customWidth="1"/>
    <col min="3348" max="3348" width="0" hidden="1" customWidth="1"/>
    <col min="3349" max="3349" width="14.5" customWidth="1"/>
    <col min="3350" max="3350" width="14.6640625" customWidth="1"/>
    <col min="3351" max="3351" width="0" hidden="1" customWidth="1"/>
    <col min="3584" max="3584" width="17.1640625" bestFit="1" customWidth="1"/>
    <col min="3585" max="3585" width="59.83203125" customWidth="1"/>
    <col min="3586" max="3588" width="0" hidden="1" customWidth="1"/>
    <col min="3589" max="3589" width="18.5" customWidth="1"/>
    <col min="3590" max="3601" width="0" hidden="1" customWidth="1"/>
    <col min="3602" max="3602" width="13.6640625" bestFit="1" customWidth="1"/>
    <col min="3603" max="3603" width="14.5" customWidth="1"/>
    <col min="3604" max="3604" width="0" hidden="1" customWidth="1"/>
    <col min="3605" max="3605" width="14.5" customWidth="1"/>
    <col min="3606" max="3606" width="14.6640625" customWidth="1"/>
    <col min="3607" max="3607" width="0" hidden="1" customWidth="1"/>
    <col min="3840" max="3840" width="17.1640625" bestFit="1" customWidth="1"/>
    <col min="3841" max="3841" width="59.83203125" customWidth="1"/>
    <col min="3842" max="3844" width="0" hidden="1" customWidth="1"/>
    <col min="3845" max="3845" width="18.5" customWidth="1"/>
    <col min="3846" max="3857" width="0" hidden="1" customWidth="1"/>
    <col min="3858" max="3858" width="13.6640625" bestFit="1" customWidth="1"/>
    <col min="3859" max="3859" width="14.5" customWidth="1"/>
    <col min="3860" max="3860" width="0" hidden="1" customWidth="1"/>
    <col min="3861" max="3861" width="14.5" customWidth="1"/>
    <col min="3862" max="3862" width="14.6640625" customWidth="1"/>
    <col min="3863" max="3863" width="0" hidden="1" customWidth="1"/>
    <col min="4096" max="4096" width="17.1640625" bestFit="1" customWidth="1"/>
    <col min="4097" max="4097" width="59.83203125" customWidth="1"/>
    <col min="4098" max="4100" width="0" hidden="1" customWidth="1"/>
    <col min="4101" max="4101" width="18.5" customWidth="1"/>
    <col min="4102" max="4113" width="0" hidden="1" customWidth="1"/>
    <col min="4114" max="4114" width="13.6640625" bestFit="1" customWidth="1"/>
    <col min="4115" max="4115" width="14.5" customWidth="1"/>
    <col min="4116" max="4116" width="0" hidden="1" customWidth="1"/>
    <col min="4117" max="4117" width="14.5" customWidth="1"/>
    <col min="4118" max="4118" width="14.6640625" customWidth="1"/>
    <col min="4119" max="4119" width="0" hidden="1" customWidth="1"/>
    <col min="4352" max="4352" width="17.1640625" bestFit="1" customWidth="1"/>
    <col min="4353" max="4353" width="59.83203125" customWidth="1"/>
    <col min="4354" max="4356" width="0" hidden="1" customWidth="1"/>
    <col min="4357" max="4357" width="18.5" customWidth="1"/>
    <col min="4358" max="4369" width="0" hidden="1" customWidth="1"/>
    <col min="4370" max="4370" width="13.6640625" bestFit="1" customWidth="1"/>
    <col min="4371" max="4371" width="14.5" customWidth="1"/>
    <col min="4372" max="4372" width="0" hidden="1" customWidth="1"/>
    <col min="4373" max="4373" width="14.5" customWidth="1"/>
    <col min="4374" max="4374" width="14.6640625" customWidth="1"/>
    <col min="4375" max="4375" width="0" hidden="1" customWidth="1"/>
    <col min="4608" max="4608" width="17.1640625" bestFit="1" customWidth="1"/>
    <col min="4609" max="4609" width="59.83203125" customWidth="1"/>
    <col min="4610" max="4612" width="0" hidden="1" customWidth="1"/>
    <col min="4613" max="4613" width="18.5" customWidth="1"/>
    <col min="4614" max="4625" width="0" hidden="1" customWidth="1"/>
    <col min="4626" max="4626" width="13.6640625" bestFit="1" customWidth="1"/>
    <col min="4627" max="4627" width="14.5" customWidth="1"/>
    <col min="4628" max="4628" width="0" hidden="1" customWidth="1"/>
    <col min="4629" max="4629" width="14.5" customWidth="1"/>
    <col min="4630" max="4630" width="14.6640625" customWidth="1"/>
    <col min="4631" max="4631" width="0" hidden="1" customWidth="1"/>
    <col min="4864" max="4864" width="17.1640625" bestFit="1" customWidth="1"/>
    <col min="4865" max="4865" width="59.83203125" customWidth="1"/>
    <col min="4866" max="4868" width="0" hidden="1" customWidth="1"/>
    <col min="4869" max="4869" width="18.5" customWidth="1"/>
    <col min="4870" max="4881" width="0" hidden="1" customWidth="1"/>
    <col min="4882" max="4882" width="13.6640625" bestFit="1" customWidth="1"/>
    <col min="4883" max="4883" width="14.5" customWidth="1"/>
    <col min="4884" max="4884" width="0" hidden="1" customWidth="1"/>
    <col min="4885" max="4885" width="14.5" customWidth="1"/>
    <col min="4886" max="4886" width="14.6640625" customWidth="1"/>
    <col min="4887" max="4887" width="0" hidden="1" customWidth="1"/>
    <col min="5120" max="5120" width="17.1640625" bestFit="1" customWidth="1"/>
    <col min="5121" max="5121" width="59.83203125" customWidth="1"/>
    <col min="5122" max="5124" width="0" hidden="1" customWidth="1"/>
    <col min="5125" max="5125" width="18.5" customWidth="1"/>
    <col min="5126" max="5137" width="0" hidden="1" customWidth="1"/>
    <col min="5138" max="5138" width="13.6640625" bestFit="1" customWidth="1"/>
    <col min="5139" max="5139" width="14.5" customWidth="1"/>
    <col min="5140" max="5140" width="0" hidden="1" customWidth="1"/>
    <col min="5141" max="5141" width="14.5" customWidth="1"/>
    <col min="5142" max="5142" width="14.6640625" customWidth="1"/>
    <col min="5143" max="5143" width="0" hidden="1" customWidth="1"/>
    <col min="5376" max="5376" width="17.1640625" bestFit="1" customWidth="1"/>
    <col min="5377" max="5377" width="59.83203125" customWidth="1"/>
    <col min="5378" max="5380" width="0" hidden="1" customWidth="1"/>
    <col min="5381" max="5381" width="18.5" customWidth="1"/>
    <col min="5382" max="5393" width="0" hidden="1" customWidth="1"/>
    <col min="5394" max="5394" width="13.6640625" bestFit="1" customWidth="1"/>
    <col min="5395" max="5395" width="14.5" customWidth="1"/>
    <col min="5396" max="5396" width="0" hidden="1" customWidth="1"/>
    <col min="5397" max="5397" width="14.5" customWidth="1"/>
    <col min="5398" max="5398" width="14.6640625" customWidth="1"/>
    <col min="5399" max="5399" width="0" hidden="1" customWidth="1"/>
    <col min="5632" max="5632" width="17.1640625" bestFit="1" customWidth="1"/>
    <col min="5633" max="5633" width="59.83203125" customWidth="1"/>
    <col min="5634" max="5636" width="0" hidden="1" customWidth="1"/>
    <col min="5637" max="5637" width="18.5" customWidth="1"/>
    <col min="5638" max="5649" width="0" hidden="1" customWidth="1"/>
    <col min="5650" max="5650" width="13.6640625" bestFit="1" customWidth="1"/>
    <col min="5651" max="5651" width="14.5" customWidth="1"/>
    <col min="5652" max="5652" width="0" hidden="1" customWidth="1"/>
    <col min="5653" max="5653" width="14.5" customWidth="1"/>
    <col min="5654" max="5654" width="14.6640625" customWidth="1"/>
    <col min="5655" max="5655" width="0" hidden="1" customWidth="1"/>
    <col min="5888" max="5888" width="17.1640625" bestFit="1" customWidth="1"/>
    <col min="5889" max="5889" width="59.83203125" customWidth="1"/>
    <col min="5890" max="5892" width="0" hidden="1" customWidth="1"/>
    <col min="5893" max="5893" width="18.5" customWidth="1"/>
    <col min="5894" max="5905" width="0" hidden="1" customWidth="1"/>
    <col min="5906" max="5906" width="13.6640625" bestFit="1" customWidth="1"/>
    <col min="5907" max="5907" width="14.5" customWidth="1"/>
    <col min="5908" max="5908" width="0" hidden="1" customWidth="1"/>
    <col min="5909" max="5909" width="14.5" customWidth="1"/>
    <col min="5910" max="5910" width="14.6640625" customWidth="1"/>
    <col min="5911" max="5911" width="0" hidden="1" customWidth="1"/>
    <col min="6144" max="6144" width="17.1640625" bestFit="1" customWidth="1"/>
    <col min="6145" max="6145" width="59.83203125" customWidth="1"/>
    <col min="6146" max="6148" width="0" hidden="1" customWidth="1"/>
    <col min="6149" max="6149" width="18.5" customWidth="1"/>
    <col min="6150" max="6161" width="0" hidden="1" customWidth="1"/>
    <col min="6162" max="6162" width="13.6640625" bestFit="1" customWidth="1"/>
    <col min="6163" max="6163" width="14.5" customWidth="1"/>
    <col min="6164" max="6164" width="0" hidden="1" customWidth="1"/>
    <col min="6165" max="6165" width="14.5" customWidth="1"/>
    <col min="6166" max="6166" width="14.6640625" customWidth="1"/>
    <col min="6167" max="6167" width="0" hidden="1" customWidth="1"/>
    <col min="6400" max="6400" width="17.1640625" bestFit="1" customWidth="1"/>
    <col min="6401" max="6401" width="59.83203125" customWidth="1"/>
    <col min="6402" max="6404" width="0" hidden="1" customWidth="1"/>
    <col min="6405" max="6405" width="18.5" customWidth="1"/>
    <col min="6406" max="6417" width="0" hidden="1" customWidth="1"/>
    <col min="6418" max="6418" width="13.6640625" bestFit="1" customWidth="1"/>
    <col min="6419" max="6419" width="14.5" customWidth="1"/>
    <col min="6420" max="6420" width="0" hidden="1" customWidth="1"/>
    <col min="6421" max="6421" width="14.5" customWidth="1"/>
    <col min="6422" max="6422" width="14.6640625" customWidth="1"/>
    <col min="6423" max="6423" width="0" hidden="1" customWidth="1"/>
    <col min="6656" max="6656" width="17.1640625" bestFit="1" customWidth="1"/>
    <col min="6657" max="6657" width="59.83203125" customWidth="1"/>
    <col min="6658" max="6660" width="0" hidden="1" customWidth="1"/>
    <col min="6661" max="6661" width="18.5" customWidth="1"/>
    <col min="6662" max="6673" width="0" hidden="1" customWidth="1"/>
    <col min="6674" max="6674" width="13.6640625" bestFit="1" customWidth="1"/>
    <col min="6675" max="6675" width="14.5" customWidth="1"/>
    <col min="6676" max="6676" width="0" hidden="1" customWidth="1"/>
    <col min="6677" max="6677" width="14.5" customWidth="1"/>
    <col min="6678" max="6678" width="14.6640625" customWidth="1"/>
    <col min="6679" max="6679" width="0" hidden="1" customWidth="1"/>
    <col min="6912" max="6912" width="17.1640625" bestFit="1" customWidth="1"/>
    <col min="6913" max="6913" width="59.83203125" customWidth="1"/>
    <col min="6914" max="6916" width="0" hidden="1" customWidth="1"/>
    <col min="6917" max="6917" width="18.5" customWidth="1"/>
    <col min="6918" max="6929" width="0" hidden="1" customWidth="1"/>
    <col min="6930" max="6930" width="13.6640625" bestFit="1" customWidth="1"/>
    <col min="6931" max="6931" width="14.5" customWidth="1"/>
    <col min="6932" max="6932" width="0" hidden="1" customWidth="1"/>
    <col min="6933" max="6933" width="14.5" customWidth="1"/>
    <col min="6934" max="6934" width="14.6640625" customWidth="1"/>
    <col min="6935" max="6935" width="0" hidden="1" customWidth="1"/>
    <col min="7168" max="7168" width="17.1640625" bestFit="1" customWidth="1"/>
    <col min="7169" max="7169" width="59.83203125" customWidth="1"/>
    <col min="7170" max="7172" width="0" hidden="1" customWidth="1"/>
    <col min="7173" max="7173" width="18.5" customWidth="1"/>
    <col min="7174" max="7185" width="0" hidden="1" customWidth="1"/>
    <col min="7186" max="7186" width="13.6640625" bestFit="1" customWidth="1"/>
    <col min="7187" max="7187" width="14.5" customWidth="1"/>
    <col min="7188" max="7188" width="0" hidden="1" customWidth="1"/>
    <col min="7189" max="7189" width="14.5" customWidth="1"/>
    <col min="7190" max="7190" width="14.6640625" customWidth="1"/>
    <col min="7191" max="7191" width="0" hidden="1" customWidth="1"/>
    <col min="7424" max="7424" width="17.1640625" bestFit="1" customWidth="1"/>
    <col min="7425" max="7425" width="59.83203125" customWidth="1"/>
    <col min="7426" max="7428" width="0" hidden="1" customWidth="1"/>
    <col min="7429" max="7429" width="18.5" customWidth="1"/>
    <col min="7430" max="7441" width="0" hidden="1" customWidth="1"/>
    <col min="7442" max="7442" width="13.6640625" bestFit="1" customWidth="1"/>
    <col min="7443" max="7443" width="14.5" customWidth="1"/>
    <col min="7444" max="7444" width="0" hidden="1" customWidth="1"/>
    <col min="7445" max="7445" width="14.5" customWidth="1"/>
    <col min="7446" max="7446" width="14.6640625" customWidth="1"/>
    <col min="7447" max="7447" width="0" hidden="1" customWidth="1"/>
    <col min="7680" max="7680" width="17.1640625" bestFit="1" customWidth="1"/>
    <col min="7681" max="7681" width="59.83203125" customWidth="1"/>
    <col min="7682" max="7684" width="0" hidden="1" customWidth="1"/>
    <col min="7685" max="7685" width="18.5" customWidth="1"/>
    <col min="7686" max="7697" width="0" hidden="1" customWidth="1"/>
    <col min="7698" max="7698" width="13.6640625" bestFit="1" customWidth="1"/>
    <col min="7699" max="7699" width="14.5" customWidth="1"/>
    <col min="7700" max="7700" width="0" hidden="1" customWidth="1"/>
    <col min="7701" max="7701" width="14.5" customWidth="1"/>
    <col min="7702" max="7702" width="14.6640625" customWidth="1"/>
    <col min="7703" max="7703" width="0" hidden="1" customWidth="1"/>
    <col min="7936" max="7936" width="17.1640625" bestFit="1" customWidth="1"/>
    <col min="7937" max="7937" width="59.83203125" customWidth="1"/>
    <col min="7938" max="7940" width="0" hidden="1" customWidth="1"/>
    <col min="7941" max="7941" width="18.5" customWidth="1"/>
    <col min="7942" max="7953" width="0" hidden="1" customWidth="1"/>
    <col min="7954" max="7954" width="13.6640625" bestFit="1" customWidth="1"/>
    <col min="7955" max="7955" width="14.5" customWidth="1"/>
    <col min="7956" max="7956" width="0" hidden="1" customWidth="1"/>
    <col min="7957" max="7957" width="14.5" customWidth="1"/>
    <col min="7958" max="7958" width="14.6640625" customWidth="1"/>
    <col min="7959" max="7959" width="0" hidden="1" customWidth="1"/>
    <col min="8192" max="8192" width="17.1640625" bestFit="1" customWidth="1"/>
    <col min="8193" max="8193" width="59.83203125" customWidth="1"/>
    <col min="8194" max="8196" width="0" hidden="1" customWidth="1"/>
    <col min="8197" max="8197" width="18.5" customWidth="1"/>
    <col min="8198" max="8209" width="0" hidden="1" customWidth="1"/>
    <col min="8210" max="8210" width="13.6640625" bestFit="1" customWidth="1"/>
    <col min="8211" max="8211" width="14.5" customWidth="1"/>
    <col min="8212" max="8212" width="0" hidden="1" customWidth="1"/>
    <col min="8213" max="8213" width="14.5" customWidth="1"/>
    <col min="8214" max="8214" width="14.6640625" customWidth="1"/>
    <col min="8215" max="8215" width="0" hidden="1" customWidth="1"/>
    <col min="8448" max="8448" width="17.1640625" bestFit="1" customWidth="1"/>
    <col min="8449" max="8449" width="59.83203125" customWidth="1"/>
    <col min="8450" max="8452" width="0" hidden="1" customWidth="1"/>
    <col min="8453" max="8453" width="18.5" customWidth="1"/>
    <col min="8454" max="8465" width="0" hidden="1" customWidth="1"/>
    <col min="8466" max="8466" width="13.6640625" bestFit="1" customWidth="1"/>
    <col min="8467" max="8467" width="14.5" customWidth="1"/>
    <col min="8468" max="8468" width="0" hidden="1" customWidth="1"/>
    <col min="8469" max="8469" width="14.5" customWidth="1"/>
    <col min="8470" max="8470" width="14.6640625" customWidth="1"/>
    <col min="8471" max="8471" width="0" hidden="1" customWidth="1"/>
    <col min="8704" max="8704" width="17.1640625" bestFit="1" customWidth="1"/>
    <col min="8705" max="8705" width="59.83203125" customWidth="1"/>
    <col min="8706" max="8708" width="0" hidden="1" customWidth="1"/>
    <col min="8709" max="8709" width="18.5" customWidth="1"/>
    <col min="8710" max="8721" width="0" hidden="1" customWidth="1"/>
    <col min="8722" max="8722" width="13.6640625" bestFit="1" customWidth="1"/>
    <col min="8723" max="8723" width="14.5" customWidth="1"/>
    <col min="8724" max="8724" width="0" hidden="1" customWidth="1"/>
    <col min="8725" max="8725" width="14.5" customWidth="1"/>
    <col min="8726" max="8726" width="14.6640625" customWidth="1"/>
    <col min="8727" max="8727" width="0" hidden="1" customWidth="1"/>
    <col min="8960" max="8960" width="17.1640625" bestFit="1" customWidth="1"/>
    <col min="8961" max="8961" width="59.83203125" customWidth="1"/>
    <col min="8962" max="8964" width="0" hidden="1" customWidth="1"/>
    <col min="8965" max="8965" width="18.5" customWidth="1"/>
    <col min="8966" max="8977" width="0" hidden="1" customWidth="1"/>
    <col min="8978" max="8978" width="13.6640625" bestFit="1" customWidth="1"/>
    <col min="8979" max="8979" width="14.5" customWidth="1"/>
    <col min="8980" max="8980" width="0" hidden="1" customWidth="1"/>
    <col min="8981" max="8981" width="14.5" customWidth="1"/>
    <col min="8982" max="8982" width="14.6640625" customWidth="1"/>
    <col min="8983" max="8983" width="0" hidden="1" customWidth="1"/>
    <col min="9216" max="9216" width="17.1640625" bestFit="1" customWidth="1"/>
    <col min="9217" max="9217" width="59.83203125" customWidth="1"/>
    <col min="9218" max="9220" width="0" hidden="1" customWidth="1"/>
    <col min="9221" max="9221" width="18.5" customWidth="1"/>
    <col min="9222" max="9233" width="0" hidden="1" customWidth="1"/>
    <col min="9234" max="9234" width="13.6640625" bestFit="1" customWidth="1"/>
    <col min="9235" max="9235" width="14.5" customWidth="1"/>
    <col min="9236" max="9236" width="0" hidden="1" customWidth="1"/>
    <col min="9237" max="9237" width="14.5" customWidth="1"/>
    <col min="9238" max="9238" width="14.6640625" customWidth="1"/>
    <col min="9239" max="9239" width="0" hidden="1" customWidth="1"/>
    <col min="9472" max="9472" width="17.1640625" bestFit="1" customWidth="1"/>
    <col min="9473" max="9473" width="59.83203125" customWidth="1"/>
    <col min="9474" max="9476" width="0" hidden="1" customWidth="1"/>
    <col min="9477" max="9477" width="18.5" customWidth="1"/>
    <col min="9478" max="9489" width="0" hidden="1" customWidth="1"/>
    <col min="9490" max="9490" width="13.6640625" bestFit="1" customWidth="1"/>
    <col min="9491" max="9491" width="14.5" customWidth="1"/>
    <col min="9492" max="9492" width="0" hidden="1" customWidth="1"/>
    <col min="9493" max="9493" width="14.5" customWidth="1"/>
    <col min="9494" max="9494" width="14.6640625" customWidth="1"/>
    <col min="9495" max="9495" width="0" hidden="1" customWidth="1"/>
    <col min="9728" max="9728" width="17.1640625" bestFit="1" customWidth="1"/>
    <col min="9729" max="9729" width="59.83203125" customWidth="1"/>
    <col min="9730" max="9732" width="0" hidden="1" customWidth="1"/>
    <col min="9733" max="9733" width="18.5" customWidth="1"/>
    <col min="9734" max="9745" width="0" hidden="1" customWidth="1"/>
    <col min="9746" max="9746" width="13.6640625" bestFit="1" customWidth="1"/>
    <col min="9747" max="9747" width="14.5" customWidth="1"/>
    <col min="9748" max="9748" width="0" hidden="1" customWidth="1"/>
    <col min="9749" max="9749" width="14.5" customWidth="1"/>
    <col min="9750" max="9750" width="14.6640625" customWidth="1"/>
    <col min="9751" max="9751" width="0" hidden="1" customWidth="1"/>
    <col min="9984" max="9984" width="17.1640625" bestFit="1" customWidth="1"/>
    <col min="9985" max="9985" width="59.83203125" customWidth="1"/>
    <col min="9986" max="9988" width="0" hidden="1" customWidth="1"/>
    <col min="9989" max="9989" width="18.5" customWidth="1"/>
    <col min="9990" max="10001" width="0" hidden="1" customWidth="1"/>
    <col min="10002" max="10002" width="13.6640625" bestFit="1" customWidth="1"/>
    <col min="10003" max="10003" width="14.5" customWidth="1"/>
    <col min="10004" max="10004" width="0" hidden="1" customWidth="1"/>
    <col min="10005" max="10005" width="14.5" customWidth="1"/>
    <col min="10006" max="10006" width="14.6640625" customWidth="1"/>
    <col min="10007" max="10007" width="0" hidden="1" customWidth="1"/>
    <col min="10240" max="10240" width="17.1640625" bestFit="1" customWidth="1"/>
    <col min="10241" max="10241" width="59.83203125" customWidth="1"/>
    <col min="10242" max="10244" width="0" hidden="1" customWidth="1"/>
    <col min="10245" max="10245" width="18.5" customWidth="1"/>
    <col min="10246" max="10257" width="0" hidden="1" customWidth="1"/>
    <col min="10258" max="10258" width="13.6640625" bestFit="1" customWidth="1"/>
    <col min="10259" max="10259" width="14.5" customWidth="1"/>
    <col min="10260" max="10260" width="0" hidden="1" customWidth="1"/>
    <col min="10261" max="10261" width="14.5" customWidth="1"/>
    <col min="10262" max="10262" width="14.6640625" customWidth="1"/>
    <col min="10263" max="10263" width="0" hidden="1" customWidth="1"/>
    <col min="10496" max="10496" width="17.1640625" bestFit="1" customWidth="1"/>
    <col min="10497" max="10497" width="59.83203125" customWidth="1"/>
    <col min="10498" max="10500" width="0" hidden="1" customWidth="1"/>
    <col min="10501" max="10501" width="18.5" customWidth="1"/>
    <col min="10502" max="10513" width="0" hidden="1" customWidth="1"/>
    <col min="10514" max="10514" width="13.6640625" bestFit="1" customWidth="1"/>
    <col min="10515" max="10515" width="14.5" customWidth="1"/>
    <col min="10516" max="10516" width="0" hidden="1" customWidth="1"/>
    <col min="10517" max="10517" width="14.5" customWidth="1"/>
    <col min="10518" max="10518" width="14.6640625" customWidth="1"/>
    <col min="10519" max="10519" width="0" hidden="1" customWidth="1"/>
    <col min="10752" max="10752" width="17.1640625" bestFit="1" customWidth="1"/>
    <col min="10753" max="10753" width="59.83203125" customWidth="1"/>
    <col min="10754" max="10756" width="0" hidden="1" customWidth="1"/>
    <col min="10757" max="10757" width="18.5" customWidth="1"/>
    <col min="10758" max="10769" width="0" hidden="1" customWidth="1"/>
    <col min="10770" max="10770" width="13.6640625" bestFit="1" customWidth="1"/>
    <col min="10771" max="10771" width="14.5" customWidth="1"/>
    <col min="10772" max="10772" width="0" hidden="1" customWidth="1"/>
    <col min="10773" max="10773" width="14.5" customWidth="1"/>
    <col min="10774" max="10774" width="14.6640625" customWidth="1"/>
    <col min="10775" max="10775" width="0" hidden="1" customWidth="1"/>
    <col min="11008" max="11008" width="17.1640625" bestFit="1" customWidth="1"/>
    <col min="11009" max="11009" width="59.83203125" customWidth="1"/>
    <col min="11010" max="11012" width="0" hidden="1" customWidth="1"/>
    <col min="11013" max="11013" width="18.5" customWidth="1"/>
    <col min="11014" max="11025" width="0" hidden="1" customWidth="1"/>
    <col min="11026" max="11026" width="13.6640625" bestFit="1" customWidth="1"/>
    <col min="11027" max="11027" width="14.5" customWidth="1"/>
    <col min="11028" max="11028" width="0" hidden="1" customWidth="1"/>
    <col min="11029" max="11029" width="14.5" customWidth="1"/>
    <col min="11030" max="11030" width="14.6640625" customWidth="1"/>
    <col min="11031" max="11031" width="0" hidden="1" customWidth="1"/>
    <col min="11264" max="11264" width="17.1640625" bestFit="1" customWidth="1"/>
    <col min="11265" max="11265" width="59.83203125" customWidth="1"/>
    <col min="11266" max="11268" width="0" hidden="1" customWidth="1"/>
    <col min="11269" max="11269" width="18.5" customWidth="1"/>
    <col min="11270" max="11281" width="0" hidden="1" customWidth="1"/>
    <col min="11282" max="11282" width="13.6640625" bestFit="1" customWidth="1"/>
    <col min="11283" max="11283" width="14.5" customWidth="1"/>
    <col min="11284" max="11284" width="0" hidden="1" customWidth="1"/>
    <col min="11285" max="11285" width="14.5" customWidth="1"/>
    <col min="11286" max="11286" width="14.6640625" customWidth="1"/>
    <col min="11287" max="11287" width="0" hidden="1" customWidth="1"/>
    <col min="11520" max="11520" width="17.1640625" bestFit="1" customWidth="1"/>
    <col min="11521" max="11521" width="59.83203125" customWidth="1"/>
    <col min="11522" max="11524" width="0" hidden="1" customWidth="1"/>
    <col min="11525" max="11525" width="18.5" customWidth="1"/>
    <col min="11526" max="11537" width="0" hidden="1" customWidth="1"/>
    <col min="11538" max="11538" width="13.6640625" bestFit="1" customWidth="1"/>
    <col min="11539" max="11539" width="14.5" customWidth="1"/>
    <col min="11540" max="11540" width="0" hidden="1" customWidth="1"/>
    <col min="11541" max="11541" width="14.5" customWidth="1"/>
    <col min="11542" max="11542" width="14.6640625" customWidth="1"/>
    <col min="11543" max="11543" width="0" hidden="1" customWidth="1"/>
    <col min="11776" max="11776" width="17.1640625" bestFit="1" customWidth="1"/>
    <col min="11777" max="11777" width="59.83203125" customWidth="1"/>
    <col min="11778" max="11780" width="0" hidden="1" customWidth="1"/>
    <col min="11781" max="11781" width="18.5" customWidth="1"/>
    <col min="11782" max="11793" width="0" hidden="1" customWidth="1"/>
    <col min="11794" max="11794" width="13.6640625" bestFit="1" customWidth="1"/>
    <col min="11795" max="11795" width="14.5" customWidth="1"/>
    <col min="11796" max="11796" width="0" hidden="1" customWidth="1"/>
    <col min="11797" max="11797" width="14.5" customWidth="1"/>
    <col min="11798" max="11798" width="14.6640625" customWidth="1"/>
    <col min="11799" max="11799" width="0" hidden="1" customWidth="1"/>
    <col min="12032" max="12032" width="17.1640625" bestFit="1" customWidth="1"/>
    <col min="12033" max="12033" width="59.83203125" customWidth="1"/>
    <col min="12034" max="12036" width="0" hidden="1" customWidth="1"/>
    <col min="12037" max="12037" width="18.5" customWidth="1"/>
    <col min="12038" max="12049" width="0" hidden="1" customWidth="1"/>
    <col min="12050" max="12050" width="13.6640625" bestFit="1" customWidth="1"/>
    <col min="12051" max="12051" width="14.5" customWidth="1"/>
    <col min="12052" max="12052" width="0" hidden="1" customWidth="1"/>
    <col min="12053" max="12053" width="14.5" customWidth="1"/>
    <col min="12054" max="12054" width="14.6640625" customWidth="1"/>
    <col min="12055" max="12055" width="0" hidden="1" customWidth="1"/>
    <col min="12288" max="12288" width="17.1640625" bestFit="1" customWidth="1"/>
    <col min="12289" max="12289" width="59.83203125" customWidth="1"/>
    <col min="12290" max="12292" width="0" hidden="1" customWidth="1"/>
    <col min="12293" max="12293" width="18.5" customWidth="1"/>
    <col min="12294" max="12305" width="0" hidden="1" customWidth="1"/>
    <col min="12306" max="12306" width="13.6640625" bestFit="1" customWidth="1"/>
    <col min="12307" max="12307" width="14.5" customWidth="1"/>
    <col min="12308" max="12308" width="0" hidden="1" customWidth="1"/>
    <col min="12309" max="12309" width="14.5" customWidth="1"/>
    <col min="12310" max="12310" width="14.6640625" customWidth="1"/>
    <col min="12311" max="12311" width="0" hidden="1" customWidth="1"/>
    <col min="12544" max="12544" width="17.1640625" bestFit="1" customWidth="1"/>
    <col min="12545" max="12545" width="59.83203125" customWidth="1"/>
    <col min="12546" max="12548" width="0" hidden="1" customWidth="1"/>
    <col min="12549" max="12549" width="18.5" customWidth="1"/>
    <col min="12550" max="12561" width="0" hidden="1" customWidth="1"/>
    <col min="12562" max="12562" width="13.6640625" bestFit="1" customWidth="1"/>
    <col min="12563" max="12563" width="14.5" customWidth="1"/>
    <col min="12564" max="12564" width="0" hidden="1" customWidth="1"/>
    <col min="12565" max="12565" width="14.5" customWidth="1"/>
    <col min="12566" max="12566" width="14.6640625" customWidth="1"/>
    <col min="12567" max="12567" width="0" hidden="1" customWidth="1"/>
    <col min="12800" max="12800" width="17.1640625" bestFit="1" customWidth="1"/>
    <col min="12801" max="12801" width="59.83203125" customWidth="1"/>
    <col min="12802" max="12804" width="0" hidden="1" customWidth="1"/>
    <col min="12805" max="12805" width="18.5" customWidth="1"/>
    <col min="12806" max="12817" width="0" hidden="1" customWidth="1"/>
    <col min="12818" max="12818" width="13.6640625" bestFit="1" customWidth="1"/>
    <col min="12819" max="12819" width="14.5" customWidth="1"/>
    <col min="12820" max="12820" width="0" hidden="1" customWidth="1"/>
    <col min="12821" max="12821" width="14.5" customWidth="1"/>
    <col min="12822" max="12822" width="14.6640625" customWidth="1"/>
    <col min="12823" max="12823" width="0" hidden="1" customWidth="1"/>
    <col min="13056" max="13056" width="17.1640625" bestFit="1" customWidth="1"/>
    <col min="13057" max="13057" width="59.83203125" customWidth="1"/>
    <col min="13058" max="13060" width="0" hidden="1" customWidth="1"/>
    <col min="13061" max="13061" width="18.5" customWidth="1"/>
    <col min="13062" max="13073" width="0" hidden="1" customWidth="1"/>
    <col min="13074" max="13074" width="13.6640625" bestFit="1" customWidth="1"/>
    <col min="13075" max="13075" width="14.5" customWidth="1"/>
    <col min="13076" max="13076" width="0" hidden="1" customWidth="1"/>
    <col min="13077" max="13077" width="14.5" customWidth="1"/>
    <col min="13078" max="13078" width="14.6640625" customWidth="1"/>
    <col min="13079" max="13079" width="0" hidden="1" customWidth="1"/>
    <col min="13312" max="13312" width="17.1640625" bestFit="1" customWidth="1"/>
    <col min="13313" max="13313" width="59.83203125" customWidth="1"/>
    <col min="13314" max="13316" width="0" hidden="1" customWidth="1"/>
    <col min="13317" max="13317" width="18.5" customWidth="1"/>
    <col min="13318" max="13329" width="0" hidden="1" customWidth="1"/>
    <col min="13330" max="13330" width="13.6640625" bestFit="1" customWidth="1"/>
    <col min="13331" max="13331" width="14.5" customWidth="1"/>
    <col min="13332" max="13332" width="0" hidden="1" customWidth="1"/>
    <col min="13333" max="13333" width="14.5" customWidth="1"/>
    <col min="13334" max="13334" width="14.6640625" customWidth="1"/>
    <col min="13335" max="13335" width="0" hidden="1" customWidth="1"/>
    <col min="13568" max="13568" width="17.1640625" bestFit="1" customWidth="1"/>
    <col min="13569" max="13569" width="59.83203125" customWidth="1"/>
    <col min="13570" max="13572" width="0" hidden="1" customWidth="1"/>
    <col min="13573" max="13573" width="18.5" customWidth="1"/>
    <col min="13574" max="13585" width="0" hidden="1" customWidth="1"/>
    <col min="13586" max="13586" width="13.6640625" bestFit="1" customWidth="1"/>
    <col min="13587" max="13587" width="14.5" customWidth="1"/>
    <col min="13588" max="13588" width="0" hidden="1" customWidth="1"/>
    <col min="13589" max="13589" width="14.5" customWidth="1"/>
    <col min="13590" max="13590" width="14.6640625" customWidth="1"/>
    <col min="13591" max="13591" width="0" hidden="1" customWidth="1"/>
    <col min="13824" max="13824" width="17.1640625" bestFit="1" customWidth="1"/>
    <col min="13825" max="13825" width="59.83203125" customWidth="1"/>
    <col min="13826" max="13828" width="0" hidden="1" customWidth="1"/>
    <col min="13829" max="13829" width="18.5" customWidth="1"/>
    <col min="13830" max="13841" width="0" hidden="1" customWidth="1"/>
    <col min="13842" max="13842" width="13.6640625" bestFit="1" customWidth="1"/>
    <col min="13843" max="13843" width="14.5" customWidth="1"/>
    <col min="13844" max="13844" width="0" hidden="1" customWidth="1"/>
    <col min="13845" max="13845" width="14.5" customWidth="1"/>
    <col min="13846" max="13846" width="14.6640625" customWidth="1"/>
    <col min="13847" max="13847" width="0" hidden="1" customWidth="1"/>
    <col min="14080" max="14080" width="17.1640625" bestFit="1" customWidth="1"/>
    <col min="14081" max="14081" width="59.83203125" customWidth="1"/>
    <col min="14082" max="14084" width="0" hidden="1" customWidth="1"/>
    <col min="14085" max="14085" width="18.5" customWidth="1"/>
    <col min="14086" max="14097" width="0" hidden="1" customWidth="1"/>
    <col min="14098" max="14098" width="13.6640625" bestFit="1" customWidth="1"/>
    <col min="14099" max="14099" width="14.5" customWidth="1"/>
    <col min="14100" max="14100" width="0" hidden="1" customWidth="1"/>
    <col min="14101" max="14101" width="14.5" customWidth="1"/>
    <col min="14102" max="14102" width="14.6640625" customWidth="1"/>
    <col min="14103" max="14103" width="0" hidden="1" customWidth="1"/>
    <col min="14336" max="14336" width="17.1640625" bestFit="1" customWidth="1"/>
    <col min="14337" max="14337" width="59.83203125" customWidth="1"/>
    <col min="14338" max="14340" width="0" hidden="1" customWidth="1"/>
    <col min="14341" max="14341" width="18.5" customWidth="1"/>
    <col min="14342" max="14353" width="0" hidden="1" customWidth="1"/>
    <col min="14354" max="14354" width="13.6640625" bestFit="1" customWidth="1"/>
    <col min="14355" max="14355" width="14.5" customWidth="1"/>
    <col min="14356" max="14356" width="0" hidden="1" customWidth="1"/>
    <col min="14357" max="14357" width="14.5" customWidth="1"/>
    <col min="14358" max="14358" width="14.6640625" customWidth="1"/>
    <col min="14359" max="14359" width="0" hidden="1" customWidth="1"/>
    <col min="14592" max="14592" width="17.1640625" bestFit="1" customWidth="1"/>
    <col min="14593" max="14593" width="59.83203125" customWidth="1"/>
    <col min="14594" max="14596" width="0" hidden="1" customWidth="1"/>
    <col min="14597" max="14597" width="18.5" customWidth="1"/>
    <col min="14598" max="14609" width="0" hidden="1" customWidth="1"/>
    <col min="14610" max="14610" width="13.6640625" bestFit="1" customWidth="1"/>
    <col min="14611" max="14611" width="14.5" customWidth="1"/>
    <col min="14612" max="14612" width="0" hidden="1" customWidth="1"/>
    <col min="14613" max="14613" width="14.5" customWidth="1"/>
    <col min="14614" max="14614" width="14.6640625" customWidth="1"/>
    <col min="14615" max="14615" width="0" hidden="1" customWidth="1"/>
    <col min="14848" max="14848" width="17.1640625" bestFit="1" customWidth="1"/>
    <col min="14849" max="14849" width="59.83203125" customWidth="1"/>
    <col min="14850" max="14852" width="0" hidden="1" customWidth="1"/>
    <col min="14853" max="14853" width="18.5" customWidth="1"/>
    <col min="14854" max="14865" width="0" hidden="1" customWidth="1"/>
    <col min="14866" max="14866" width="13.6640625" bestFit="1" customWidth="1"/>
    <col min="14867" max="14867" width="14.5" customWidth="1"/>
    <col min="14868" max="14868" width="0" hidden="1" customWidth="1"/>
    <col min="14869" max="14869" width="14.5" customWidth="1"/>
    <col min="14870" max="14870" width="14.6640625" customWidth="1"/>
    <col min="14871" max="14871" width="0" hidden="1" customWidth="1"/>
    <col min="15104" max="15104" width="17.1640625" bestFit="1" customWidth="1"/>
    <col min="15105" max="15105" width="59.83203125" customWidth="1"/>
    <col min="15106" max="15108" width="0" hidden="1" customWidth="1"/>
    <col min="15109" max="15109" width="18.5" customWidth="1"/>
    <col min="15110" max="15121" width="0" hidden="1" customWidth="1"/>
    <col min="15122" max="15122" width="13.6640625" bestFit="1" customWidth="1"/>
    <col min="15123" max="15123" width="14.5" customWidth="1"/>
    <col min="15124" max="15124" width="0" hidden="1" customWidth="1"/>
    <col min="15125" max="15125" width="14.5" customWidth="1"/>
    <col min="15126" max="15126" width="14.6640625" customWidth="1"/>
    <col min="15127" max="15127" width="0" hidden="1" customWidth="1"/>
    <col min="15360" max="15360" width="17.1640625" bestFit="1" customWidth="1"/>
    <col min="15361" max="15361" width="59.83203125" customWidth="1"/>
    <col min="15362" max="15364" width="0" hidden="1" customWidth="1"/>
    <col min="15365" max="15365" width="18.5" customWidth="1"/>
    <col min="15366" max="15377" width="0" hidden="1" customWidth="1"/>
    <col min="15378" max="15378" width="13.6640625" bestFit="1" customWidth="1"/>
    <col min="15379" max="15379" width="14.5" customWidth="1"/>
    <col min="15380" max="15380" width="0" hidden="1" customWidth="1"/>
    <col min="15381" max="15381" width="14.5" customWidth="1"/>
    <col min="15382" max="15382" width="14.6640625" customWidth="1"/>
    <col min="15383" max="15383" width="0" hidden="1" customWidth="1"/>
    <col min="15616" max="15616" width="17.1640625" bestFit="1" customWidth="1"/>
    <col min="15617" max="15617" width="59.83203125" customWidth="1"/>
    <col min="15618" max="15620" width="0" hidden="1" customWidth="1"/>
    <col min="15621" max="15621" width="18.5" customWidth="1"/>
    <col min="15622" max="15633" width="0" hidden="1" customWidth="1"/>
    <col min="15634" max="15634" width="13.6640625" bestFit="1" customWidth="1"/>
    <col min="15635" max="15635" width="14.5" customWidth="1"/>
    <col min="15636" max="15636" width="0" hidden="1" customWidth="1"/>
    <col min="15637" max="15637" width="14.5" customWidth="1"/>
    <col min="15638" max="15638" width="14.6640625" customWidth="1"/>
    <col min="15639" max="15639" width="0" hidden="1" customWidth="1"/>
    <col min="15872" max="15872" width="17.1640625" bestFit="1" customWidth="1"/>
    <col min="15873" max="15873" width="59.83203125" customWidth="1"/>
    <col min="15874" max="15876" width="0" hidden="1" customWidth="1"/>
    <col min="15877" max="15877" width="18.5" customWidth="1"/>
    <col min="15878" max="15889" width="0" hidden="1" customWidth="1"/>
    <col min="15890" max="15890" width="13.6640625" bestFit="1" customWidth="1"/>
    <col min="15891" max="15891" width="14.5" customWidth="1"/>
    <col min="15892" max="15892" width="0" hidden="1" customWidth="1"/>
    <col min="15893" max="15893" width="14.5" customWidth="1"/>
    <col min="15894" max="15894" width="14.6640625" customWidth="1"/>
    <col min="15895" max="15895" width="0" hidden="1" customWidth="1"/>
    <col min="16128" max="16128" width="17.1640625" bestFit="1" customWidth="1"/>
    <col min="16129" max="16129" width="59.83203125" customWidth="1"/>
    <col min="16130" max="16132" width="0" hidden="1" customWidth="1"/>
    <col min="16133" max="16133" width="18.5" customWidth="1"/>
    <col min="16134" max="16145" width="0" hidden="1" customWidth="1"/>
    <col min="16146" max="16146" width="13.6640625" bestFit="1" customWidth="1"/>
    <col min="16147" max="16147" width="14.5" customWidth="1"/>
    <col min="16148" max="16148" width="0" hidden="1" customWidth="1"/>
    <col min="16149" max="16149" width="14.5" customWidth="1"/>
    <col min="16150" max="16150" width="14.6640625" customWidth="1"/>
    <col min="16151" max="16151" width="0" hidden="1" customWidth="1"/>
  </cols>
  <sheetData>
    <row r="1" spans="1:24" ht="17">
      <c r="A1" s="410" t="s">
        <v>31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24" ht="39" customHeight="1">
      <c r="A2" s="410" t="s">
        <v>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1:24">
      <c r="A3" s="164"/>
      <c r="B3" s="164"/>
      <c r="C3" s="165"/>
      <c r="D3" s="165"/>
      <c r="E3" s="165"/>
      <c r="F3" s="165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24">
      <c r="A4" s="164"/>
      <c r="B4" s="166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24">
      <c r="A5" s="167" t="s">
        <v>33</v>
      </c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4"/>
      <c r="Q5" s="164"/>
      <c r="R5" s="164"/>
    </row>
    <row r="6" spans="1:24">
      <c r="A6" s="167" t="s">
        <v>34</v>
      </c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4"/>
      <c r="Q6" s="164"/>
      <c r="R6" s="164"/>
    </row>
    <row r="7" spans="1:24">
      <c r="A7" s="167" t="s">
        <v>35</v>
      </c>
      <c r="B7" s="167"/>
      <c r="C7" s="169"/>
      <c r="D7" s="169"/>
      <c r="E7" s="169"/>
      <c r="F7" s="169"/>
      <c r="G7" s="169"/>
      <c r="H7" s="168"/>
      <c r="I7" s="168"/>
      <c r="J7" s="170"/>
      <c r="K7" s="168"/>
      <c r="L7" s="168"/>
      <c r="M7" s="168"/>
      <c r="N7" s="168"/>
      <c r="O7" s="168"/>
      <c r="P7" s="164"/>
      <c r="Q7" s="164"/>
      <c r="R7" s="164"/>
    </row>
    <row r="8" spans="1:24" s="171" customFormat="1" ht="24.75" customHeight="1">
      <c r="A8" s="409" t="s">
        <v>195</v>
      </c>
      <c r="B8" s="409" t="s">
        <v>182</v>
      </c>
      <c r="C8" s="411" t="s">
        <v>8</v>
      </c>
      <c r="D8" s="411"/>
      <c r="E8" s="413"/>
      <c r="F8" s="215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215"/>
      <c r="T8" s="215"/>
      <c r="U8" s="215"/>
      <c r="V8" s="215"/>
      <c r="W8" s="215"/>
    </row>
    <row r="9" spans="1:24" s="172" customFormat="1" ht="50.25" customHeight="1">
      <c r="A9" s="409"/>
      <c r="B9" s="409"/>
      <c r="C9" s="412"/>
      <c r="D9" s="214" t="s">
        <v>9</v>
      </c>
      <c r="E9" s="214" t="s">
        <v>10</v>
      </c>
      <c r="F9" s="214" t="s">
        <v>36</v>
      </c>
      <c r="G9" s="198" t="s">
        <v>183</v>
      </c>
      <c r="H9" s="198" t="s">
        <v>184</v>
      </c>
      <c r="I9" s="198" t="s">
        <v>185</v>
      </c>
      <c r="J9" s="198" t="s">
        <v>186</v>
      </c>
      <c r="K9" s="198" t="s">
        <v>187</v>
      </c>
      <c r="L9" s="198" t="s">
        <v>188</v>
      </c>
      <c r="M9" s="198" t="s">
        <v>189</v>
      </c>
      <c r="N9" s="198" t="s">
        <v>190</v>
      </c>
      <c r="O9" s="198" t="s">
        <v>191</v>
      </c>
      <c r="P9" s="198" t="s">
        <v>192</v>
      </c>
      <c r="Q9" s="198" t="s">
        <v>193</v>
      </c>
      <c r="R9" s="198" t="s">
        <v>194</v>
      </c>
      <c r="S9" s="214" t="s">
        <v>15</v>
      </c>
      <c r="T9" s="214" t="s">
        <v>16</v>
      </c>
      <c r="U9" s="214" t="s">
        <v>11</v>
      </c>
      <c r="V9" s="214" t="s">
        <v>17</v>
      </c>
      <c r="W9" s="214" t="s">
        <v>37</v>
      </c>
    </row>
    <row r="10" spans="1:24" ht="12.75" customHeight="1">
      <c r="A10" s="119">
        <v>1131</v>
      </c>
      <c r="B10" s="119" t="s">
        <v>106</v>
      </c>
      <c r="C10" s="122">
        <f>'[1]Calendarizaciòn Federal'!G10+'[1]Calendarización estatal1'!C10</f>
        <v>9140983.0219999999</v>
      </c>
      <c r="D10" s="173"/>
      <c r="E10" s="173"/>
      <c r="F10" s="173">
        <f>C10-D10+E10</f>
        <v>9140983.0219999999</v>
      </c>
      <c r="G10" s="173">
        <f>F10/12</f>
        <v>761748.58516666666</v>
      </c>
      <c r="H10" s="174">
        <v>761748.58516666666</v>
      </c>
      <c r="I10" s="174">
        <v>761748.58516666666</v>
      </c>
      <c r="J10" s="174">
        <v>761748.58516666666</v>
      </c>
      <c r="K10" s="174">
        <v>761748.58516666666</v>
      </c>
      <c r="L10" s="174">
        <v>761748.58516666666</v>
      </c>
      <c r="M10" s="174">
        <v>761748.58516666666</v>
      </c>
      <c r="N10" s="174">
        <v>761748.58516666666</v>
      </c>
      <c r="O10" s="174">
        <v>761748.58516666666</v>
      </c>
      <c r="P10" s="174">
        <v>761748.58516666666</v>
      </c>
      <c r="Q10" s="174">
        <v>761748.58516666666</v>
      </c>
      <c r="R10" s="174">
        <v>761748.58516666666</v>
      </c>
      <c r="S10" s="174">
        <f>SUM(G10:Q10)</f>
        <v>8379234.4368333332</v>
      </c>
      <c r="T10" s="174">
        <v>7069030.8200000003</v>
      </c>
      <c r="U10" s="174">
        <v>609736.88</v>
      </c>
      <c r="V10" s="174">
        <f>F10-T10</f>
        <v>2071952.2019999996</v>
      </c>
      <c r="W10" s="175">
        <f t="shared" ref="W10:W64" si="0">T10/F10</f>
        <v>0.77333376541523569</v>
      </c>
      <c r="X10" s="199">
        <f>F10-T10</f>
        <v>2071952.2019999996</v>
      </c>
    </row>
    <row r="11" spans="1:24" ht="12.75" customHeight="1">
      <c r="A11" s="119">
        <v>1321</v>
      </c>
      <c r="B11" s="119" t="s">
        <v>108</v>
      </c>
      <c r="C11" s="122">
        <f>'[1]Calendarizaciòn Federal'!G11+'[1]Calendarización estatal1'!C11</f>
        <v>609398.63150000002</v>
      </c>
      <c r="D11" s="173"/>
      <c r="E11" s="173"/>
      <c r="F11" s="173">
        <f t="shared" ref="F11:F36" si="1">C11-D11+E11</f>
        <v>609398.63150000002</v>
      </c>
      <c r="G11" s="173">
        <f t="shared" ref="G11:G62" si="2">F11/12</f>
        <v>50783.219291666668</v>
      </c>
      <c r="H11" s="176">
        <v>50783.219291666668</v>
      </c>
      <c r="I11" s="176">
        <v>50783.219291666668</v>
      </c>
      <c r="J11" s="176">
        <v>50783.219291666668</v>
      </c>
      <c r="K11" s="176">
        <v>50783.219291666668</v>
      </c>
      <c r="L11" s="176">
        <v>50783.219291666668</v>
      </c>
      <c r="M11" s="176">
        <v>50783.219291666668</v>
      </c>
      <c r="N11" s="176">
        <v>50783.219291666668</v>
      </c>
      <c r="O11" s="176">
        <v>50783.219291666668</v>
      </c>
      <c r="P11" s="176">
        <v>50783.219291666668</v>
      </c>
      <c r="Q11" s="176">
        <v>50783.219291666668</v>
      </c>
      <c r="R11" s="176">
        <v>50783.219291666668</v>
      </c>
      <c r="S11" s="174">
        <f t="shared" ref="S11:S21" si="3">SUM(G11:Q11)</f>
        <v>558615.41220833326</v>
      </c>
      <c r="T11" s="176">
        <v>289053.01</v>
      </c>
      <c r="U11" s="176">
        <v>0</v>
      </c>
      <c r="V11" s="174">
        <f t="shared" ref="V11:V70" si="4">F11-T11</f>
        <v>320345.62150000001</v>
      </c>
      <c r="W11" s="175">
        <f t="shared" si="0"/>
        <v>0.47432500675052797</v>
      </c>
      <c r="X11" s="199">
        <f t="shared" ref="X11:X62" si="5">F11-T11</f>
        <v>320345.62150000001</v>
      </c>
    </row>
    <row r="12" spans="1:24">
      <c r="A12" s="119">
        <v>1322</v>
      </c>
      <c r="B12" s="119" t="s">
        <v>109</v>
      </c>
      <c r="C12" s="122">
        <f>'[1]Calendarizaciòn Federal'!G12+'[1]Calendarización estatal1'!C12</f>
        <v>1262610.97</v>
      </c>
      <c r="D12" s="173"/>
      <c r="E12" s="173"/>
      <c r="F12" s="173">
        <f t="shared" si="1"/>
        <v>1262610.97</v>
      </c>
      <c r="G12" s="173">
        <f t="shared" si="2"/>
        <v>105217.58083333333</v>
      </c>
      <c r="H12" s="176">
        <v>105217.58083333333</v>
      </c>
      <c r="I12" s="176">
        <v>105217.58083333333</v>
      </c>
      <c r="J12" s="176">
        <v>105217.58083333333</v>
      </c>
      <c r="K12" s="176">
        <v>105217.58083333333</v>
      </c>
      <c r="L12" s="176">
        <v>105217.58083333333</v>
      </c>
      <c r="M12" s="176">
        <v>105217.58083333333</v>
      </c>
      <c r="N12" s="176">
        <v>105217.58083333333</v>
      </c>
      <c r="O12" s="176">
        <v>105217.58083333333</v>
      </c>
      <c r="P12" s="176">
        <v>105217.58083333333</v>
      </c>
      <c r="Q12" s="176">
        <v>105217.58083333333</v>
      </c>
      <c r="R12" s="176">
        <v>105217.58083333333</v>
      </c>
      <c r="S12" s="174">
        <f t="shared" si="3"/>
        <v>1157393.3891666667</v>
      </c>
      <c r="T12" s="176">
        <v>336567.7</v>
      </c>
      <c r="U12" s="176">
        <v>0</v>
      </c>
      <c r="V12" s="174">
        <f t="shared" si="4"/>
        <v>926043.27</v>
      </c>
      <c r="W12" s="175">
        <f t="shared" si="0"/>
        <v>0.26656484696945093</v>
      </c>
      <c r="X12" s="199">
        <f t="shared" si="5"/>
        <v>926043.27</v>
      </c>
    </row>
    <row r="13" spans="1:24">
      <c r="A13" s="119">
        <v>1343</v>
      </c>
      <c r="B13" s="119" t="s">
        <v>107</v>
      </c>
      <c r="C13" s="122">
        <f>'[1]Calendarizaciòn Federal'!G13+'[1]Calendarización estatal1'!C13</f>
        <v>112531.20000000001</v>
      </c>
      <c r="D13" s="173"/>
      <c r="E13" s="173"/>
      <c r="F13" s="173">
        <f t="shared" si="1"/>
        <v>112531.20000000001</v>
      </c>
      <c r="G13" s="173">
        <f t="shared" si="2"/>
        <v>9377.6</v>
      </c>
      <c r="H13" s="176">
        <v>9377.6</v>
      </c>
      <c r="I13" s="176">
        <v>9377.6</v>
      </c>
      <c r="J13" s="176">
        <v>9377.6</v>
      </c>
      <c r="K13" s="176">
        <v>9377.6</v>
      </c>
      <c r="L13" s="176">
        <v>9377.6</v>
      </c>
      <c r="M13" s="176">
        <v>9377.6</v>
      </c>
      <c r="N13" s="176">
        <v>9377.6</v>
      </c>
      <c r="O13" s="176">
        <v>9377.6</v>
      </c>
      <c r="P13" s="176">
        <v>9377.6</v>
      </c>
      <c r="Q13" s="176">
        <v>9377.6</v>
      </c>
      <c r="R13" s="176">
        <v>9377.6</v>
      </c>
      <c r="S13" s="174">
        <f t="shared" si="3"/>
        <v>103153.60000000002</v>
      </c>
      <c r="T13" s="176">
        <v>94680.87</v>
      </c>
      <c r="U13" s="176">
        <v>8960.39</v>
      </c>
      <c r="V13" s="174">
        <f t="shared" si="4"/>
        <v>17850.330000000016</v>
      </c>
      <c r="W13" s="175">
        <f t="shared" si="0"/>
        <v>0.84137439216857179</v>
      </c>
      <c r="X13" s="199">
        <f t="shared" si="5"/>
        <v>17850.330000000016</v>
      </c>
    </row>
    <row r="14" spans="1:24">
      <c r="A14" s="119">
        <v>1411</v>
      </c>
      <c r="B14" s="119" t="s">
        <v>114</v>
      </c>
      <c r="C14" s="122">
        <f>'[1]Calendarizaciòn Federal'!G14+'[1]Calendarización estatal1'!C14</f>
        <v>815159.15754000004</v>
      </c>
      <c r="D14" s="173"/>
      <c r="E14" s="173"/>
      <c r="F14" s="173">
        <f t="shared" si="1"/>
        <v>815159.15754000004</v>
      </c>
      <c r="G14" s="173">
        <f t="shared" si="2"/>
        <v>67929.929795000004</v>
      </c>
      <c r="H14" s="176">
        <v>67929.929795000004</v>
      </c>
      <c r="I14" s="176">
        <v>67929.929795000004</v>
      </c>
      <c r="J14" s="176">
        <v>67929.929795000004</v>
      </c>
      <c r="K14" s="176">
        <v>67929.929795000004</v>
      </c>
      <c r="L14" s="176">
        <v>67929.929795000004</v>
      </c>
      <c r="M14" s="176">
        <v>67929.929795000004</v>
      </c>
      <c r="N14" s="176">
        <v>67929.929795000004</v>
      </c>
      <c r="O14" s="176">
        <v>67929.929795000004</v>
      </c>
      <c r="P14" s="176">
        <v>67929.929795000004</v>
      </c>
      <c r="Q14" s="176">
        <v>67929.929795000004</v>
      </c>
      <c r="R14" s="176">
        <v>67929.929795000004</v>
      </c>
      <c r="S14" s="174">
        <f t="shared" si="3"/>
        <v>747229.22774500004</v>
      </c>
      <c r="T14" s="176">
        <v>421207.59</v>
      </c>
      <c r="U14" s="176">
        <v>42703.33</v>
      </c>
      <c r="V14" s="174">
        <f t="shared" si="4"/>
        <v>393951.56754000002</v>
      </c>
      <c r="W14" s="175">
        <f t="shared" si="0"/>
        <v>0.51671822134848711</v>
      </c>
      <c r="X14" s="199">
        <f t="shared" si="5"/>
        <v>393951.56754000002</v>
      </c>
    </row>
    <row r="15" spans="1:24">
      <c r="A15" s="119">
        <v>1421</v>
      </c>
      <c r="B15" s="119" t="s">
        <v>113</v>
      </c>
      <c r="C15" s="122">
        <f>'[1]Calendarizaciòn Federal'!G15+'[1]Calendarización estatal1'!C15</f>
        <v>274229.48466000002</v>
      </c>
      <c r="D15" s="173"/>
      <c r="E15" s="173"/>
      <c r="F15" s="173">
        <f t="shared" si="1"/>
        <v>274229.48466000002</v>
      </c>
      <c r="G15" s="173">
        <f t="shared" si="2"/>
        <v>22852.457055000003</v>
      </c>
      <c r="H15" s="176">
        <v>22852.457055000003</v>
      </c>
      <c r="I15" s="176">
        <v>22852.457055000003</v>
      </c>
      <c r="J15" s="176">
        <v>22852.457055000003</v>
      </c>
      <c r="K15" s="176">
        <v>22852.457055000003</v>
      </c>
      <c r="L15" s="176">
        <v>22852.457055000003</v>
      </c>
      <c r="M15" s="176">
        <v>22852.457055000003</v>
      </c>
      <c r="N15" s="176">
        <v>22852.457055000003</v>
      </c>
      <c r="O15" s="176">
        <v>22852.457055000003</v>
      </c>
      <c r="P15" s="176">
        <v>22852.457055000003</v>
      </c>
      <c r="Q15" s="176">
        <v>22852.457055000003</v>
      </c>
      <c r="R15" s="176">
        <v>22852.457055000003</v>
      </c>
      <c r="S15" s="174">
        <f t="shared" si="3"/>
        <v>251377.02760500004</v>
      </c>
      <c r="T15" s="176">
        <v>206534.52</v>
      </c>
      <c r="U15" s="176">
        <v>9037.02</v>
      </c>
      <c r="V15" s="174">
        <f t="shared" si="4"/>
        <v>67694.964660000027</v>
      </c>
      <c r="W15" s="175">
        <f t="shared" si="0"/>
        <v>0.75314483508609298</v>
      </c>
      <c r="X15" s="199">
        <f t="shared" si="5"/>
        <v>67694.964660000027</v>
      </c>
    </row>
    <row r="16" spans="1:24">
      <c r="A16" s="119">
        <v>1431</v>
      </c>
      <c r="B16" s="119" t="s">
        <v>112</v>
      </c>
      <c r="C16" s="122">
        <f>'[1]Calendarizaciòn Federal'!G16+'[1]Calendarización estatal1'!C16</f>
        <v>756011.49164999998</v>
      </c>
      <c r="D16" s="173"/>
      <c r="E16" s="173"/>
      <c r="F16" s="173">
        <f t="shared" si="1"/>
        <v>756011.49164999998</v>
      </c>
      <c r="G16" s="173">
        <f t="shared" si="2"/>
        <v>63000.957637499996</v>
      </c>
      <c r="H16" s="176">
        <v>63000.957637499996</v>
      </c>
      <c r="I16" s="176">
        <v>63000.957637499996</v>
      </c>
      <c r="J16" s="176">
        <v>63000.957637499996</v>
      </c>
      <c r="K16" s="176">
        <v>63000.957637499996</v>
      </c>
      <c r="L16" s="176">
        <v>63000.957637499996</v>
      </c>
      <c r="M16" s="176">
        <v>63000.957637499996</v>
      </c>
      <c r="N16" s="176">
        <v>63000.957637499996</v>
      </c>
      <c r="O16" s="176">
        <v>63000.957637499996</v>
      </c>
      <c r="P16" s="176">
        <v>63000.957637499996</v>
      </c>
      <c r="Q16" s="176">
        <v>63000.957637499996</v>
      </c>
      <c r="R16" s="176">
        <v>63000.957637499996</v>
      </c>
      <c r="S16" s="174">
        <f t="shared" si="3"/>
        <v>693010.53401250008</v>
      </c>
      <c r="T16" s="176">
        <v>619601.84</v>
      </c>
      <c r="U16" s="176">
        <v>27110.92</v>
      </c>
      <c r="V16" s="174">
        <f t="shared" si="4"/>
        <v>136409.65165000001</v>
      </c>
      <c r="W16" s="175">
        <f t="shared" si="0"/>
        <v>0.81956669553754391</v>
      </c>
      <c r="X16" s="199">
        <f t="shared" si="5"/>
        <v>136409.65165000001</v>
      </c>
    </row>
    <row r="17" spans="1:24">
      <c r="A17" s="119">
        <v>1531</v>
      </c>
      <c r="B17" s="119" t="s">
        <v>115</v>
      </c>
      <c r="C17" s="122">
        <f>'[1]Calendarizaciòn Federal'!G17+'[1]Calendarización estatal1'!C17</f>
        <v>182819.65644000002</v>
      </c>
      <c r="D17" s="173"/>
      <c r="E17" s="173"/>
      <c r="F17" s="173">
        <f t="shared" si="1"/>
        <v>182819.65644000002</v>
      </c>
      <c r="G17" s="173">
        <f t="shared" si="2"/>
        <v>15234.971370000001</v>
      </c>
      <c r="H17" s="176">
        <v>15234.971370000001</v>
      </c>
      <c r="I17" s="176">
        <v>15234.971370000001</v>
      </c>
      <c r="J17" s="176">
        <v>15234.971370000001</v>
      </c>
      <c r="K17" s="176">
        <v>15234.971370000001</v>
      </c>
      <c r="L17" s="176">
        <v>15234.971370000001</v>
      </c>
      <c r="M17" s="176">
        <v>15234.971370000001</v>
      </c>
      <c r="N17" s="176">
        <v>15234.971370000001</v>
      </c>
      <c r="O17" s="176">
        <v>15234.971370000001</v>
      </c>
      <c r="P17" s="176">
        <v>15234.971370000001</v>
      </c>
      <c r="Q17" s="176">
        <v>15234.971370000001</v>
      </c>
      <c r="R17" s="176">
        <v>15234.971370000001</v>
      </c>
      <c r="S17" s="174">
        <f t="shared" si="3"/>
        <v>167584.68507000004</v>
      </c>
      <c r="T17" s="176">
        <v>137463.28</v>
      </c>
      <c r="U17" s="176">
        <v>12176.46</v>
      </c>
      <c r="V17" s="174">
        <f t="shared" si="4"/>
        <v>45356.376440000022</v>
      </c>
      <c r="W17" s="175">
        <f t="shared" si="0"/>
        <v>0.75190645621366414</v>
      </c>
      <c r="X17" s="199">
        <f t="shared" si="5"/>
        <v>45356.376440000022</v>
      </c>
    </row>
    <row r="18" spans="1:24">
      <c r="A18" s="119">
        <v>1543</v>
      </c>
      <c r="B18" s="119" t="s">
        <v>116</v>
      </c>
      <c r="C18" s="122">
        <f>'[1]Calendarizaciòn Federal'!G18+'[1]Calendarización estatal1'!C18</f>
        <v>475738</v>
      </c>
      <c r="D18" s="173"/>
      <c r="E18" s="173"/>
      <c r="F18" s="173">
        <f t="shared" si="1"/>
        <v>475738</v>
      </c>
      <c r="G18" s="173">
        <f t="shared" si="2"/>
        <v>39644.833333333336</v>
      </c>
      <c r="H18" s="176">
        <v>39644.833333333336</v>
      </c>
      <c r="I18" s="176">
        <v>39644.833333333336</v>
      </c>
      <c r="J18" s="176">
        <v>39644.833333333336</v>
      </c>
      <c r="K18" s="176">
        <v>39644.833333333336</v>
      </c>
      <c r="L18" s="176">
        <v>39644.833333333336</v>
      </c>
      <c r="M18" s="176">
        <v>39644.833333333336</v>
      </c>
      <c r="N18" s="176">
        <v>39644.833333333336</v>
      </c>
      <c r="O18" s="176">
        <v>39644.833333333336</v>
      </c>
      <c r="P18" s="176">
        <v>39644.833333333336</v>
      </c>
      <c r="Q18" s="176">
        <v>39644.833333333336</v>
      </c>
      <c r="R18" s="176">
        <v>39644.833333333336</v>
      </c>
      <c r="S18" s="174">
        <f t="shared" si="3"/>
        <v>436093.16666666663</v>
      </c>
      <c r="T18" s="176">
        <v>270312.65999999997</v>
      </c>
      <c r="U18" s="176">
        <v>0</v>
      </c>
      <c r="V18" s="174">
        <f t="shared" si="4"/>
        <v>205425.34000000003</v>
      </c>
      <c r="W18" s="175">
        <f t="shared" si="0"/>
        <v>0.56819648630128339</v>
      </c>
      <c r="X18" s="199">
        <f t="shared" si="5"/>
        <v>205425.34000000003</v>
      </c>
    </row>
    <row r="19" spans="1:24">
      <c r="A19" s="119">
        <v>1611</v>
      </c>
      <c r="B19" s="119" t="s">
        <v>118</v>
      </c>
      <c r="C19" s="122">
        <f>'[1]Calendarizaciòn Federal'!G19+'[1]Calendarización estatal1'!C19</f>
        <v>550966.18110000005</v>
      </c>
      <c r="D19" s="173"/>
      <c r="E19" s="173"/>
      <c r="F19" s="173">
        <f t="shared" si="1"/>
        <v>550966.18110000005</v>
      </c>
      <c r="G19" s="173">
        <f t="shared" si="2"/>
        <v>45913.848425000004</v>
      </c>
      <c r="H19" s="176">
        <v>45913.848425000004</v>
      </c>
      <c r="I19" s="176">
        <v>45913.848425000004</v>
      </c>
      <c r="J19" s="176">
        <v>45913.848425000004</v>
      </c>
      <c r="K19" s="176">
        <v>45913.848425000004</v>
      </c>
      <c r="L19" s="176">
        <v>45913.848425000004</v>
      </c>
      <c r="M19" s="176">
        <v>45913.848425000004</v>
      </c>
      <c r="N19" s="176">
        <v>45913.848425000004</v>
      </c>
      <c r="O19" s="176">
        <v>45913.848425000004</v>
      </c>
      <c r="P19" s="176">
        <v>45913.848425000004</v>
      </c>
      <c r="Q19" s="176">
        <v>45913.848425000004</v>
      </c>
      <c r="R19" s="176">
        <v>45913.848425000004</v>
      </c>
      <c r="S19" s="174">
        <f t="shared" si="3"/>
        <v>505052.33267499995</v>
      </c>
      <c r="T19" s="176"/>
      <c r="U19" s="176">
        <v>0</v>
      </c>
      <c r="V19" s="174">
        <f t="shared" si="4"/>
        <v>550966.18110000005</v>
      </c>
      <c r="W19" s="175">
        <f t="shared" si="0"/>
        <v>0</v>
      </c>
      <c r="X19" s="199">
        <f t="shared" si="5"/>
        <v>550966.18110000005</v>
      </c>
    </row>
    <row r="20" spans="1:24">
      <c r="A20" s="119">
        <v>1712</v>
      </c>
      <c r="B20" s="119" t="s">
        <v>117</v>
      </c>
      <c r="C20" s="122">
        <f>'[1]Calendarizaciòn Federal'!G20+'[1]Calendarización estatal1'!C20</f>
        <v>581967.72</v>
      </c>
      <c r="D20" s="173"/>
      <c r="E20" s="173"/>
      <c r="F20" s="173">
        <f t="shared" si="1"/>
        <v>581967.72</v>
      </c>
      <c r="G20" s="173">
        <f t="shared" si="2"/>
        <v>48497.31</v>
      </c>
      <c r="H20" s="176">
        <v>48497.31</v>
      </c>
      <c r="I20" s="176">
        <v>48497.31</v>
      </c>
      <c r="J20" s="176">
        <v>48497.31</v>
      </c>
      <c r="K20" s="176">
        <v>48497.31</v>
      </c>
      <c r="L20" s="176">
        <v>48497.31</v>
      </c>
      <c r="M20" s="176">
        <v>48497.31</v>
      </c>
      <c r="N20" s="176">
        <v>48497.31</v>
      </c>
      <c r="O20" s="176">
        <v>48497.31</v>
      </c>
      <c r="P20" s="176">
        <v>48497.31</v>
      </c>
      <c r="Q20" s="176">
        <v>48497.31</v>
      </c>
      <c r="R20" s="176">
        <v>48497.31</v>
      </c>
      <c r="S20" s="174">
        <f t="shared" si="3"/>
        <v>533470.40999999992</v>
      </c>
      <c r="T20" s="176">
        <v>415911.3</v>
      </c>
      <c r="U20" s="176">
        <v>37559.07</v>
      </c>
      <c r="V20" s="174">
        <f t="shared" si="4"/>
        <v>166056.41999999998</v>
      </c>
      <c r="W20" s="175">
        <f t="shared" si="0"/>
        <v>0.71466386486178302</v>
      </c>
      <c r="X20" s="199">
        <f t="shared" si="5"/>
        <v>166056.41999999998</v>
      </c>
    </row>
    <row r="21" spans="1:24" s="177" customFormat="1">
      <c r="A21" s="119">
        <v>1715</v>
      </c>
      <c r="B21" s="119" t="s">
        <v>111</v>
      </c>
      <c r="C21" s="122">
        <f>'[1]Calendarización estatal1'!C21</f>
        <v>204182.473</v>
      </c>
      <c r="D21" s="173"/>
      <c r="E21" s="173"/>
      <c r="F21" s="173">
        <f t="shared" si="1"/>
        <v>204182.473</v>
      </c>
      <c r="G21" s="173">
        <f t="shared" si="2"/>
        <v>17015.206083333334</v>
      </c>
      <c r="H21" s="176">
        <v>17015.206083333334</v>
      </c>
      <c r="I21" s="176">
        <v>17015.206083333334</v>
      </c>
      <c r="J21" s="176">
        <v>17015.206083333334</v>
      </c>
      <c r="K21" s="176">
        <v>17015.206083333334</v>
      </c>
      <c r="L21" s="176">
        <v>17015.206083333334</v>
      </c>
      <c r="M21" s="176">
        <v>17015.206083333334</v>
      </c>
      <c r="N21" s="176">
        <v>17015.206083333334</v>
      </c>
      <c r="O21" s="176">
        <v>17015.206083333334</v>
      </c>
      <c r="P21" s="176">
        <v>17015.206083333334</v>
      </c>
      <c r="Q21" s="176">
        <v>17015.206083333334</v>
      </c>
      <c r="R21" s="176">
        <v>17015.206083333334</v>
      </c>
      <c r="S21" s="174">
        <f t="shared" si="3"/>
        <v>187167.26691666665</v>
      </c>
      <c r="T21" s="176">
        <v>161219.72</v>
      </c>
      <c r="U21" s="176">
        <v>155317.65</v>
      </c>
      <c r="V21" s="174">
        <f t="shared" si="4"/>
        <v>42962.752999999997</v>
      </c>
      <c r="W21" s="175">
        <f t="shared" si="0"/>
        <v>0.78958647934487503</v>
      </c>
      <c r="X21" s="199">
        <f t="shared" si="5"/>
        <v>42962.752999999997</v>
      </c>
    </row>
    <row r="22" spans="1:24">
      <c r="A22" s="119" t="s">
        <v>136</v>
      </c>
      <c r="B22" s="119" t="s">
        <v>110</v>
      </c>
      <c r="C22" s="122">
        <f>'[1]Calendarizaciòn Federal'!G22+'[1]Calendarización estatal1'!C22</f>
        <v>556188</v>
      </c>
      <c r="D22" s="173"/>
      <c r="E22" s="173"/>
      <c r="F22" s="173">
        <f t="shared" si="1"/>
        <v>556188</v>
      </c>
      <c r="G22" s="173">
        <f t="shared" si="2"/>
        <v>46349</v>
      </c>
      <c r="H22" s="176">
        <v>46349</v>
      </c>
      <c r="I22" s="176">
        <v>46349</v>
      </c>
      <c r="J22" s="176">
        <v>46349</v>
      </c>
      <c r="K22" s="176">
        <v>46349</v>
      </c>
      <c r="L22" s="176">
        <v>46349</v>
      </c>
      <c r="M22" s="176">
        <v>46349</v>
      </c>
      <c r="N22" s="176">
        <v>46349</v>
      </c>
      <c r="O22" s="176">
        <v>46349</v>
      </c>
      <c r="P22" s="176">
        <v>46349</v>
      </c>
      <c r="Q22" s="176">
        <v>46349</v>
      </c>
      <c r="R22" s="176">
        <v>46349</v>
      </c>
      <c r="S22" s="174">
        <f>SUM(G22:Q22)</f>
        <v>509839</v>
      </c>
      <c r="T22" s="176">
        <v>168398.57</v>
      </c>
      <c r="U22" s="176">
        <v>6480.4</v>
      </c>
      <c r="V22" s="174">
        <f t="shared" si="4"/>
        <v>387789.43</v>
      </c>
      <c r="W22" s="175">
        <f t="shared" si="0"/>
        <v>0.30277274950196698</v>
      </c>
      <c r="X22" s="199">
        <f t="shared" si="5"/>
        <v>387789.43</v>
      </c>
    </row>
    <row r="23" spans="1:24" s="178" customFormat="1" ht="12.75">
      <c r="A23" s="200" t="s">
        <v>103</v>
      </c>
      <c r="B23" s="200" t="s">
        <v>38</v>
      </c>
      <c r="C23" s="201">
        <f>SUM(C10:C22)</f>
        <v>15522785.98789</v>
      </c>
      <c r="D23" s="201"/>
      <c r="E23" s="201"/>
      <c r="F23" s="201">
        <f>SUM(F10:F22)</f>
        <v>15522785.98789</v>
      </c>
      <c r="G23" s="201">
        <f>SUM(G10:G22)</f>
        <v>1293565.4989908331</v>
      </c>
      <c r="H23" s="201">
        <f t="shared" ref="H23:R23" si="6">SUM(H10:H22)</f>
        <v>1293565.4989908331</v>
      </c>
      <c r="I23" s="201">
        <f t="shared" si="6"/>
        <v>1293565.4989908331</v>
      </c>
      <c r="J23" s="201">
        <f t="shared" si="6"/>
        <v>1293565.4989908331</v>
      </c>
      <c r="K23" s="201">
        <f t="shared" si="6"/>
        <v>1293565.4989908331</v>
      </c>
      <c r="L23" s="201">
        <f t="shared" si="6"/>
        <v>1293565.4989908331</v>
      </c>
      <c r="M23" s="201">
        <f t="shared" si="6"/>
        <v>1293565.4989908331</v>
      </c>
      <c r="N23" s="201">
        <f t="shared" si="6"/>
        <v>1293565.4989908331</v>
      </c>
      <c r="O23" s="201">
        <f t="shared" si="6"/>
        <v>1293565.4989908331</v>
      </c>
      <c r="P23" s="201">
        <f t="shared" si="6"/>
        <v>1293565.4989908331</v>
      </c>
      <c r="Q23" s="201">
        <f t="shared" si="6"/>
        <v>1293565.4989908331</v>
      </c>
      <c r="R23" s="201">
        <f t="shared" si="6"/>
        <v>1293565.4989908331</v>
      </c>
      <c r="S23" s="201">
        <f>SUM(S10:S22)</f>
        <v>14229220.488899168</v>
      </c>
      <c r="T23" s="201">
        <f>SUM(T10:T22)</f>
        <v>10189981.880000001</v>
      </c>
      <c r="U23" s="201">
        <f>SUM(U10:U22)</f>
        <v>909082.12</v>
      </c>
      <c r="V23" s="201">
        <f>SUM(V10:V22)</f>
        <v>5332804.1078899987</v>
      </c>
      <c r="W23" s="202">
        <f t="shared" si="0"/>
        <v>0.65645315782551206</v>
      </c>
      <c r="X23" s="203"/>
    </row>
    <row r="24" spans="1:24">
      <c r="A24" s="119">
        <v>2111</v>
      </c>
      <c r="B24" s="179" t="s">
        <v>39</v>
      </c>
      <c r="C24" s="122">
        <f>'[1]Calendarizaciòn Federal'!C24+'[1]Calendarización estatal1'!C24</f>
        <v>143322.9</v>
      </c>
      <c r="D24" s="173"/>
      <c r="E24" s="173"/>
      <c r="F24" s="173">
        <f t="shared" si="1"/>
        <v>143322.9</v>
      </c>
      <c r="G24" s="173">
        <f t="shared" si="2"/>
        <v>11943.574999999999</v>
      </c>
      <c r="H24" s="122">
        <v>11943.574999999999</v>
      </c>
      <c r="I24" s="122">
        <v>11943.574999999999</v>
      </c>
      <c r="J24" s="122">
        <v>11943.574999999999</v>
      </c>
      <c r="K24" s="122">
        <v>11943.574999999999</v>
      </c>
      <c r="L24" s="122">
        <v>11943.574999999999</v>
      </c>
      <c r="M24" s="122">
        <v>11943.574999999999</v>
      </c>
      <c r="N24" s="122">
        <v>11943.574999999999</v>
      </c>
      <c r="O24" s="122">
        <v>11943.574999999999</v>
      </c>
      <c r="P24" s="122">
        <v>11943.574999999999</v>
      </c>
      <c r="Q24" s="122">
        <v>11943.574999999999</v>
      </c>
      <c r="R24" s="122">
        <v>11943.574999999999</v>
      </c>
      <c r="S24" s="174">
        <f t="shared" ref="S24:S62" si="7">SUM(G24:Q24)</f>
        <v>131379.32499999998</v>
      </c>
      <c r="T24" s="176">
        <v>36615.199999999997</v>
      </c>
      <c r="U24" s="176">
        <v>2635.68</v>
      </c>
      <c r="V24" s="174">
        <f t="shared" si="4"/>
        <v>106707.7</v>
      </c>
      <c r="W24" s="175">
        <f t="shared" si="0"/>
        <v>0.25547347981376317</v>
      </c>
      <c r="X24" s="199">
        <f t="shared" si="5"/>
        <v>106707.7</v>
      </c>
    </row>
    <row r="25" spans="1:24">
      <c r="A25" s="119">
        <v>2121</v>
      </c>
      <c r="B25" s="119" t="s">
        <v>40</v>
      </c>
      <c r="C25" s="122">
        <f>'[1]Calendarizaciòn Federal'!C25+'[1]Calendarización estatal1'!C25</f>
        <v>74398.8</v>
      </c>
      <c r="D25" s="173"/>
      <c r="E25" s="173"/>
      <c r="F25" s="173">
        <f t="shared" si="1"/>
        <v>74398.8</v>
      </c>
      <c r="G25" s="173">
        <f t="shared" si="2"/>
        <v>6199.9000000000005</v>
      </c>
      <c r="H25" s="122">
        <v>6199.9000000000005</v>
      </c>
      <c r="I25" s="122">
        <v>6199.9000000000005</v>
      </c>
      <c r="J25" s="122">
        <v>6199.9000000000005</v>
      </c>
      <c r="K25" s="122">
        <v>6199.9000000000005</v>
      </c>
      <c r="L25" s="122">
        <v>6199.9000000000005</v>
      </c>
      <c r="M25" s="122">
        <v>6199.9000000000005</v>
      </c>
      <c r="N25" s="122">
        <v>6199.9000000000005</v>
      </c>
      <c r="O25" s="180">
        <v>6199.9000000000005</v>
      </c>
      <c r="P25" s="122">
        <v>6199.9000000000005</v>
      </c>
      <c r="Q25" s="122">
        <v>6199.9000000000005</v>
      </c>
      <c r="R25" s="122">
        <v>6199.9000000000005</v>
      </c>
      <c r="S25" s="174">
        <f t="shared" si="7"/>
        <v>68198.900000000009</v>
      </c>
      <c r="T25" s="176">
        <v>26976.959999999999</v>
      </c>
      <c r="U25" s="176">
        <v>3405.76</v>
      </c>
      <c r="V25" s="174">
        <f t="shared" si="4"/>
        <v>47421.840000000004</v>
      </c>
      <c r="W25" s="175">
        <f t="shared" si="0"/>
        <v>0.3625993967644639</v>
      </c>
      <c r="X25" s="199">
        <f t="shared" si="5"/>
        <v>47421.840000000004</v>
      </c>
    </row>
    <row r="26" spans="1:24">
      <c r="A26" s="119">
        <v>2161</v>
      </c>
      <c r="B26" s="120" t="s">
        <v>119</v>
      </c>
      <c r="C26" s="122">
        <f>'[1]Calendarizaciòn Federal'!C26+'[1]Calendarización estatal1'!C26</f>
        <v>52949.4</v>
      </c>
      <c r="D26" s="173"/>
      <c r="E26" s="173"/>
      <c r="F26" s="173">
        <f t="shared" si="1"/>
        <v>52949.4</v>
      </c>
      <c r="G26" s="173">
        <f t="shared" si="2"/>
        <v>4412.45</v>
      </c>
      <c r="H26" s="122">
        <v>4412.45</v>
      </c>
      <c r="I26" s="122">
        <v>4412.45</v>
      </c>
      <c r="J26" s="122">
        <v>4412.45</v>
      </c>
      <c r="K26" s="122">
        <v>4412.45</v>
      </c>
      <c r="L26" s="122">
        <v>4412.45</v>
      </c>
      <c r="M26" s="122">
        <v>4412.45</v>
      </c>
      <c r="N26" s="122">
        <v>4412.45</v>
      </c>
      <c r="O26" s="122">
        <v>4412.45</v>
      </c>
      <c r="P26" s="122">
        <v>4412.45</v>
      </c>
      <c r="Q26" s="122">
        <v>4412.45</v>
      </c>
      <c r="R26" s="122">
        <v>4412.45</v>
      </c>
      <c r="S26" s="174">
        <f t="shared" si="7"/>
        <v>48536.94999999999</v>
      </c>
      <c r="T26" s="176">
        <v>37168.76</v>
      </c>
      <c r="U26" s="176">
        <v>3480</v>
      </c>
      <c r="V26" s="174">
        <f t="shared" si="4"/>
        <v>15780.64</v>
      </c>
      <c r="W26" s="175">
        <f t="shared" si="0"/>
        <v>0.70196753882008112</v>
      </c>
      <c r="X26" s="199">
        <f t="shared" si="5"/>
        <v>15780.64</v>
      </c>
    </row>
    <row r="27" spans="1:24" s="177" customFormat="1">
      <c r="A27" s="119">
        <v>2171</v>
      </c>
      <c r="B27" s="119" t="s">
        <v>120</v>
      </c>
      <c r="C27" s="122">
        <f>'[1]Calendarizaciòn Federal'!C27+'[1]Calendarización estatal1'!C27</f>
        <v>262500</v>
      </c>
      <c r="D27" s="173"/>
      <c r="E27" s="173"/>
      <c r="F27" s="173">
        <f t="shared" si="1"/>
        <v>262500</v>
      </c>
      <c r="G27" s="173">
        <f t="shared" si="2"/>
        <v>21875</v>
      </c>
      <c r="H27" s="122">
        <v>21875</v>
      </c>
      <c r="I27" s="122">
        <v>21875</v>
      </c>
      <c r="J27" s="122">
        <v>21875</v>
      </c>
      <c r="K27" s="122">
        <v>21875</v>
      </c>
      <c r="L27" s="122">
        <v>21875</v>
      </c>
      <c r="M27" s="122">
        <v>21875</v>
      </c>
      <c r="N27" s="122">
        <v>21875</v>
      </c>
      <c r="O27" s="180">
        <v>21875</v>
      </c>
      <c r="P27" s="122">
        <v>21875</v>
      </c>
      <c r="Q27" s="122">
        <v>21875</v>
      </c>
      <c r="R27" s="122">
        <v>21875</v>
      </c>
      <c r="S27" s="174">
        <f t="shared" si="7"/>
        <v>240625</v>
      </c>
      <c r="T27" s="176">
        <v>0</v>
      </c>
      <c r="U27" s="176">
        <v>0</v>
      </c>
      <c r="V27" s="174">
        <f t="shared" si="4"/>
        <v>262500</v>
      </c>
      <c r="W27" s="175">
        <f t="shared" si="0"/>
        <v>0</v>
      </c>
      <c r="X27" s="199">
        <f t="shared" si="5"/>
        <v>262500</v>
      </c>
    </row>
    <row r="28" spans="1:24">
      <c r="A28" s="119">
        <v>2211</v>
      </c>
      <c r="B28" s="179" t="s">
        <v>41</v>
      </c>
      <c r="C28" s="122">
        <f>'[1]Calendarizaciòn Federal'!C28+'[1]Calendarización estatal1'!C28</f>
        <v>76686.75</v>
      </c>
      <c r="D28" s="173"/>
      <c r="E28" s="173"/>
      <c r="F28" s="173">
        <f t="shared" si="1"/>
        <v>76686.75</v>
      </c>
      <c r="G28" s="173">
        <f t="shared" si="2"/>
        <v>6390.5625</v>
      </c>
      <c r="H28" s="122">
        <v>6390.5625</v>
      </c>
      <c r="I28" s="122">
        <v>6390.5625</v>
      </c>
      <c r="J28" s="122">
        <v>6390.5625</v>
      </c>
      <c r="K28" s="122">
        <v>6390.5625</v>
      </c>
      <c r="L28" s="122">
        <v>6390.5625</v>
      </c>
      <c r="M28" s="122">
        <v>6390.5625</v>
      </c>
      <c r="N28" s="122">
        <v>6390.5625</v>
      </c>
      <c r="O28" s="122">
        <v>6390.5625</v>
      </c>
      <c r="P28" s="122">
        <v>6390.5625</v>
      </c>
      <c r="Q28" s="122">
        <v>6390.5625</v>
      </c>
      <c r="R28" s="122">
        <v>6390.5625</v>
      </c>
      <c r="S28" s="174">
        <f t="shared" si="7"/>
        <v>70296.1875</v>
      </c>
      <c r="T28" s="176">
        <v>71807.91</v>
      </c>
      <c r="U28" s="176">
        <v>1536.5</v>
      </c>
      <c r="V28" s="174">
        <f t="shared" si="4"/>
        <v>4878.8399999999965</v>
      </c>
      <c r="W28" s="175">
        <f t="shared" si="0"/>
        <v>0.93637962229459459</v>
      </c>
      <c r="X28" s="199">
        <f t="shared" si="5"/>
        <v>4878.8399999999965</v>
      </c>
    </row>
    <row r="29" spans="1:24">
      <c r="A29" s="119">
        <v>2221</v>
      </c>
      <c r="B29" s="119" t="s">
        <v>121</v>
      </c>
      <c r="C29" s="122">
        <f>'[1]Calendarizaciòn Federal'!C29+'[1]Calendarización estatal1'!C29</f>
        <v>9266.1450000000004</v>
      </c>
      <c r="D29" s="173"/>
      <c r="E29" s="173"/>
      <c r="F29" s="173">
        <f t="shared" si="1"/>
        <v>9266.1450000000004</v>
      </c>
      <c r="G29" s="173">
        <f t="shared" si="2"/>
        <v>772.17875000000004</v>
      </c>
      <c r="H29" s="122">
        <v>772.17875000000004</v>
      </c>
      <c r="I29" s="122">
        <v>772.17875000000004</v>
      </c>
      <c r="J29" s="122">
        <v>772.17875000000004</v>
      </c>
      <c r="K29" s="122">
        <v>772.17875000000004</v>
      </c>
      <c r="L29" s="122">
        <v>772.17875000000004</v>
      </c>
      <c r="M29" s="122">
        <v>772.17875000000004</v>
      </c>
      <c r="N29" s="122">
        <v>772.17875000000004</v>
      </c>
      <c r="O29" s="122">
        <v>772.17875000000004</v>
      </c>
      <c r="P29" s="122">
        <v>772.17875000000004</v>
      </c>
      <c r="Q29" s="122">
        <v>772.17875000000004</v>
      </c>
      <c r="R29" s="122">
        <v>772.17875000000004</v>
      </c>
      <c r="S29" s="174">
        <f t="shared" si="7"/>
        <v>8493.9662500000013</v>
      </c>
      <c r="T29" s="176">
        <v>3144.6</v>
      </c>
      <c r="U29" s="176">
        <v>250</v>
      </c>
      <c r="V29" s="174">
        <f t="shared" si="4"/>
        <v>6121.5450000000001</v>
      </c>
      <c r="W29" s="175">
        <f t="shared" si="0"/>
        <v>0.33936442824928809</v>
      </c>
      <c r="X29" s="199">
        <f t="shared" si="5"/>
        <v>6121.5450000000001</v>
      </c>
    </row>
    <row r="30" spans="1:24">
      <c r="A30" s="119">
        <v>2231</v>
      </c>
      <c r="B30" s="119" t="s">
        <v>122</v>
      </c>
      <c r="C30" s="122">
        <f>'[1]Calendarizaciòn Federal'!C30+'[1]Calendarización estatal1'!C30</f>
        <v>8444.94</v>
      </c>
      <c r="D30" s="173"/>
      <c r="E30" s="173"/>
      <c r="F30" s="173">
        <f t="shared" si="1"/>
        <v>8444.94</v>
      </c>
      <c r="G30" s="173">
        <f t="shared" si="2"/>
        <v>703.745</v>
      </c>
      <c r="H30" s="122">
        <v>703.745</v>
      </c>
      <c r="I30" s="122">
        <v>703.745</v>
      </c>
      <c r="J30" s="122">
        <v>703.745</v>
      </c>
      <c r="K30" s="122">
        <v>703.745</v>
      </c>
      <c r="L30" s="122">
        <v>703.745</v>
      </c>
      <c r="M30" s="122">
        <v>703.745</v>
      </c>
      <c r="N30" s="122">
        <v>703.745</v>
      </c>
      <c r="O30" s="122">
        <v>703.745</v>
      </c>
      <c r="P30" s="122">
        <v>703.745</v>
      </c>
      <c r="Q30" s="122">
        <v>703.745</v>
      </c>
      <c r="R30" s="122">
        <v>703.745</v>
      </c>
      <c r="S30" s="174">
        <f t="shared" si="7"/>
        <v>7741.1949999999997</v>
      </c>
      <c r="T30" s="176">
        <v>0</v>
      </c>
      <c r="U30" s="176">
        <v>0</v>
      </c>
      <c r="V30" s="174">
        <f t="shared" si="4"/>
        <v>8444.94</v>
      </c>
      <c r="W30" s="175">
        <f t="shared" si="0"/>
        <v>0</v>
      </c>
      <c r="X30" s="199">
        <f t="shared" si="5"/>
        <v>8444.94</v>
      </c>
    </row>
    <row r="31" spans="1:24">
      <c r="A31" s="119">
        <v>2511</v>
      </c>
      <c r="B31" s="204" t="s">
        <v>228</v>
      </c>
      <c r="C31" s="122">
        <f>'[1]Calendarizaciòn Federal'!C31+'[1]Calendarización estatal1'!C31</f>
        <v>94949.400000000009</v>
      </c>
      <c r="D31" s="173"/>
      <c r="E31" s="173"/>
      <c r="F31" s="173">
        <f t="shared" si="1"/>
        <v>94949.400000000009</v>
      </c>
      <c r="G31" s="173">
        <f t="shared" si="2"/>
        <v>7912.4500000000007</v>
      </c>
      <c r="H31" s="122">
        <v>7912.4500000000007</v>
      </c>
      <c r="I31" s="122">
        <v>7912.4500000000007</v>
      </c>
      <c r="J31" s="122">
        <v>7912.4500000000007</v>
      </c>
      <c r="K31" s="122">
        <v>7912.4500000000007</v>
      </c>
      <c r="L31" s="122">
        <v>7912.4500000000007</v>
      </c>
      <c r="M31" s="122">
        <v>7912.4500000000007</v>
      </c>
      <c r="N31" s="122">
        <v>7912.4500000000007</v>
      </c>
      <c r="O31" s="122">
        <v>7912.4500000000007</v>
      </c>
      <c r="P31" s="122">
        <v>7912.4500000000007</v>
      </c>
      <c r="Q31" s="122">
        <v>7912.4500000000007</v>
      </c>
      <c r="R31" s="122">
        <v>7912.4500000000007</v>
      </c>
      <c r="S31" s="174">
        <f t="shared" si="7"/>
        <v>87036.949999999983</v>
      </c>
      <c r="T31" s="176">
        <v>63914.78</v>
      </c>
      <c r="U31" s="176">
        <v>1543.2</v>
      </c>
      <c r="V31" s="174">
        <f t="shared" si="4"/>
        <v>31034.62000000001</v>
      </c>
      <c r="W31" s="175">
        <f t="shared" si="0"/>
        <v>0.67314569654995182</v>
      </c>
      <c r="X31" s="199">
        <f t="shared" si="5"/>
        <v>31034.62000000001</v>
      </c>
    </row>
    <row r="32" spans="1:24">
      <c r="A32" s="119">
        <v>2551</v>
      </c>
      <c r="B32" s="179" t="s">
        <v>42</v>
      </c>
      <c r="C32" s="122">
        <f>'[1]Calendarizaciòn Federal'!C32+'[1]Calendarización estatal1'!C32</f>
        <v>100424.1</v>
      </c>
      <c r="D32" s="173"/>
      <c r="E32" s="173"/>
      <c r="F32" s="173">
        <f t="shared" si="1"/>
        <v>100424.1</v>
      </c>
      <c r="G32" s="173">
        <f t="shared" si="2"/>
        <v>8368.6750000000011</v>
      </c>
      <c r="H32" s="122">
        <v>8368.6750000000011</v>
      </c>
      <c r="I32" s="122">
        <v>8368.6750000000011</v>
      </c>
      <c r="J32" s="122">
        <v>8368.6750000000011</v>
      </c>
      <c r="K32" s="122">
        <v>8368.6750000000011</v>
      </c>
      <c r="L32" s="122">
        <v>8368.6750000000011</v>
      </c>
      <c r="M32" s="122">
        <v>8368.6750000000011</v>
      </c>
      <c r="N32" s="122">
        <v>8368.6750000000011</v>
      </c>
      <c r="O32" s="122">
        <v>8368.6750000000011</v>
      </c>
      <c r="P32" s="122">
        <v>8368.6750000000011</v>
      </c>
      <c r="Q32" s="122">
        <v>8368.6750000000011</v>
      </c>
      <c r="R32" s="122">
        <v>8368.6750000000011</v>
      </c>
      <c r="S32" s="174">
        <f t="shared" si="7"/>
        <v>92055.425000000017</v>
      </c>
      <c r="T32" s="176">
        <v>41901.839999999997</v>
      </c>
      <c r="U32" s="176">
        <v>0</v>
      </c>
      <c r="V32" s="174">
        <f t="shared" si="4"/>
        <v>58522.260000000009</v>
      </c>
      <c r="W32" s="175">
        <f t="shared" si="0"/>
        <v>0.41724884763717068</v>
      </c>
      <c r="X32" s="199">
        <f t="shared" si="5"/>
        <v>58522.260000000009</v>
      </c>
    </row>
    <row r="33" spans="1:24">
      <c r="A33" s="119">
        <v>2611</v>
      </c>
      <c r="B33" s="121" t="s">
        <v>123</v>
      </c>
      <c r="C33" s="122">
        <f>'[1]Calendarizaciòn Federal'!C33+'[1]Calendarización estatal1'!C33</f>
        <v>275696.40000000002</v>
      </c>
      <c r="D33" s="173"/>
      <c r="E33" s="173"/>
      <c r="F33" s="173">
        <f t="shared" si="1"/>
        <v>275696.40000000002</v>
      </c>
      <c r="G33" s="173">
        <f t="shared" si="2"/>
        <v>22974.7</v>
      </c>
      <c r="H33" s="122">
        <v>22974.7</v>
      </c>
      <c r="I33" s="122">
        <v>22974.7</v>
      </c>
      <c r="J33" s="122">
        <v>22974.7</v>
      </c>
      <c r="K33" s="122">
        <v>22974.7</v>
      </c>
      <c r="L33" s="122">
        <v>22974.7</v>
      </c>
      <c r="M33" s="122">
        <v>22974.7</v>
      </c>
      <c r="N33" s="122">
        <v>22974.7</v>
      </c>
      <c r="O33" s="122">
        <v>22974.7</v>
      </c>
      <c r="P33" s="122">
        <v>22974.7</v>
      </c>
      <c r="Q33" s="122">
        <v>22974.7</v>
      </c>
      <c r="R33" s="122">
        <v>22974.7</v>
      </c>
      <c r="S33" s="174">
        <f t="shared" si="7"/>
        <v>252721.70000000007</v>
      </c>
      <c r="T33" s="176">
        <v>125316.88</v>
      </c>
      <c r="U33" s="176">
        <v>9729.16</v>
      </c>
      <c r="V33" s="174">
        <f t="shared" si="4"/>
        <v>150379.52000000002</v>
      </c>
      <c r="W33" s="175">
        <f t="shared" si="0"/>
        <v>0.45454666800146826</v>
      </c>
      <c r="X33" s="199">
        <f t="shared" si="5"/>
        <v>150379.52000000002</v>
      </c>
    </row>
    <row r="34" spans="1:24">
      <c r="A34" s="119">
        <v>2612</v>
      </c>
      <c r="B34" s="119" t="s">
        <v>51</v>
      </c>
      <c r="C34" s="122">
        <f>'[1]Calendarizaciòn Federal'!C34+'[1]Calendarización estatal1'!C34</f>
        <v>12824.7</v>
      </c>
      <c r="D34" s="173"/>
      <c r="E34" s="173"/>
      <c r="F34" s="173">
        <f t="shared" si="1"/>
        <v>12824.7</v>
      </c>
      <c r="G34" s="173">
        <f t="shared" si="2"/>
        <v>1068.7250000000001</v>
      </c>
      <c r="H34" s="122">
        <v>1068.7250000000001</v>
      </c>
      <c r="I34" s="122">
        <v>1068.7250000000001</v>
      </c>
      <c r="J34" s="122">
        <v>1068.7250000000001</v>
      </c>
      <c r="K34" s="122">
        <v>1068.7250000000001</v>
      </c>
      <c r="L34" s="122">
        <v>1068.7250000000001</v>
      </c>
      <c r="M34" s="122">
        <v>1068.7250000000001</v>
      </c>
      <c r="N34" s="122">
        <v>1068.7250000000001</v>
      </c>
      <c r="O34" s="122">
        <v>1068.7250000000001</v>
      </c>
      <c r="P34" s="122">
        <v>1068.7250000000001</v>
      </c>
      <c r="Q34" s="122">
        <v>1068.7250000000001</v>
      </c>
      <c r="R34" s="122">
        <v>1068.7250000000001</v>
      </c>
      <c r="S34" s="174">
        <f t="shared" si="7"/>
        <v>11755.975000000002</v>
      </c>
      <c r="T34" s="199">
        <v>11855.2</v>
      </c>
      <c r="U34" s="199">
        <v>0</v>
      </c>
      <c r="V34" s="174">
        <f t="shared" si="4"/>
        <v>969.5</v>
      </c>
      <c r="W34" s="175">
        <f t="shared" si="0"/>
        <v>0.92440368975492604</v>
      </c>
      <c r="X34" s="199">
        <f t="shared" si="5"/>
        <v>969.5</v>
      </c>
    </row>
    <row r="35" spans="1:24">
      <c r="A35" s="119">
        <v>2711</v>
      </c>
      <c r="B35" s="119" t="s">
        <v>52</v>
      </c>
      <c r="C35" s="122">
        <f>'[1]Calendarizaciòn Federal'!C35+'[1]Calendarización estatal1'!C35</f>
        <v>132373.5</v>
      </c>
      <c r="D35" s="173"/>
      <c r="E35" s="173"/>
      <c r="F35" s="173">
        <f t="shared" si="1"/>
        <v>132373.5</v>
      </c>
      <c r="G35" s="173">
        <f t="shared" si="2"/>
        <v>11031.125</v>
      </c>
      <c r="H35" s="122">
        <v>11031.125</v>
      </c>
      <c r="I35" s="122">
        <v>11031.125</v>
      </c>
      <c r="J35" s="122">
        <v>11031.125</v>
      </c>
      <c r="K35" s="122">
        <v>11031.125</v>
      </c>
      <c r="L35" s="122">
        <v>11031.125</v>
      </c>
      <c r="M35" s="122">
        <v>11031.125</v>
      </c>
      <c r="N35" s="122">
        <v>11031.125</v>
      </c>
      <c r="O35" s="122">
        <v>11031.125</v>
      </c>
      <c r="P35" s="122">
        <v>11031.125</v>
      </c>
      <c r="Q35" s="122">
        <v>11031.125</v>
      </c>
      <c r="R35" s="122">
        <v>11031.125</v>
      </c>
      <c r="S35" s="174">
        <f t="shared" si="7"/>
        <v>121342.375</v>
      </c>
      <c r="T35" s="176">
        <v>114835.36</v>
      </c>
      <c r="U35" s="176">
        <v>0</v>
      </c>
      <c r="V35" s="174">
        <f t="shared" si="4"/>
        <v>17538.14</v>
      </c>
      <c r="W35" s="175">
        <f t="shared" si="0"/>
        <v>0.86751018897286847</v>
      </c>
      <c r="X35" s="199">
        <f t="shared" si="5"/>
        <v>17538.14</v>
      </c>
    </row>
    <row r="36" spans="1:24">
      <c r="A36" s="119">
        <v>2731</v>
      </c>
      <c r="B36" s="119" t="s">
        <v>53</v>
      </c>
      <c r="C36" s="122">
        <f>'[1]Calendarizaciòn Federal'!C36+'[1]Calendarización estatal1'!C36</f>
        <v>73949.400000000009</v>
      </c>
      <c r="D36" s="173"/>
      <c r="E36" s="173"/>
      <c r="F36" s="173">
        <f t="shared" si="1"/>
        <v>73949.400000000009</v>
      </c>
      <c r="G36" s="173">
        <f t="shared" si="2"/>
        <v>6162.4500000000007</v>
      </c>
      <c r="H36" s="176">
        <v>6162.4500000000007</v>
      </c>
      <c r="I36" s="176">
        <v>6162.4500000000007</v>
      </c>
      <c r="J36" s="176">
        <v>6162.4500000000007</v>
      </c>
      <c r="K36" s="176">
        <v>6162.4500000000007</v>
      </c>
      <c r="L36" s="176">
        <v>6162.4500000000007</v>
      </c>
      <c r="M36" s="176">
        <v>6162.4500000000007</v>
      </c>
      <c r="N36" s="176">
        <v>6162.4500000000007</v>
      </c>
      <c r="O36" s="176">
        <v>6162.4500000000007</v>
      </c>
      <c r="P36" s="176">
        <v>6162.4500000000007</v>
      </c>
      <c r="Q36" s="176">
        <v>6162.4500000000007</v>
      </c>
      <c r="R36" s="176">
        <v>6162.4500000000007</v>
      </c>
      <c r="S36" s="174">
        <f t="shared" si="7"/>
        <v>67786.95</v>
      </c>
      <c r="T36" s="176">
        <v>62386.68</v>
      </c>
      <c r="U36" s="176">
        <v>0</v>
      </c>
      <c r="V36" s="174">
        <f t="shared" si="4"/>
        <v>11562.720000000008</v>
      </c>
      <c r="W36" s="175">
        <f t="shared" si="0"/>
        <v>0.84364011067026901</v>
      </c>
      <c r="X36" s="199">
        <f t="shared" si="5"/>
        <v>11562.720000000008</v>
      </c>
    </row>
    <row r="37" spans="1:24" s="178" customFormat="1" ht="12.75">
      <c r="A37" s="205" t="s">
        <v>104</v>
      </c>
      <c r="B37" s="205" t="s">
        <v>43</v>
      </c>
      <c r="C37" s="201">
        <f>SUM(C24:C36)</f>
        <v>1317786.4349999998</v>
      </c>
      <c r="D37" s="201"/>
      <c r="E37" s="201"/>
      <c r="F37" s="201">
        <f>SUM(F24:F36)</f>
        <v>1317786.4349999998</v>
      </c>
      <c r="G37" s="201">
        <f>SUM(G24:G36)</f>
        <v>109815.53625</v>
      </c>
      <c r="H37" s="201">
        <f t="shared" ref="H37:R37" si="8">SUM(H24:H36)</f>
        <v>109815.53625</v>
      </c>
      <c r="I37" s="201">
        <f t="shared" si="8"/>
        <v>109815.53625</v>
      </c>
      <c r="J37" s="201">
        <f>SUM(J24:J36)</f>
        <v>109815.53625</v>
      </c>
      <c r="K37" s="201">
        <f>SUM(K24:K36)</f>
        <v>109815.53625</v>
      </c>
      <c r="L37" s="201">
        <f t="shared" si="8"/>
        <v>109815.53625</v>
      </c>
      <c r="M37" s="201">
        <f>SUM(M24:M36)</f>
        <v>109815.53625</v>
      </c>
      <c r="N37" s="201">
        <f t="shared" si="8"/>
        <v>109815.53625</v>
      </c>
      <c r="O37" s="201">
        <f t="shared" si="8"/>
        <v>109815.53625</v>
      </c>
      <c r="P37" s="201">
        <f>SUM(P24:P36)</f>
        <v>109815.53625</v>
      </c>
      <c r="Q37" s="201">
        <f t="shared" si="8"/>
        <v>109815.53625</v>
      </c>
      <c r="R37" s="201">
        <f t="shared" si="8"/>
        <v>109815.53625</v>
      </c>
      <c r="S37" s="201">
        <f>SUM(S24:S36)</f>
        <v>1207970.8987499999</v>
      </c>
      <c r="T37" s="201">
        <f>SUM(T24:T36)</f>
        <v>595924.17000000016</v>
      </c>
      <c r="U37" s="201">
        <f>SUM(U24:U36)</f>
        <v>22580.300000000003</v>
      </c>
      <c r="V37" s="201">
        <f>SUM(V24:V36)</f>
        <v>721862.26500000001</v>
      </c>
      <c r="W37" s="202">
        <f t="shared" si="0"/>
        <v>0.45221604515909303</v>
      </c>
      <c r="X37" s="203"/>
    </row>
    <row r="38" spans="1:24">
      <c r="A38" s="119">
        <v>3111</v>
      </c>
      <c r="B38" s="120" t="s">
        <v>60</v>
      </c>
      <c r="C38" s="122">
        <f>'[1]Calendarizaciòn Federal'!G38+'[1]Calendarización estatal1'!C38+250000</f>
        <v>493500</v>
      </c>
      <c r="D38" s="173"/>
      <c r="E38" s="122"/>
      <c r="F38" s="173">
        <f>C38-D38+E38</f>
        <v>493500</v>
      </c>
      <c r="G38" s="173">
        <f t="shared" si="2"/>
        <v>41125</v>
      </c>
      <c r="H38" s="176">
        <v>41125</v>
      </c>
      <c r="I38" s="176">
        <v>41125</v>
      </c>
      <c r="J38" s="176">
        <v>41125</v>
      </c>
      <c r="K38" s="176">
        <v>41125</v>
      </c>
      <c r="L38" s="176">
        <v>41125</v>
      </c>
      <c r="M38" s="176">
        <v>41125</v>
      </c>
      <c r="N38" s="176">
        <v>41125</v>
      </c>
      <c r="O38" s="176">
        <v>41125</v>
      </c>
      <c r="P38" s="176">
        <v>41125</v>
      </c>
      <c r="Q38" s="176">
        <v>41125</v>
      </c>
      <c r="R38" s="176">
        <v>41125</v>
      </c>
      <c r="S38" s="174">
        <f t="shared" si="7"/>
        <v>452375</v>
      </c>
      <c r="T38" s="238">
        <v>222561</v>
      </c>
      <c r="U38" s="195">
        <v>19908</v>
      </c>
      <c r="V38" s="174">
        <f t="shared" si="4"/>
        <v>270939</v>
      </c>
      <c r="W38" s="175">
        <f t="shared" si="0"/>
        <v>0.45098480243161093</v>
      </c>
      <c r="X38" s="199">
        <f t="shared" si="5"/>
        <v>270939</v>
      </c>
    </row>
    <row r="39" spans="1:24">
      <c r="A39" s="119">
        <v>3131</v>
      </c>
      <c r="B39" s="120" t="s">
        <v>61</v>
      </c>
      <c r="C39" s="122">
        <f>'[1]Calendarizaciòn Federal'!G39+'[1]Calendarización estatal1'!C39</f>
        <v>115949.40000000001</v>
      </c>
      <c r="D39" s="173"/>
      <c r="E39" s="122"/>
      <c r="F39" s="173">
        <f t="shared" ref="F39:F62" si="9">C39-D39+E39</f>
        <v>115949.40000000001</v>
      </c>
      <c r="G39" s="173">
        <f t="shared" si="2"/>
        <v>9662.4500000000007</v>
      </c>
      <c r="H39" s="176">
        <v>9662.4500000000007</v>
      </c>
      <c r="I39" s="176">
        <v>9662.4500000000007</v>
      </c>
      <c r="J39" s="176">
        <v>9662.4500000000007</v>
      </c>
      <c r="K39" s="176">
        <v>9662.4500000000007</v>
      </c>
      <c r="L39" s="176">
        <v>9662.4500000000007</v>
      </c>
      <c r="M39" s="176">
        <v>9662.4500000000007</v>
      </c>
      <c r="N39" s="176">
        <v>9662.4500000000007</v>
      </c>
      <c r="O39" s="176">
        <v>9662.4500000000007</v>
      </c>
      <c r="P39" s="176">
        <v>9662.4500000000007</v>
      </c>
      <c r="Q39" s="176">
        <v>9662.4500000000007</v>
      </c>
      <c r="R39" s="176">
        <v>9662.4500000000007</v>
      </c>
      <c r="S39" s="174">
        <f t="shared" si="7"/>
        <v>106286.94999999998</v>
      </c>
      <c r="T39" s="238">
        <v>49897.71</v>
      </c>
      <c r="U39" s="195">
        <v>0</v>
      </c>
      <c r="V39" s="174">
        <f t="shared" si="4"/>
        <v>66051.69</v>
      </c>
      <c r="W39" s="175">
        <f t="shared" si="0"/>
        <v>0.43034038985971462</v>
      </c>
      <c r="X39" s="199">
        <f t="shared" si="5"/>
        <v>66051.69</v>
      </c>
    </row>
    <row r="40" spans="1:24">
      <c r="A40" s="119">
        <v>3141</v>
      </c>
      <c r="B40" s="120" t="s">
        <v>59</v>
      </c>
      <c r="C40" s="122">
        <f>'[1]Calendarizaciòn Federal'!G40+'[1]Calendarización estatal1'!C40</f>
        <v>194250</v>
      </c>
      <c r="D40" s="173"/>
      <c r="E40" s="122"/>
      <c r="F40" s="173">
        <f t="shared" si="9"/>
        <v>194250</v>
      </c>
      <c r="G40" s="173">
        <f t="shared" si="2"/>
        <v>16187.5</v>
      </c>
      <c r="H40" s="176">
        <v>16187.5</v>
      </c>
      <c r="I40" s="176">
        <v>16187.5</v>
      </c>
      <c r="J40" s="176">
        <v>16187.5</v>
      </c>
      <c r="K40" s="176">
        <v>16187.5</v>
      </c>
      <c r="L40" s="176">
        <v>16187.5</v>
      </c>
      <c r="M40" s="176">
        <v>16187.5</v>
      </c>
      <c r="N40" s="176">
        <v>16187.5</v>
      </c>
      <c r="O40" s="176">
        <v>16187.5</v>
      </c>
      <c r="P40" s="176">
        <v>16187.5</v>
      </c>
      <c r="Q40" s="176">
        <v>16187.5</v>
      </c>
      <c r="R40" s="176">
        <v>16187.5</v>
      </c>
      <c r="S40" s="174">
        <f t="shared" si="7"/>
        <v>178062.5</v>
      </c>
      <c r="T40" s="238">
        <v>86070.62</v>
      </c>
      <c r="U40" s="195">
        <v>8789.19</v>
      </c>
      <c r="V40" s="174">
        <f t="shared" si="4"/>
        <v>108179.38</v>
      </c>
      <c r="W40" s="175">
        <f t="shared" si="0"/>
        <v>0.44309199485199485</v>
      </c>
      <c r="X40" s="199">
        <f t="shared" si="5"/>
        <v>108179.38</v>
      </c>
    </row>
    <row r="41" spans="1:24">
      <c r="A41" s="119">
        <v>3181</v>
      </c>
      <c r="B41" s="181" t="s">
        <v>54</v>
      </c>
      <c r="C41" s="122">
        <f>'[1]Calendarizaciòn Federal'!G41+'[1]Calendarización estatal1'!C41</f>
        <v>36750</v>
      </c>
      <c r="D41" s="173"/>
      <c r="E41" s="122"/>
      <c r="F41" s="173">
        <f t="shared" si="9"/>
        <v>36750</v>
      </c>
      <c r="G41" s="173">
        <f t="shared" si="2"/>
        <v>3062.5</v>
      </c>
      <c r="H41" s="176">
        <v>3062.5</v>
      </c>
      <c r="I41" s="176">
        <v>3062.5</v>
      </c>
      <c r="J41" s="176">
        <v>3062.5</v>
      </c>
      <c r="K41" s="176">
        <v>3062.5</v>
      </c>
      <c r="L41" s="176">
        <v>3062.5</v>
      </c>
      <c r="M41" s="176">
        <v>3062.5</v>
      </c>
      <c r="N41" s="176">
        <v>3062.5</v>
      </c>
      <c r="O41" s="176">
        <v>3062.5</v>
      </c>
      <c r="P41" s="176">
        <v>3062.5</v>
      </c>
      <c r="Q41" s="176">
        <v>3062.5</v>
      </c>
      <c r="R41" s="176">
        <v>3062.5</v>
      </c>
      <c r="S41" s="174">
        <f t="shared" si="7"/>
        <v>33687.5</v>
      </c>
      <c r="T41" s="238">
        <v>1259.06</v>
      </c>
      <c r="U41" s="195">
        <v>0</v>
      </c>
      <c r="V41" s="174">
        <f t="shared" si="4"/>
        <v>35490.94</v>
      </c>
      <c r="W41" s="175">
        <f t="shared" si="0"/>
        <v>3.4260136054421769E-2</v>
      </c>
      <c r="X41" s="199">
        <f t="shared" si="5"/>
        <v>35490.94</v>
      </c>
    </row>
    <row r="42" spans="1:24">
      <c r="A42" s="119">
        <v>3311</v>
      </c>
      <c r="B42" s="120" t="s">
        <v>63</v>
      </c>
      <c r="C42" s="122">
        <v>288750</v>
      </c>
      <c r="D42" s="173"/>
      <c r="E42" s="122">
        <v>100000</v>
      </c>
      <c r="F42" s="173">
        <f t="shared" si="9"/>
        <v>388750</v>
      </c>
      <c r="G42" s="173">
        <f t="shared" si="2"/>
        <v>32395.833333333332</v>
      </c>
      <c r="H42" s="176">
        <v>32395.833333333332</v>
      </c>
      <c r="I42" s="176">
        <v>32395.833333333332</v>
      </c>
      <c r="J42" s="176">
        <v>32395.833333333332</v>
      </c>
      <c r="K42" s="176">
        <v>32395.833333333332</v>
      </c>
      <c r="L42" s="176">
        <v>32395.833333333332</v>
      </c>
      <c r="M42" s="176">
        <v>32395.833333333332</v>
      </c>
      <c r="N42" s="176">
        <v>32395.833333333332</v>
      </c>
      <c r="O42" s="176">
        <v>32395.833333333332</v>
      </c>
      <c r="P42" s="176">
        <v>32395.833333333332</v>
      </c>
      <c r="Q42" s="176">
        <v>32395.833333333332</v>
      </c>
      <c r="R42" s="176">
        <v>32395.833333333332</v>
      </c>
      <c r="S42" s="174">
        <f t="shared" si="7"/>
        <v>356354.16666666663</v>
      </c>
      <c r="T42" s="238">
        <v>277296</v>
      </c>
      <c r="U42" s="195">
        <v>0</v>
      </c>
      <c r="V42" s="174">
        <f t="shared" si="4"/>
        <v>111454</v>
      </c>
      <c r="W42" s="175">
        <f t="shared" si="0"/>
        <v>0.71330160771704176</v>
      </c>
      <c r="X42" s="199">
        <f t="shared" si="5"/>
        <v>111454</v>
      </c>
    </row>
    <row r="43" spans="1:24">
      <c r="A43" s="119">
        <v>3341</v>
      </c>
      <c r="B43" s="120" t="s">
        <v>62</v>
      </c>
      <c r="C43" s="122">
        <v>384409</v>
      </c>
      <c r="D43" s="173"/>
      <c r="E43" s="122"/>
      <c r="F43" s="173">
        <f t="shared" si="9"/>
        <v>384409</v>
      </c>
      <c r="G43" s="173">
        <f t="shared" si="2"/>
        <v>32034.083333333332</v>
      </c>
      <c r="H43" s="176">
        <v>32034.083333333332</v>
      </c>
      <c r="I43" s="176">
        <v>32034.083333333332</v>
      </c>
      <c r="J43" s="176">
        <v>32034.083333333332</v>
      </c>
      <c r="K43" s="176">
        <v>32034.083333333332</v>
      </c>
      <c r="L43" s="176">
        <v>32034.083333333332</v>
      </c>
      <c r="M43" s="176">
        <v>32034.083333333332</v>
      </c>
      <c r="N43" s="176">
        <v>32034.083333333332</v>
      </c>
      <c r="O43" s="176">
        <v>32034.083333333332</v>
      </c>
      <c r="P43" s="176">
        <v>32034.083333333332</v>
      </c>
      <c r="Q43" s="176">
        <v>32034.083333333332</v>
      </c>
      <c r="R43" s="176">
        <v>32034.083333333332</v>
      </c>
      <c r="S43" s="174">
        <f t="shared" si="7"/>
        <v>352374.91666666663</v>
      </c>
      <c r="T43" s="238">
        <v>163900.76</v>
      </c>
      <c r="U43" s="195">
        <v>0</v>
      </c>
      <c r="V43" s="174">
        <f t="shared" si="4"/>
        <v>220508.24</v>
      </c>
      <c r="W43" s="175">
        <f t="shared" si="0"/>
        <v>0.42637076655333256</v>
      </c>
      <c r="X43" s="199">
        <f t="shared" si="5"/>
        <v>220508.24</v>
      </c>
    </row>
    <row r="44" spans="1:24">
      <c r="A44" s="119">
        <v>3342</v>
      </c>
      <c r="B44" s="120" t="s">
        <v>64</v>
      </c>
      <c r="C44" s="122">
        <v>264728</v>
      </c>
      <c r="D44" s="173"/>
      <c r="E44" s="122"/>
      <c r="F44" s="173">
        <f t="shared" si="9"/>
        <v>264728</v>
      </c>
      <c r="G44" s="173">
        <f t="shared" si="2"/>
        <v>22060.666666666668</v>
      </c>
      <c r="H44" s="176">
        <v>22060.666666666668</v>
      </c>
      <c r="I44" s="176">
        <v>22060.666666666668</v>
      </c>
      <c r="J44" s="176">
        <v>22060.666666666668</v>
      </c>
      <c r="K44" s="176">
        <v>22060.666666666668</v>
      </c>
      <c r="L44" s="176">
        <v>22060.666666666668</v>
      </c>
      <c r="M44" s="176">
        <v>22060.666666666668</v>
      </c>
      <c r="N44" s="176">
        <v>22060.666666666668</v>
      </c>
      <c r="O44" s="176">
        <v>22060.666666666668</v>
      </c>
      <c r="P44" s="176">
        <v>22060.666666666668</v>
      </c>
      <c r="Q44" s="176">
        <v>22060.666666666668</v>
      </c>
      <c r="R44" s="176">
        <v>22060.666666666668</v>
      </c>
      <c r="S44" s="174">
        <f t="shared" si="7"/>
        <v>242667.33333333328</v>
      </c>
      <c r="T44" s="238">
        <v>111738.1</v>
      </c>
      <c r="U44" s="195">
        <v>0</v>
      </c>
      <c r="V44" s="174">
        <f t="shared" si="4"/>
        <v>152989.9</v>
      </c>
      <c r="W44" s="175">
        <f t="shared" si="0"/>
        <v>0.42208644344383672</v>
      </c>
      <c r="X44" s="199">
        <f t="shared" si="5"/>
        <v>152989.9</v>
      </c>
    </row>
    <row r="45" spans="1:24">
      <c r="A45" s="119">
        <v>3362</v>
      </c>
      <c r="B45" s="182" t="s">
        <v>66</v>
      </c>
      <c r="C45" s="122">
        <f>'[1]Calendarizaciòn Federal'!G45+'[1]Calendarización estatal1'!C45</f>
        <v>31724.7</v>
      </c>
      <c r="D45" s="173"/>
      <c r="E45" s="122"/>
      <c r="F45" s="173">
        <f t="shared" si="9"/>
        <v>31724.7</v>
      </c>
      <c r="G45" s="173">
        <f t="shared" si="2"/>
        <v>2643.7249999999999</v>
      </c>
      <c r="H45" s="176">
        <v>2643.7249999999999</v>
      </c>
      <c r="I45" s="176">
        <v>2643.7249999999999</v>
      </c>
      <c r="J45" s="176">
        <v>2643.7249999999999</v>
      </c>
      <c r="K45" s="176">
        <v>2643.7249999999999</v>
      </c>
      <c r="L45" s="176">
        <v>2643.7249999999999</v>
      </c>
      <c r="M45" s="176">
        <v>2643.7249999999999</v>
      </c>
      <c r="N45" s="176">
        <v>2643.7249999999999</v>
      </c>
      <c r="O45" s="176">
        <v>2643.7249999999999</v>
      </c>
      <c r="P45" s="176">
        <v>2643.7249999999999</v>
      </c>
      <c r="Q45" s="176">
        <v>2643.7249999999999</v>
      </c>
      <c r="R45" s="176">
        <v>2643.7249999999999</v>
      </c>
      <c r="S45" s="174">
        <f t="shared" si="7"/>
        <v>29080.974999999995</v>
      </c>
      <c r="T45" s="238">
        <v>10065.76</v>
      </c>
      <c r="U45" s="195">
        <v>0</v>
      </c>
      <c r="V45" s="174">
        <f t="shared" si="4"/>
        <v>21658.940000000002</v>
      </c>
      <c r="W45" s="175">
        <f t="shared" si="0"/>
        <v>0.31728463941345386</v>
      </c>
      <c r="X45" s="199" t="e">
        <f>F45-#REF!</f>
        <v>#REF!</v>
      </c>
    </row>
    <row r="46" spans="1:24">
      <c r="A46" s="119">
        <v>3391</v>
      </c>
      <c r="B46" s="120" t="s">
        <v>44</v>
      </c>
      <c r="C46" s="122">
        <f>'[1]Calendarizaciòn Federal'!G46+'[1]Calendarización estatal1'!C46+700000</f>
        <v>953750</v>
      </c>
      <c r="D46" s="173"/>
      <c r="E46" s="122"/>
      <c r="F46" s="173">
        <f t="shared" si="9"/>
        <v>953750</v>
      </c>
      <c r="G46" s="173">
        <f t="shared" si="2"/>
        <v>79479.166666666672</v>
      </c>
      <c r="H46" s="176">
        <v>79479.166666666672</v>
      </c>
      <c r="I46" s="176">
        <v>79479.166666666672</v>
      </c>
      <c r="J46" s="176">
        <v>79479.166666666672</v>
      </c>
      <c r="K46" s="176">
        <v>79479.166666666672</v>
      </c>
      <c r="L46" s="176">
        <v>79479.166666666672</v>
      </c>
      <c r="M46" s="176">
        <v>79479.166666666672</v>
      </c>
      <c r="N46" s="176">
        <v>79479.166666666672</v>
      </c>
      <c r="O46" s="176">
        <v>79479.166666666672</v>
      </c>
      <c r="P46" s="176">
        <v>79479.166666666672</v>
      </c>
      <c r="Q46" s="176">
        <v>79479.166666666672</v>
      </c>
      <c r="R46" s="176">
        <v>79479.166666666672</v>
      </c>
      <c r="S46" s="174">
        <f t="shared" si="7"/>
        <v>874270.83333333326</v>
      </c>
      <c r="T46" s="238">
        <v>567964.01</v>
      </c>
      <c r="U46" s="195">
        <v>54148.36</v>
      </c>
      <c r="V46" s="174">
        <f t="shared" si="4"/>
        <v>385785.99</v>
      </c>
      <c r="W46" s="175">
        <f t="shared" si="0"/>
        <v>0.59550617038007869</v>
      </c>
      <c r="X46" s="199">
        <f>F46-T45</f>
        <v>943684.24</v>
      </c>
    </row>
    <row r="47" spans="1:24">
      <c r="A47" s="119">
        <v>3411</v>
      </c>
      <c r="B47" s="206" t="s">
        <v>45</v>
      </c>
      <c r="C47" s="122">
        <f>'[1]Calendarizaciòn Federal'!G47+'[1]Calendarización estatal1'!C47</f>
        <v>71661.45</v>
      </c>
      <c r="D47" s="173"/>
      <c r="E47" s="122"/>
      <c r="F47" s="173">
        <f t="shared" si="9"/>
        <v>71661.45</v>
      </c>
      <c r="G47" s="173">
        <f t="shared" si="2"/>
        <v>5971.7874999999995</v>
      </c>
      <c r="H47" s="176">
        <v>5971.7874999999995</v>
      </c>
      <c r="I47" s="176">
        <v>5971.7874999999995</v>
      </c>
      <c r="J47" s="176">
        <v>5971.7874999999995</v>
      </c>
      <c r="K47" s="176">
        <v>5971.7874999999995</v>
      </c>
      <c r="L47" s="176">
        <v>5971.7874999999995</v>
      </c>
      <c r="M47" s="176">
        <v>5971.7874999999995</v>
      </c>
      <c r="N47" s="176">
        <v>5971.7874999999995</v>
      </c>
      <c r="O47" s="176">
        <v>5971.7874999999995</v>
      </c>
      <c r="P47" s="176">
        <v>5971.7874999999995</v>
      </c>
      <c r="Q47" s="176">
        <v>5971.7874999999995</v>
      </c>
      <c r="R47" s="176">
        <v>5971.7874999999995</v>
      </c>
      <c r="S47" s="174">
        <f t="shared" si="7"/>
        <v>65689.662499999991</v>
      </c>
      <c r="T47" s="238">
        <v>9720.4699999999993</v>
      </c>
      <c r="U47" s="195">
        <v>1366.48</v>
      </c>
      <c r="V47" s="174">
        <f t="shared" si="4"/>
        <v>61940.979999999996</v>
      </c>
      <c r="W47" s="175">
        <f t="shared" si="0"/>
        <v>0.13564433876233317</v>
      </c>
      <c r="X47" s="199">
        <f t="shared" si="5"/>
        <v>61940.979999999996</v>
      </c>
    </row>
    <row r="48" spans="1:24">
      <c r="A48" s="119">
        <v>3451</v>
      </c>
      <c r="B48" s="183" t="s">
        <v>65</v>
      </c>
      <c r="C48" s="122">
        <f>'[1]Calendarizaciòn Federal'!G48+'[1]Calendarización estatal1'!C48+121900</f>
        <v>336000</v>
      </c>
      <c r="D48" s="173"/>
      <c r="E48" s="122"/>
      <c r="F48" s="173">
        <f t="shared" si="9"/>
        <v>336000</v>
      </c>
      <c r="G48" s="173">
        <f t="shared" si="2"/>
        <v>28000</v>
      </c>
      <c r="H48" s="176">
        <v>28000</v>
      </c>
      <c r="I48" s="176">
        <v>28000</v>
      </c>
      <c r="J48" s="176">
        <v>28000</v>
      </c>
      <c r="K48" s="176">
        <v>28000</v>
      </c>
      <c r="L48" s="176">
        <v>28000</v>
      </c>
      <c r="M48" s="176">
        <v>28000</v>
      </c>
      <c r="N48" s="176">
        <v>28000</v>
      </c>
      <c r="O48" s="176">
        <v>28000</v>
      </c>
      <c r="P48" s="176">
        <v>28000</v>
      </c>
      <c r="Q48" s="176">
        <v>28000</v>
      </c>
      <c r="R48" s="176">
        <v>28000</v>
      </c>
      <c r="S48" s="174">
        <f t="shared" si="7"/>
        <v>308000</v>
      </c>
      <c r="T48" s="238">
        <v>188817.78</v>
      </c>
      <c r="U48" s="195">
        <v>0</v>
      </c>
      <c r="V48" s="174">
        <f t="shared" si="4"/>
        <v>147182.22</v>
      </c>
      <c r="W48" s="175">
        <f t="shared" si="0"/>
        <v>0.56195767857142853</v>
      </c>
      <c r="X48" s="199">
        <f t="shared" si="5"/>
        <v>147182.22</v>
      </c>
    </row>
    <row r="49" spans="1:24">
      <c r="A49" s="119">
        <v>3511</v>
      </c>
      <c r="B49" s="179" t="s">
        <v>46</v>
      </c>
      <c r="C49" s="122">
        <f>'[1]Calendarizaciòn Federal'!G49+'[1]Calendarización estatal1'!C49+613363</f>
        <v>959504</v>
      </c>
      <c r="D49" s="173"/>
      <c r="E49" s="122">
        <v>200000</v>
      </c>
      <c r="F49" s="173">
        <f t="shared" si="9"/>
        <v>1159504</v>
      </c>
      <c r="G49" s="173">
        <f t="shared" si="2"/>
        <v>96625.333333333328</v>
      </c>
      <c r="H49" s="176">
        <v>96625.333333333328</v>
      </c>
      <c r="I49" s="176">
        <v>96625.333333333328</v>
      </c>
      <c r="J49" s="176">
        <v>96625.333333333328</v>
      </c>
      <c r="K49" s="176">
        <v>96625.333333333328</v>
      </c>
      <c r="L49" s="176">
        <v>96625.333333333328</v>
      </c>
      <c r="M49" s="176">
        <v>96625.333333333328</v>
      </c>
      <c r="N49" s="176">
        <v>96625.333333333328</v>
      </c>
      <c r="O49" s="176">
        <v>96625.333333333328</v>
      </c>
      <c r="P49" s="176">
        <v>96625.333333333328</v>
      </c>
      <c r="Q49" s="176">
        <v>96625.333333333328</v>
      </c>
      <c r="R49" s="176">
        <v>96625.333333333328</v>
      </c>
      <c r="S49" s="174">
        <f t="shared" si="7"/>
        <v>1062878.6666666667</v>
      </c>
      <c r="T49" s="195">
        <v>931467.09</v>
      </c>
      <c r="U49" s="196">
        <v>9730.64</v>
      </c>
      <c r="V49" s="174">
        <f t="shared" si="4"/>
        <v>228036.91000000003</v>
      </c>
      <c r="W49" s="175">
        <f t="shared" si="0"/>
        <v>0.80333236452828105</v>
      </c>
      <c r="X49" s="199">
        <f t="shared" si="5"/>
        <v>228036.91000000003</v>
      </c>
    </row>
    <row r="50" spans="1:24" ht="24">
      <c r="A50" s="119">
        <v>3531</v>
      </c>
      <c r="B50" s="179" t="s">
        <v>47</v>
      </c>
      <c r="C50" s="122">
        <f>'[1]Calendarizaciòn Federal'!G50+'[1]Calendarización estatal1'!C50</f>
        <v>52500</v>
      </c>
      <c r="D50" s="173"/>
      <c r="E50" s="122"/>
      <c r="F50" s="173">
        <f t="shared" si="9"/>
        <v>52500</v>
      </c>
      <c r="G50" s="173">
        <f t="shared" si="2"/>
        <v>4375</v>
      </c>
      <c r="H50" s="176">
        <v>4375</v>
      </c>
      <c r="I50" s="176">
        <v>4375</v>
      </c>
      <c r="J50" s="176">
        <v>4375</v>
      </c>
      <c r="K50" s="176">
        <v>4375</v>
      </c>
      <c r="L50" s="176">
        <v>4375</v>
      </c>
      <c r="M50" s="176">
        <v>4375</v>
      </c>
      <c r="N50" s="176">
        <v>4375</v>
      </c>
      <c r="O50" s="176">
        <v>4375</v>
      </c>
      <c r="P50" s="176">
        <v>4375</v>
      </c>
      <c r="Q50" s="176">
        <v>4375</v>
      </c>
      <c r="R50" s="176">
        <v>4375</v>
      </c>
      <c r="S50" s="174">
        <f t="shared" si="7"/>
        <v>48125</v>
      </c>
      <c r="T50" s="238">
        <v>11531.3</v>
      </c>
      <c r="U50" s="195">
        <v>0</v>
      </c>
      <c r="V50" s="174">
        <f t="shared" si="4"/>
        <v>40968.699999999997</v>
      </c>
      <c r="W50" s="175">
        <f t="shared" si="0"/>
        <v>0.21964380952380952</v>
      </c>
      <c r="X50" s="199">
        <f t="shared" si="5"/>
        <v>40968.699999999997</v>
      </c>
    </row>
    <row r="51" spans="1:24">
      <c r="A51" s="119">
        <v>3551</v>
      </c>
      <c r="B51" s="179" t="s">
        <v>48</v>
      </c>
      <c r="C51" s="122">
        <f>'[1]Calendarizaciòn Federal'!G51+'[1]Calendarización estatal1'!C51</f>
        <v>95398.8</v>
      </c>
      <c r="D51" s="173"/>
      <c r="E51" s="122"/>
      <c r="F51" s="173">
        <f t="shared" si="9"/>
        <v>95398.8</v>
      </c>
      <c r="G51" s="173">
        <f t="shared" si="2"/>
        <v>7949.9000000000005</v>
      </c>
      <c r="H51" s="176">
        <v>7949.9000000000005</v>
      </c>
      <c r="I51" s="176">
        <v>7949.9000000000005</v>
      </c>
      <c r="J51" s="176">
        <v>7949.9000000000005</v>
      </c>
      <c r="K51" s="176">
        <v>7949.9000000000005</v>
      </c>
      <c r="L51" s="176">
        <v>7949.9000000000005</v>
      </c>
      <c r="M51" s="176">
        <v>7949.9000000000005</v>
      </c>
      <c r="N51" s="176">
        <v>7949.9000000000005</v>
      </c>
      <c r="O51" s="176">
        <v>7949.9000000000005</v>
      </c>
      <c r="P51" s="176">
        <v>7949.9000000000005</v>
      </c>
      <c r="Q51" s="176">
        <v>7949.9000000000005</v>
      </c>
      <c r="R51" s="176">
        <v>7949.9000000000005</v>
      </c>
      <c r="S51" s="174">
        <f t="shared" si="7"/>
        <v>87448.9</v>
      </c>
      <c r="T51" s="238">
        <v>95345.22</v>
      </c>
      <c r="U51" s="195">
        <v>12598.94</v>
      </c>
      <c r="V51" s="174">
        <f t="shared" si="4"/>
        <v>53.580000000001746</v>
      </c>
      <c r="W51" s="175">
        <f t="shared" si="0"/>
        <v>0.99943835771519141</v>
      </c>
      <c r="X51" s="199">
        <f t="shared" si="5"/>
        <v>53.580000000001746</v>
      </c>
    </row>
    <row r="52" spans="1:24">
      <c r="A52" s="119">
        <v>3581</v>
      </c>
      <c r="B52" s="179" t="s">
        <v>49</v>
      </c>
      <c r="C52" s="122">
        <f>'[1]Calendarizaciòn Federal'!G52+'[1]Calendarización estatal1'!C52</f>
        <v>10500</v>
      </c>
      <c r="D52" s="173"/>
      <c r="E52" s="122">
        <v>30000</v>
      </c>
      <c r="F52" s="173">
        <f t="shared" si="9"/>
        <v>40500</v>
      </c>
      <c r="G52" s="173">
        <f t="shared" si="2"/>
        <v>3375</v>
      </c>
      <c r="H52" s="176">
        <v>3375</v>
      </c>
      <c r="I52" s="176">
        <v>3375</v>
      </c>
      <c r="J52" s="176">
        <v>3375</v>
      </c>
      <c r="K52" s="176">
        <v>3375</v>
      </c>
      <c r="L52" s="176">
        <v>3375</v>
      </c>
      <c r="M52" s="176">
        <v>3375</v>
      </c>
      <c r="N52" s="176">
        <v>3375</v>
      </c>
      <c r="O52" s="176">
        <v>3375</v>
      </c>
      <c r="P52" s="176">
        <v>3375</v>
      </c>
      <c r="Q52" s="176">
        <v>3375</v>
      </c>
      <c r="R52" s="176">
        <v>3375</v>
      </c>
      <c r="S52" s="174">
        <f t="shared" si="7"/>
        <v>37125</v>
      </c>
      <c r="T52" s="238">
        <v>6125</v>
      </c>
      <c r="U52" s="195">
        <v>345</v>
      </c>
      <c r="V52" s="174">
        <f t="shared" si="4"/>
        <v>34375</v>
      </c>
      <c r="W52" s="175">
        <f t="shared" si="0"/>
        <v>0.15123456790123457</v>
      </c>
      <c r="X52" s="199">
        <f t="shared" si="5"/>
        <v>34375</v>
      </c>
    </row>
    <row r="53" spans="1:24" ht="24">
      <c r="A53" s="119">
        <v>3621</v>
      </c>
      <c r="B53" s="179" t="s">
        <v>50</v>
      </c>
      <c r="C53" s="122">
        <f>'[1]Calendarizaciòn Federal'!G53+'[1]Calendarización estatal1'!C53</f>
        <v>50000</v>
      </c>
      <c r="D53" s="173"/>
      <c r="E53" s="122">
        <v>70000</v>
      </c>
      <c r="F53" s="173">
        <f t="shared" si="9"/>
        <v>120000</v>
      </c>
      <c r="G53" s="173">
        <f t="shared" si="2"/>
        <v>10000</v>
      </c>
      <c r="H53" s="176">
        <v>10000</v>
      </c>
      <c r="I53" s="176">
        <v>10000</v>
      </c>
      <c r="J53" s="176">
        <v>10000</v>
      </c>
      <c r="K53" s="176">
        <v>10000</v>
      </c>
      <c r="L53" s="176">
        <v>10000</v>
      </c>
      <c r="M53" s="176">
        <v>10000</v>
      </c>
      <c r="N53" s="176">
        <v>10000</v>
      </c>
      <c r="O53" s="176">
        <v>10000</v>
      </c>
      <c r="P53" s="176">
        <v>10000</v>
      </c>
      <c r="Q53" s="176">
        <v>10000</v>
      </c>
      <c r="R53" s="176">
        <v>10000</v>
      </c>
      <c r="S53" s="174">
        <f t="shared" si="7"/>
        <v>110000</v>
      </c>
      <c r="T53" s="195">
        <v>120000</v>
      </c>
      <c r="U53" s="196">
        <v>0</v>
      </c>
      <c r="V53" s="174">
        <f t="shared" si="4"/>
        <v>0</v>
      </c>
      <c r="W53" s="175">
        <f t="shared" si="0"/>
        <v>1</v>
      </c>
      <c r="X53" s="199">
        <f t="shared" si="5"/>
        <v>0</v>
      </c>
    </row>
    <row r="54" spans="1:24" ht="24">
      <c r="A54" s="119">
        <v>3631</v>
      </c>
      <c r="B54" s="179" t="s">
        <v>0</v>
      </c>
      <c r="C54" s="122">
        <f>'[1]Calendarizaciòn Federal'!G54+'[1]Calendarización estatal1'!C54</f>
        <v>100000</v>
      </c>
      <c r="D54" s="173"/>
      <c r="E54" s="122">
        <v>50000</v>
      </c>
      <c r="F54" s="173">
        <f t="shared" si="9"/>
        <v>150000</v>
      </c>
      <c r="G54" s="173">
        <f t="shared" si="2"/>
        <v>12500</v>
      </c>
      <c r="H54" s="176">
        <v>12500</v>
      </c>
      <c r="I54" s="176">
        <v>12500</v>
      </c>
      <c r="J54" s="176">
        <v>12500</v>
      </c>
      <c r="K54" s="176">
        <v>12500</v>
      </c>
      <c r="L54" s="176">
        <v>12500</v>
      </c>
      <c r="M54" s="176">
        <v>12500</v>
      </c>
      <c r="N54" s="176">
        <v>12500</v>
      </c>
      <c r="O54" s="176">
        <v>12500</v>
      </c>
      <c r="P54" s="176">
        <v>12500</v>
      </c>
      <c r="Q54" s="176">
        <v>12500</v>
      </c>
      <c r="R54" s="176">
        <v>12500</v>
      </c>
      <c r="S54" s="174">
        <f t="shared" si="7"/>
        <v>137500</v>
      </c>
      <c r="T54" s="195">
        <v>150000</v>
      </c>
      <c r="U54" s="195">
        <v>8368.2000000000007</v>
      </c>
      <c r="V54" s="174">
        <f t="shared" si="4"/>
        <v>0</v>
      </c>
      <c r="W54" s="175">
        <f t="shared" si="0"/>
        <v>1</v>
      </c>
      <c r="X54" s="199">
        <f t="shared" si="5"/>
        <v>0</v>
      </c>
    </row>
    <row r="55" spans="1:24" ht="24">
      <c r="A55" s="119">
        <v>3661</v>
      </c>
      <c r="B55" s="179" t="s">
        <v>1</v>
      </c>
      <c r="C55" s="122">
        <f>'[1]Calendarizaciòn Federal'!G55+'[1]Calendarización estatal1'!C55</f>
        <v>25000</v>
      </c>
      <c r="D55" s="173"/>
      <c r="E55" s="122">
        <v>50000</v>
      </c>
      <c r="F55" s="173">
        <f t="shared" si="9"/>
        <v>75000</v>
      </c>
      <c r="G55" s="173">
        <f t="shared" si="2"/>
        <v>6250</v>
      </c>
      <c r="H55" s="176">
        <v>6250</v>
      </c>
      <c r="I55" s="176">
        <v>6250</v>
      </c>
      <c r="J55" s="176">
        <v>6250</v>
      </c>
      <c r="K55" s="176">
        <v>6250</v>
      </c>
      <c r="L55" s="176">
        <v>6250</v>
      </c>
      <c r="M55" s="176">
        <v>6250</v>
      </c>
      <c r="N55" s="176">
        <v>6250</v>
      </c>
      <c r="O55" s="176">
        <v>6250</v>
      </c>
      <c r="P55" s="176">
        <v>6250</v>
      </c>
      <c r="Q55" s="176">
        <v>6250</v>
      </c>
      <c r="R55" s="176">
        <v>6250</v>
      </c>
      <c r="S55" s="174">
        <f t="shared" si="7"/>
        <v>68750</v>
      </c>
      <c r="T55" s="238">
        <v>75000</v>
      </c>
      <c r="U55" s="195">
        <v>0</v>
      </c>
      <c r="V55" s="174">
        <f t="shared" si="4"/>
        <v>0</v>
      </c>
      <c r="W55" s="175">
        <f t="shared" si="0"/>
        <v>1</v>
      </c>
      <c r="X55" s="199">
        <f t="shared" si="5"/>
        <v>0</v>
      </c>
    </row>
    <row r="56" spans="1:24">
      <c r="A56" s="119">
        <v>3691</v>
      </c>
      <c r="B56" s="119" t="s">
        <v>2</v>
      </c>
      <c r="C56" s="122">
        <f>'[1]Calendarizaciòn Federal'!G56+'[1]Calendarización estatal1'!C56</f>
        <v>92500</v>
      </c>
      <c r="D56" s="173"/>
      <c r="E56" s="122"/>
      <c r="F56" s="173">
        <f t="shared" si="9"/>
        <v>92500</v>
      </c>
      <c r="G56" s="173">
        <f t="shared" si="2"/>
        <v>7708.333333333333</v>
      </c>
      <c r="H56" s="176">
        <v>7708.333333333333</v>
      </c>
      <c r="I56" s="176">
        <v>7708.333333333333</v>
      </c>
      <c r="J56" s="176">
        <v>7708.333333333333</v>
      </c>
      <c r="K56" s="176">
        <v>7708.333333333333</v>
      </c>
      <c r="L56" s="176">
        <v>7708.333333333333</v>
      </c>
      <c r="M56" s="176">
        <v>7708.333333333333</v>
      </c>
      <c r="N56" s="176">
        <v>7708.333333333333</v>
      </c>
      <c r="O56" s="176">
        <v>7708.333333333333</v>
      </c>
      <c r="P56" s="176">
        <v>7708.333333333333</v>
      </c>
      <c r="Q56" s="176">
        <v>7708.333333333333</v>
      </c>
      <c r="R56" s="176">
        <v>7708.333333333333</v>
      </c>
      <c r="S56" s="174">
        <f t="shared" si="7"/>
        <v>84791.666666666657</v>
      </c>
      <c r="T56" s="238">
        <v>92500</v>
      </c>
      <c r="U56" s="195">
        <v>0</v>
      </c>
      <c r="V56" s="174">
        <f t="shared" si="4"/>
        <v>0</v>
      </c>
      <c r="W56" s="175">
        <f t="shared" si="0"/>
        <v>1</v>
      </c>
      <c r="X56" s="199">
        <f t="shared" si="5"/>
        <v>0</v>
      </c>
    </row>
    <row r="57" spans="1:24">
      <c r="A57" s="119">
        <v>3711</v>
      </c>
      <c r="B57" s="182" t="s">
        <v>3</v>
      </c>
      <c r="C57" s="122">
        <f>'[1]Calendarizaciòn Federal'!G57+'[1]Calendarización estatal1'!C57</f>
        <v>50000</v>
      </c>
      <c r="D57" s="173"/>
      <c r="E57" s="122"/>
      <c r="F57" s="173">
        <f t="shared" si="9"/>
        <v>50000</v>
      </c>
      <c r="G57" s="173">
        <f t="shared" si="2"/>
        <v>4166.666666666667</v>
      </c>
      <c r="H57" s="122">
        <v>4166.666666666667</v>
      </c>
      <c r="I57" s="122">
        <v>4166.666666666667</v>
      </c>
      <c r="J57" s="122">
        <v>4166.666666666667</v>
      </c>
      <c r="K57" s="122">
        <v>4166.666666666667</v>
      </c>
      <c r="L57" s="122">
        <v>4166.666666666667</v>
      </c>
      <c r="M57" s="122">
        <v>4166.666666666667</v>
      </c>
      <c r="N57" s="122">
        <v>4166.666666666667</v>
      </c>
      <c r="O57" s="122">
        <v>4166.666666666667</v>
      </c>
      <c r="P57" s="122">
        <v>4166.666666666667</v>
      </c>
      <c r="Q57" s="122">
        <v>4166.666666666667</v>
      </c>
      <c r="R57" s="122">
        <v>4166.666666666667</v>
      </c>
      <c r="S57" s="174">
        <f t="shared" si="7"/>
        <v>45833.333333333328</v>
      </c>
      <c r="T57" s="239"/>
      <c r="U57" s="195">
        <v>0</v>
      </c>
      <c r="V57" s="174">
        <f t="shared" si="4"/>
        <v>50000</v>
      </c>
      <c r="W57" s="175">
        <f t="shared" si="0"/>
        <v>0</v>
      </c>
      <c r="X57" s="199">
        <f>F57-T58</f>
        <v>-50641.509999999995</v>
      </c>
    </row>
    <row r="58" spans="1:24">
      <c r="A58" s="119">
        <v>3721</v>
      </c>
      <c r="B58" s="179" t="s">
        <v>4</v>
      </c>
      <c r="C58" s="122">
        <f>'[1]Calendarizaciòn Federal'!G58+'[1]Calendarización estatal1'!C58</f>
        <v>193747</v>
      </c>
      <c r="D58" s="173"/>
      <c r="E58" s="122"/>
      <c r="F58" s="173">
        <f t="shared" si="9"/>
        <v>193747</v>
      </c>
      <c r="G58" s="173">
        <f t="shared" si="2"/>
        <v>16145.583333333334</v>
      </c>
      <c r="H58" s="122">
        <v>16145.583333333334</v>
      </c>
      <c r="I58" s="122">
        <v>16145.583333333334</v>
      </c>
      <c r="J58" s="122">
        <v>16145.583333333334</v>
      </c>
      <c r="K58" s="122">
        <v>16145.583333333334</v>
      </c>
      <c r="L58" s="122">
        <v>16145.583333333334</v>
      </c>
      <c r="M58" s="122">
        <v>16145.583333333334</v>
      </c>
      <c r="N58" s="122">
        <v>16145.583333333334</v>
      </c>
      <c r="O58" s="122">
        <v>16145.583333333334</v>
      </c>
      <c r="P58" s="122">
        <v>16145.583333333334</v>
      </c>
      <c r="Q58" s="122">
        <v>16145.583333333334</v>
      </c>
      <c r="R58" s="122">
        <v>16145.583333333334</v>
      </c>
      <c r="S58" s="174">
        <f t="shared" si="7"/>
        <v>177601.41666666669</v>
      </c>
      <c r="T58" s="238">
        <v>100641.51</v>
      </c>
      <c r="U58" s="195">
        <v>5364</v>
      </c>
      <c r="V58" s="174">
        <f t="shared" si="4"/>
        <v>93105.49</v>
      </c>
      <c r="W58" s="175">
        <f t="shared" si="0"/>
        <v>0.51944809468017572</v>
      </c>
      <c r="X58" s="199" t="e">
        <f>F58-#REF!</f>
        <v>#REF!</v>
      </c>
    </row>
    <row r="59" spans="1:24" s="178" customFormat="1">
      <c r="A59" s="119">
        <v>3751</v>
      </c>
      <c r="B59" s="181" t="s">
        <v>5</v>
      </c>
      <c r="C59" s="122">
        <f>'[1]Calendarizaciòn Federal'!G59+'[1]Calendarización estatal1'!C59</f>
        <v>336998.95</v>
      </c>
      <c r="D59" s="173"/>
      <c r="E59" s="122"/>
      <c r="F59" s="173">
        <f t="shared" si="9"/>
        <v>336998.95</v>
      </c>
      <c r="G59" s="173">
        <f t="shared" si="2"/>
        <v>28083.245833333334</v>
      </c>
      <c r="H59" s="176">
        <v>28083.245833333334</v>
      </c>
      <c r="I59" s="176">
        <v>28083.245833333334</v>
      </c>
      <c r="J59" s="176">
        <v>28083.245833333334</v>
      </c>
      <c r="K59" s="176">
        <v>28083.245833333334</v>
      </c>
      <c r="L59" s="176">
        <v>28083.245833333334</v>
      </c>
      <c r="M59" s="176">
        <v>28083.245833333334</v>
      </c>
      <c r="N59" s="176">
        <v>28083.245833333334</v>
      </c>
      <c r="O59" s="176">
        <v>28083.245833333334</v>
      </c>
      <c r="P59" s="176">
        <v>28083.245833333334</v>
      </c>
      <c r="Q59" s="176">
        <v>28083.245833333334</v>
      </c>
      <c r="R59" s="176">
        <v>28083.245833333334</v>
      </c>
      <c r="S59" s="174">
        <f t="shared" si="7"/>
        <v>308915.70416666678</v>
      </c>
      <c r="T59" s="238">
        <v>259558.07</v>
      </c>
      <c r="U59" s="195">
        <v>4954</v>
      </c>
      <c r="V59" s="174">
        <f t="shared" si="4"/>
        <v>77440.88</v>
      </c>
      <c r="W59" s="175">
        <f t="shared" si="0"/>
        <v>0.77020438787717294</v>
      </c>
      <c r="X59" s="199">
        <f t="shared" si="5"/>
        <v>77440.88</v>
      </c>
    </row>
    <row r="60" spans="1:24" s="178" customFormat="1">
      <c r="A60" s="119">
        <v>3791</v>
      </c>
      <c r="B60" s="181" t="s">
        <v>67</v>
      </c>
      <c r="C60" s="122">
        <f>'[1]Calendarizaciòn Federal'!C60+'[1]Calendarización estatal1'!C60</f>
        <v>85123.5</v>
      </c>
      <c r="D60" s="173"/>
      <c r="E60" s="122"/>
      <c r="F60" s="173">
        <f t="shared" si="9"/>
        <v>85123.5</v>
      </c>
      <c r="G60" s="173">
        <f t="shared" si="2"/>
        <v>7093.625</v>
      </c>
      <c r="H60" s="176">
        <v>7093.625</v>
      </c>
      <c r="I60" s="176">
        <v>7093.625</v>
      </c>
      <c r="J60" s="176">
        <v>7093.625</v>
      </c>
      <c r="K60" s="176">
        <v>7093.625</v>
      </c>
      <c r="L60" s="176">
        <v>7093.625</v>
      </c>
      <c r="M60" s="176">
        <v>7093.625</v>
      </c>
      <c r="N60" s="176">
        <v>7093.625</v>
      </c>
      <c r="O60" s="176">
        <v>7093.625</v>
      </c>
      <c r="P60" s="176">
        <v>7093.625</v>
      </c>
      <c r="Q60" s="176">
        <v>7093.625</v>
      </c>
      <c r="R60" s="176">
        <v>7093.625</v>
      </c>
      <c r="S60" s="174">
        <f t="shared" si="7"/>
        <v>78029.875</v>
      </c>
      <c r="T60" s="238">
        <v>26690.959999999999</v>
      </c>
      <c r="U60" s="195">
        <v>0</v>
      </c>
      <c r="V60" s="174">
        <f t="shared" si="4"/>
        <v>58432.54</v>
      </c>
      <c r="W60" s="175">
        <f t="shared" si="0"/>
        <v>0.31355571610659805</v>
      </c>
      <c r="X60" s="199">
        <f t="shared" si="5"/>
        <v>58432.54</v>
      </c>
    </row>
    <row r="61" spans="1:24" s="184" customFormat="1">
      <c r="A61" s="119">
        <v>3831</v>
      </c>
      <c r="B61" s="120" t="s">
        <v>6</v>
      </c>
      <c r="C61" s="122">
        <f>'[1]Calendarizaciòn Federal'!C61+'[1]Calendarización estatal1'!C61</f>
        <v>127123.5</v>
      </c>
      <c r="D61" s="173"/>
      <c r="E61" s="122">
        <v>296500</v>
      </c>
      <c r="F61" s="173">
        <f t="shared" si="9"/>
        <v>423623.5</v>
      </c>
      <c r="G61" s="173">
        <f t="shared" si="2"/>
        <v>35301.958333333336</v>
      </c>
      <c r="H61" s="176">
        <v>35301.958333333336</v>
      </c>
      <c r="I61" s="176">
        <v>35301.958333333336</v>
      </c>
      <c r="J61" s="176">
        <v>35301.958333333336</v>
      </c>
      <c r="K61" s="176">
        <v>35301.958333333336</v>
      </c>
      <c r="L61" s="176">
        <v>35301.958333333336</v>
      </c>
      <c r="M61" s="176">
        <v>35301.958333333336</v>
      </c>
      <c r="N61" s="176">
        <v>35301.958333333336</v>
      </c>
      <c r="O61" s="176">
        <v>35301.958333333336</v>
      </c>
      <c r="P61" s="176">
        <v>35301.958333333336</v>
      </c>
      <c r="Q61" s="176">
        <v>35301.958333333336</v>
      </c>
      <c r="R61" s="176">
        <v>35301.958333333336</v>
      </c>
      <c r="S61" s="174">
        <f t="shared" si="7"/>
        <v>388321.54166666663</v>
      </c>
      <c r="T61" s="238">
        <v>230299.62</v>
      </c>
      <c r="U61" s="195">
        <v>0</v>
      </c>
      <c r="V61" s="174">
        <f t="shared" si="4"/>
        <v>193323.88</v>
      </c>
      <c r="W61" s="175">
        <f t="shared" si="0"/>
        <v>0.54364222003736806</v>
      </c>
      <c r="X61" s="199">
        <f t="shared" si="5"/>
        <v>193323.88</v>
      </c>
    </row>
    <row r="62" spans="1:24" s="184" customFormat="1">
      <c r="A62" s="119">
        <v>3921</v>
      </c>
      <c r="B62" s="120" t="s">
        <v>7</v>
      </c>
      <c r="C62" s="122">
        <f>'[1]Calendarizaciòn Federal'!G62+'[1]Calendarización estatal1'!C62+358572</f>
        <v>778572</v>
      </c>
      <c r="D62" s="173"/>
      <c r="E62" s="122"/>
      <c r="F62" s="173">
        <f t="shared" si="9"/>
        <v>778572</v>
      </c>
      <c r="G62" s="173">
        <f t="shared" si="2"/>
        <v>64881</v>
      </c>
      <c r="H62" s="176">
        <v>64881</v>
      </c>
      <c r="I62" s="176">
        <v>64881</v>
      </c>
      <c r="J62" s="176">
        <v>64881</v>
      </c>
      <c r="K62" s="176">
        <v>64881</v>
      </c>
      <c r="L62" s="176">
        <v>64881</v>
      </c>
      <c r="M62" s="176">
        <v>64881</v>
      </c>
      <c r="N62" s="176">
        <v>64881</v>
      </c>
      <c r="O62" s="176">
        <v>64881</v>
      </c>
      <c r="P62" s="176">
        <v>64881</v>
      </c>
      <c r="Q62" s="176">
        <v>64881</v>
      </c>
      <c r="R62" s="176">
        <v>64881</v>
      </c>
      <c r="S62" s="174">
        <f t="shared" si="7"/>
        <v>713691</v>
      </c>
      <c r="T62" s="238">
        <v>164882.93</v>
      </c>
      <c r="U62" s="195">
        <v>4000</v>
      </c>
      <c r="V62" s="174">
        <f t="shared" si="4"/>
        <v>613689.07000000007</v>
      </c>
      <c r="W62" s="175">
        <f t="shared" si="0"/>
        <v>0.21177608493498354</v>
      </c>
      <c r="X62" s="199">
        <f t="shared" si="5"/>
        <v>613689.07000000007</v>
      </c>
    </row>
    <row r="63" spans="1:24" s="178" customFormat="1" ht="12.75">
      <c r="A63" s="207" t="s">
        <v>105</v>
      </c>
      <c r="B63" s="207" t="s">
        <v>57</v>
      </c>
      <c r="C63" s="201">
        <f>SUM(C38:C62)</f>
        <v>6128440.2999999998</v>
      </c>
      <c r="D63" s="201"/>
      <c r="E63" s="201">
        <f>SUM(E38:E62)</f>
        <v>796500</v>
      </c>
      <c r="F63" s="201">
        <f>SUM(F38:F62)</f>
        <v>6924940.2999999998</v>
      </c>
      <c r="G63" s="208">
        <f t="shared" ref="G63:R63" si="10">SUM(G38:G62)</f>
        <v>577078.3583333334</v>
      </c>
      <c r="H63" s="208">
        <f t="shared" si="10"/>
        <v>577078.3583333334</v>
      </c>
      <c r="I63" s="208">
        <f t="shared" si="10"/>
        <v>577078.3583333334</v>
      </c>
      <c r="J63" s="208">
        <f t="shared" si="10"/>
        <v>577078.3583333334</v>
      </c>
      <c r="K63" s="208">
        <f t="shared" si="10"/>
        <v>577078.3583333334</v>
      </c>
      <c r="L63" s="208">
        <f t="shared" si="10"/>
        <v>577078.3583333334</v>
      </c>
      <c r="M63" s="208">
        <f t="shared" si="10"/>
        <v>577078.3583333334</v>
      </c>
      <c r="N63" s="208">
        <f t="shared" si="10"/>
        <v>577078.3583333334</v>
      </c>
      <c r="O63" s="208">
        <f t="shared" si="10"/>
        <v>577078.3583333334</v>
      </c>
      <c r="P63" s="208">
        <f t="shared" si="10"/>
        <v>577078.3583333334</v>
      </c>
      <c r="Q63" s="208">
        <f t="shared" si="10"/>
        <v>577078.3583333334</v>
      </c>
      <c r="R63" s="208">
        <f t="shared" si="10"/>
        <v>577078.3583333334</v>
      </c>
      <c r="S63" s="201">
        <f>SUM(S38:S62)</f>
        <v>6347861.9416666673</v>
      </c>
      <c r="T63" s="201">
        <f>SUM(T38:T62)</f>
        <v>3953332.9699999997</v>
      </c>
      <c r="U63" s="201">
        <f>SUM(U38:U62)</f>
        <v>129572.81</v>
      </c>
      <c r="V63" s="201">
        <f>SUM(V38:V62)</f>
        <v>2971607.33</v>
      </c>
      <c r="W63" s="202">
        <f t="shared" si="0"/>
        <v>0.57088332877035775</v>
      </c>
      <c r="X63" s="203"/>
    </row>
    <row r="64" spans="1:24">
      <c r="A64" s="119">
        <v>4603</v>
      </c>
      <c r="B64" s="209" t="s">
        <v>58</v>
      </c>
      <c r="C64" s="122">
        <v>1000000</v>
      </c>
      <c r="D64" s="122">
        <v>796500</v>
      </c>
      <c r="E64" s="122"/>
      <c r="F64" s="122">
        <f>C64-D64</f>
        <v>203500</v>
      </c>
      <c r="G64" s="185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>
        <v>203500</v>
      </c>
      <c r="S64" s="174">
        <f>SUM(G64:O64)</f>
        <v>0</v>
      </c>
      <c r="T64" s="176">
        <v>0</v>
      </c>
      <c r="U64" s="176">
        <v>0</v>
      </c>
      <c r="V64" s="174">
        <f t="shared" si="4"/>
        <v>203500</v>
      </c>
      <c r="W64" s="175">
        <f t="shared" si="0"/>
        <v>0</v>
      </c>
    </row>
    <row r="65" spans="1:23" ht="13.5" customHeight="1">
      <c r="A65" s="207" t="s">
        <v>19</v>
      </c>
      <c r="B65" s="207" t="s">
        <v>20</v>
      </c>
      <c r="C65" s="201">
        <v>1000000</v>
      </c>
      <c r="D65" s="201">
        <v>796500</v>
      </c>
      <c r="E65" s="201"/>
      <c r="F65" s="201">
        <f>C65-D65</f>
        <v>203500</v>
      </c>
      <c r="G65" s="201">
        <f t="shared" ref="G65:R65" si="11">SUM(G64)</f>
        <v>0</v>
      </c>
      <c r="H65" s="201">
        <f t="shared" si="11"/>
        <v>0</v>
      </c>
      <c r="I65" s="201">
        <f t="shared" si="11"/>
        <v>0</v>
      </c>
      <c r="J65" s="201">
        <f t="shared" si="11"/>
        <v>0</v>
      </c>
      <c r="K65" s="201">
        <f t="shared" si="11"/>
        <v>0</v>
      </c>
      <c r="L65" s="201">
        <f t="shared" si="11"/>
        <v>0</v>
      </c>
      <c r="M65" s="201">
        <f t="shared" si="11"/>
        <v>0</v>
      </c>
      <c r="N65" s="201">
        <f t="shared" si="11"/>
        <v>0</v>
      </c>
      <c r="O65" s="201">
        <f t="shared" si="11"/>
        <v>0</v>
      </c>
      <c r="P65" s="201">
        <f t="shared" si="11"/>
        <v>0</v>
      </c>
      <c r="Q65" s="201">
        <f t="shared" si="11"/>
        <v>0</v>
      </c>
      <c r="R65" s="201">
        <f t="shared" si="11"/>
        <v>203500</v>
      </c>
      <c r="S65" s="201">
        <f>SUM(G65:L65)</f>
        <v>0</v>
      </c>
      <c r="T65" s="201">
        <f>SUM(T64)</f>
        <v>0</v>
      </c>
      <c r="U65" s="201">
        <f>SUM(U64)</f>
        <v>0</v>
      </c>
      <c r="V65" s="201">
        <f>SUM(V64)</f>
        <v>203500</v>
      </c>
      <c r="W65" s="202">
        <v>0</v>
      </c>
    </row>
    <row r="66" spans="1:23">
      <c r="A66" s="119">
        <v>5151</v>
      </c>
      <c r="B66" s="209" t="s">
        <v>21</v>
      </c>
      <c r="C66" s="122">
        <v>750000</v>
      </c>
      <c r="D66" s="122"/>
      <c r="E66" s="122"/>
      <c r="F66" s="122">
        <f>C66-D66</f>
        <v>750000</v>
      </c>
      <c r="G66" s="186"/>
      <c r="H66" s="119"/>
      <c r="I66" s="122">
        <v>750000</v>
      </c>
      <c r="J66" s="187"/>
      <c r="K66" s="119"/>
      <c r="L66" s="119"/>
      <c r="M66" s="119"/>
      <c r="N66" s="119"/>
      <c r="O66" s="119"/>
      <c r="P66" s="119"/>
      <c r="Q66" s="119"/>
      <c r="R66" s="188"/>
      <c r="S66" s="174">
        <f>SUM(G66:Q66)</f>
        <v>750000</v>
      </c>
      <c r="T66" s="176">
        <v>456815.5</v>
      </c>
      <c r="U66" s="176">
        <v>6370.72</v>
      </c>
      <c r="V66" s="174">
        <f t="shared" si="4"/>
        <v>293184.5</v>
      </c>
      <c r="W66" s="175">
        <f t="shared" ref="W66:W71" si="12">T66/F66</f>
        <v>0.60908733333333331</v>
      </c>
    </row>
    <row r="67" spans="1:23">
      <c r="A67" s="210">
        <v>5911</v>
      </c>
      <c r="B67" s="209" t="s">
        <v>22</v>
      </c>
      <c r="C67" s="122">
        <v>500000</v>
      </c>
      <c r="D67" s="122"/>
      <c r="E67" s="122"/>
      <c r="F67" s="122">
        <f>C67-D67</f>
        <v>500000</v>
      </c>
      <c r="G67" s="186"/>
      <c r="H67" s="119"/>
      <c r="I67" s="122">
        <v>500000</v>
      </c>
      <c r="J67" s="119"/>
      <c r="K67" s="119"/>
      <c r="L67" s="119"/>
      <c r="M67" s="119"/>
      <c r="N67" s="119"/>
      <c r="O67" s="119"/>
      <c r="P67" s="119"/>
      <c r="Q67" s="188"/>
      <c r="R67" s="119"/>
      <c r="S67" s="174">
        <f>SUM(G67:Q67)</f>
        <v>500000</v>
      </c>
      <c r="T67" s="176">
        <v>119224.8</v>
      </c>
      <c r="U67" s="176">
        <v>0</v>
      </c>
      <c r="V67" s="174">
        <f t="shared" si="4"/>
        <v>380775.2</v>
      </c>
      <c r="W67" s="175">
        <f t="shared" si="12"/>
        <v>0.23844960000000001</v>
      </c>
    </row>
    <row r="68" spans="1:23">
      <c r="A68" s="210">
        <v>5411</v>
      </c>
      <c r="B68" s="209" t="s">
        <v>23</v>
      </c>
      <c r="C68" s="122">
        <v>800000</v>
      </c>
      <c r="D68" s="122"/>
      <c r="E68" s="122"/>
      <c r="F68" s="122">
        <f>C68-D68</f>
        <v>800000</v>
      </c>
      <c r="G68" s="190"/>
      <c r="H68" s="119"/>
      <c r="I68" s="122">
        <v>800000</v>
      </c>
      <c r="J68" s="119"/>
      <c r="K68" s="119"/>
      <c r="L68" s="119"/>
      <c r="M68" s="119"/>
      <c r="N68" s="119"/>
      <c r="O68" s="119"/>
      <c r="P68" s="119"/>
      <c r="Q68" s="119"/>
      <c r="R68" s="119"/>
      <c r="S68" s="174">
        <f>SUM(G68:Q68)</f>
        <v>800000</v>
      </c>
      <c r="T68" s="176"/>
      <c r="U68" s="176">
        <v>0</v>
      </c>
      <c r="V68" s="174">
        <f t="shared" si="4"/>
        <v>800000</v>
      </c>
      <c r="W68" s="175">
        <f t="shared" si="12"/>
        <v>0</v>
      </c>
    </row>
    <row r="69" spans="1:23">
      <c r="A69" s="207" t="s">
        <v>24</v>
      </c>
      <c r="B69" s="205" t="s">
        <v>25</v>
      </c>
      <c r="C69" s="201">
        <f>SUM(C66:C68)</f>
        <v>2050000</v>
      </c>
      <c r="D69" s="201"/>
      <c r="E69" s="201"/>
      <c r="F69" s="201">
        <f>SUM(F66:F68)</f>
        <v>2050000</v>
      </c>
      <c r="G69" s="201">
        <f t="shared" ref="G69:R69" si="13">SUM(G66:G68)</f>
        <v>0</v>
      </c>
      <c r="H69" s="201">
        <f t="shared" si="13"/>
        <v>0</v>
      </c>
      <c r="I69" s="201">
        <f>SUM(I66:I68)</f>
        <v>2050000</v>
      </c>
      <c r="J69" s="201">
        <f t="shared" si="13"/>
        <v>0</v>
      </c>
      <c r="K69" s="201">
        <f t="shared" si="13"/>
        <v>0</v>
      </c>
      <c r="L69" s="201">
        <f t="shared" si="13"/>
        <v>0</v>
      </c>
      <c r="M69" s="201">
        <f t="shared" si="13"/>
        <v>0</v>
      </c>
      <c r="N69" s="201">
        <f t="shared" si="13"/>
        <v>0</v>
      </c>
      <c r="O69" s="201">
        <f t="shared" si="13"/>
        <v>0</v>
      </c>
      <c r="P69" s="201">
        <f t="shared" si="13"/>
        <v>0</v>
      </c>
      <c r="Q69" s="201">
        <f t="shared" si="13"/>
        <v>0</v>
      </c>
      <c r="R69" s="201">
        <f t="shared" si="13"/>
        <v>0</v>
      </c>
      <c r="S69" s="201">
        <f>SUM(S66:S68)</f>
        <v>2050000</v>
      </c>
      <c r="T69" s="201">
        <f>SUM(T66:T68)</f>
        <v>576040.30000000005</v>
      </c>
      <c r="U69" s="201">
        <f>SUM(U66:U68)</f>
        <v>6370.72</v>
      </c>
      <c r="V69" s="201">
        <f>SUM(V66:V68)</f>
        <v>1473959.7</v>
      </c>
      <c r="W69" s="202">
        <f t="shared" si="12"/>
        <v>0.28099526829268295</v>
      </c>
    </row>
    <row r="70" spans="1:23">
      <c r="A70" s="211">
        <v>6221</v>
      </c>
      <c r="B70" s="191" t="s">
        <v>26</v>
      </c>
      <c r="C70" s="122">
        <v>4039126</v>
      </c>
      <c r="D70" s="122"/>
      <c r="E70" s="122"/>
      <c r="F70" s="122">
        <f>C70-D70</f>
        <v>4039126</v>
      </c>
      <c r="G70" s="188"/>
      <c r="H70" s="119"/>
      <c r="I70" s="119"/>
      <c r="J70" s="119"/>
      <c r="K70" s="119"/>
      <c r="L70" s="119"/>
      <c r="M70" s="119"/>
      <c r="N70" s="119"/>
      <c r="O70" s="119"/>
      <c r="P70" s="122">
        <v>4039126</v>
      </c>
      <c r="Q70" s="119"/>
      <c r="R70" s="119"/>
      <c r="S70" s="174">
        <f>SUM(G70:Q70)</f>
        <v>4039126</v>
      </c>
      <c r="T70" s="176">
        <v>0</v>
      </c>
      <c r="U70" s="176">
        <v>0</v>
      </c>
      <c r="V70" s="174">
        <f t="shared" si="4"/>
        <v>4039126</v>
      </c>
      <c r="W70" s="175">
        <f t="shared" si="12"/>
        <v>0</v>
      </c>
    </row>
    <row r="71" spans="1:23">
      <c r="A71" s="207" t="s">
        <v>27</v>
      </c>
      <c r="B71" s="205" t="s">
        <v>28</v>
      </c>
      <c r="C71" s="201">
        <f>SUM(C70)</f>
        <v>4039126</v>
      </c>
      <c r="D71" s="201"/>
      <c r="E71" s="201"/>
      <c r="F71" s="201">
        <f>SUM(F70)</f>
        <v>4039126</v>
      </c>
      <c r="G71" s="201">
        <f t="shared" ref="G71:R71" si="14">SUM(G70)</f>
        <v>0</v>
      </c>
      <c r="H71" s="201">
        <f t="shared" si="14"/>
        <v>0</v>
      </c>
      <c r="I71" s="201">
        <f t="shared" si="14"/>
        <v>0</v>
      </c>
      <c r="J71" s="201">
        <f t="shared" si="14"/>
        <v>0</v>
      </c>
      <c r="K71" s="201">
        <f t="shared" si="14"/>
        <v>0</v>
      </c>
      <c r="L71" s="201">
        <f t="shared" si="14"/>
        <v>0</v>
      </c>
      <c r="M71" s="201">
        <f t="shared" si="14"/>
        <v>0</v>
      </c>
      <c r="N71" s="201">
        <f t="shared" si="14"/>
        <v>0</v>
      </c>
      <c r="O71" s="201">
        <f t="shared" si="14"/>
        <v>0</v>
      </c>
      <c r="P71" s="201">
        <f t="shared" si="14"/>
        <v>4039126</v>
      </c>
      <c r="Q71" s="201">
        <f t="shared" si="14"/>
        <v>0</v>
      </c>
      <c r="R71" s="201">
        <f t="shared" si="14"/>
        <v>0</v>
      </c>
      <c r="S71" s="201">
        <f>SUM(S70)</f>
        <v>4039126</v>
      </c>
      <c r="T71" s="201">
        <f>SUM(T70)</f>
        <v>0</v>
      </c>
      <c r="U71" s="201">
        <f>SUM(U70)</f>
        <v>0</v>
      </c>
      <c r="V71" s="201">
        <f>SUM(V70)</f>
        <v>4039126</v>
      </c>
      <c r="W71" s="202">
        <f t="shared" si="12"/>
        <v>0</v>
      </c>
    </row>
    <row r="72" spans="1:23">
      <c r="A72" s="192"/>
      <c r="B72" s="192"/>
      <c r="C72" s="193"/>
      <c r="D72" s="193"/>
      <c r="E72" s="193"/>
      <c r="F72" s="193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74"/>
      <c r="T72" s="176"/>
      <c r="U72" s="176"/>
      <c r="V72" s="174"/>
      <c r="W72" s="175"/>
    </row>
    <row r="73" spans="1:23">
      <c r="A73" s="212"/>
      <c r="B73" s="212" t="s">
        <v>29</v>
      </c>
      <c r="C73" s="201">
        <f>C71+C69+C65+C63+C37+C23</f>
        <v>30058138.722890001</v>
      </c>
      <c r="D73" s="201">
        <f>D71+D69+D65+D63+D37+D23</f>
        <v>796500</v>
      </c>
      <c r="E73" s="201">
        <f>E71+E69+E65+E63+E37+E23</f>
        <v>796500</v>
      </c>
      <c r="F73" s="201">
        <f>F23+F37+F63+F65+F69+F71</f>
        <v>30058138.722890001</v>
      </c>
      <c r="G73" s="201">
        <f t="shared" ref="G73:S73" si="15">G71+G69+G65+G63+G37+G23</f>
        <v>1980459.3935741666</v>
      </c>
      <c r="H73" s="201">
        <f t="shared" si="15"/>
        <v>1980459.3935741666</v>
      </c>
      <c r="I73" s="201">
        <f t="shared" si="15"/>
        <v>4030459.3935741661</v>
      </c>
      <c r="J73" s="201">
        <f t="shared" si="15"/>
        <v>1980459.3935741666</v>
      </c>
      <c r="K73" s="201">
        <f t="shared" si="15"/>
        <v>1980459.3935741666</v>
      </c>
      <c r="L73" s="201">
        <f t="shared" si="15"/>
        <v>1980459.3935741666</v>
      </c>
      <c r="M73" s="201">
        <f t="shared" si="15"/>
        <v>1980459.3935741666</v>
      </c>
      <c r="N73" s="201">
        <f t="shared" si="15"/>
        <v>1980459.3935741666</v>
      </c>
      <c r="O73" s="201">
        <f t="shared" si="15"/>
        <v>1980459.3935741666</v>
      </c>
      <c r="P73" s="201">
        <f t="shared" si="15"/>
        <v>6019585.3935741661</v>
      </c>
      <c r="Q73" s="201">
        <f t="shared" si="15"/>
        <v>1980459.3935741666</v>
      </c>
      <c r="R73" s="201">
        <f t="shared" si="15"/>
        <v>2183959.3935741666</v>
      </c>
      <c r="S73" s="201">
        <f t="shared" si="15"/>
        <v>27874179.329315834</v>
      </c>
      <c r="T73" s="201">
        <f>T71+T69+T65+T63+T37+T23</f>
        <v>15315279.32</v>
      </c>
      <c r="U73" s="201">
        <f>U71+U69+U65+U63+U37+U23</f>
        <v>1067605.95</v>
      </c>
      <c r="V73" s="201">
        <f>V71+V69+V65+V63+V37+V23</f>
        <v>14742859.40289</v>
      </c>
      <c r="W73" s="202">
        <f>T73/S73</f>
        <v>0.54944323702088738</v>
      </c>
    </row>
    <row r="74" spans="1:23">
      <c r="C74" s="189"/>
      <c r="D74" s="189"/>
      <c r="E74" s="189"/>
      <c r="F74" s="189"/>
      <c r="S74" s="189"/>
      <c r="T74" s="189"/>
      <c r="U74" s="189"/>
      <c r="V74" s="189"/>
      <c r="W74" s="189"/>
    </row>
    <row r="75" spans="1:23">
      <c r="C75" s="189"/>
      <c r="D75" s="189"/>
      <c r="E75" s="189"/>
      <c r="F75" s="189"/>
    </row>
    <row r="76" spans="1:23">
      <c r="C76" s="189"/>
      <c r="D76" s="189"/>
      <c r="E76" s="189"/>
      <c r="F76" s="189"/>
    </row>
  </sheetData>
  <mergeCells count="6">
    <mergeCell ref="A8:A9"/>
    <mergeCell ref="B8:B9"/>
    <mergeCell ref="A1:R1"/>
    <mergeCell ref="A2:R2"/>
    <mergeCell ref="C8:C9"/>
    <mergeCell ref="D8:E8"/>
  </mergeCells>
  <phoneticPr fontId="26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ficha</vt:lpstr>
      <vt:lpstr>Actividades</vt:lpstr>
      <vt:lpstr>Avance Presupuestal a Noviembre</vt:lpstr>
    </vt:vector>
  </TitlesOfParts>
  <Company>Nombre de la organización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ADRIAN AGUILAR</cp:lastModifiedBy>
  <cp:lastPrinted>2011-06-30T13:36:00Z</cp:lastPrinted>
  <dcterms:created xsi:type="dcterms:W3CDTF">2008-04-24T17:14:23Z</dcterms:created>
  <dcterms:modified xsi:type="dcterms:W3CDTF">2014-03-26T19:43:40Z</dcterms:modified>
</cp:coreProperties>
</file>