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INFORMACION FALTANTE\"/>
    </mc:Choice>
  </mc:AlternateContent>
  <bookViews>
    <workbookView xWindow="0" yWindow="0" windowWidth="20490" windowHeight="7455" firstSheet="6" activeTab="7"/>
  </bookViews>
  <sheets>
    <sheet name="EDO SIT-FIN" sheetId="4" r:id="rId1"/>
    <sheet name="RESUMEN EGRE" sheetId="9" r:id="rId2"/>
    <sheet name="CTA 0865" sheetId="13" r:id="rId3"/>
    <sheet name="CTA 4515" sheetId="6" r:id="rId4"/>
    <sheet name="CTA 5019" sheetId="5" r:id="rId5"/>
    <sheet name="POL INGRE" sheetId="12" r:id="rId6"/>
    <sheet name="NOMINA" sheetId="14" r:id="rId7"/>
    <sheet name="INGRESOS" sheetId="2" r:id="rId8"/>
    <sheet name="DESGLOSE CTAS" sheetId="15" r:id="rId9"/>
    <sheet name="EGRESOS" sheetId="3" r:id="rId10"/>
    <sheet name="OBSERV." sheetId="11" r:id="rId11"/>
    <sheet name="GASTOS MAYORES" sheetId="16" r:id="rId12"/>
  </sheets>
  <calcPr calcId="152511"/>
</workbook>
</file>

<file path=xl/calcChain.xml><?xml version="1.0" encoding="utf-8"?>
<calcChain xmlns="http://schemas.openxmlformats.org/spreadsheetml/2006/main">
  <c r="D57" i="2" l="1"/>
  <c r="D55" i="2"/>
  <c r="D50" i="2"/>
  <c r="D44" i="2"/>
  <c r="D5" i="2"/>
  <c r="B35" i="2"/>
  <c r="B30" i="2"/>
  <c r="B27" i="2"/>
  <c r="B5" i="2"/>
  <c r="D30" i="2"/>
  <c r="D25" i="2"/>
  <c r="D24" i="2" s="1"/>
  <c r="D17" i="2"/>
  <c r="D11" i="2"/>
  <c r="D10" i="2" s="1"/>
  <c r="D60" i="2" l="1"/>
  <c r="B25" i="3"/>
  <c r="B17" i="3"/>
  <c r="B30" i="3"/>
  <c r="B11" i="3"/>
  <c r="C50" i="3" l="1"/>
  <c r="C55" i="3"/>
  <c r="C10" i="3"/>
  <c r="B33" i="2"/>
  <c r="B32" i="2" s="1"/>
  <c r="B13" i="2"/>
  <c r="B10" i="2" s="1"/>
  <c r="B60" i="2" l="1"/>
  <c r="E159" i="5"/>
  <c r="F159" i="5"/>
  <c r="G159" i="5"/>
  <c r="H159" i="5"/>
  <c r="J159" i="5"/>
  <c r="K159" i="5"/>
  <c r="L159" i="5"/>
  <c r="M159" i="5"/>
  <c r="N159" i="5"/>
  <c r="O159" i="5"/>
  <c r="P159" i="5"/>
  <c r="C7" i="14"/>
  <c r="B9" i="14" s="1"/>
  <c r="D7" i="14"/>
  <c r="E7" i="14"/>
  <c r="F7" i="14"/>
  <c r="G7" i="14"/>
  <c r="B7" i="14"/>
  <c r="H3" i="14"/>
  <c r="H4" i="14"/>
  <c r="H5" i="14"/>
  <c r="H6" i="14"/>
  <c r="H2" i="14"/>
  <c r="I13" i="13"/>
  <c r="H13" i="13"/>
  <c r="G13" i="13"/>
  <c r="F13" i="13"/>
  <c r="E13" i="13"/>
  <c r="D13" i="13"/>
  <c r="D14" i="13" s="1"/>
  <c r="F144" i="5"/>
  <c r="D141" i="5"/>
  <c r="D110" i="5"/>
  <c r="D78" i="5"/>
  <c r="D46" i="5"/>
  <c r="D24" i="5"/>
  <c r="D18" i="5"/>
  <c r="D159" i="5" s="1"/>
  <c r="G99" i="9"/>
  <c r="G100" i="9"/>
  <c r="I144" i="5" l="1"/>
  <c r="I159" i="5" s="1"/>
  <c r="I14" i="13"/>
  <c r="E75" i="12"/>
  <c r="E91" i="12" s="1"/>
  <c r="E79" i="12"/>
  <c r="D67" i="12"/>
  <c r="D61" i="12"/>
  <c r="D57" i="12"/>
  <c r="E24" i="12"/>
  <c r="E37" i="12"/>
  <c r="D15" i="12"/>
  <c r="D5" i="12"/>
  <c r="C5" i="3"/>
  <c r="H101" i="9"/>
  <c r="H102" i="9"/>
  <c r="H97" i="9"/>
  <c r="H96" i="9"/>
  <c r="I95" i="9" s="1"/>
  <c r="H90" i="9"/>
  <c r="H91" i="9"/>
  <c r="H92" i="9"/>
  <c r="H93" i="9"/>
  <c r="H94" i="9"/>
  <c r="H89" i="9"/>
  <c r="I88" i="9" s="1"/>
  <c r="H82" i="9"/>
  <c r="H83" i="9"/>
  <c r="H84" i="9"/>
  <c r="H85" i="9"/>
  <c r="H86" i="9"/>
  <c r="H87" i="9"/>
  <c r="H81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48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7" i="9"/>
  <c r="H38" i="9"/>
  <c r="H39" i="9"/>
  <c r="H40" i="9"/>
  <c r="H41" i="9"/>
  <c r="H42" i="9"/>
  <c r="H43" i="9"/>
  <c r="H44" i="9"/>
  <c r="H45" i="9"/>
  <c r="H46" i="9"/>
  <c r="H16" i="9"/>
  <c r="H8" i="9"/>
  <c r="H9" i="9"/>
  <c r="H10" i="9"/>
  <c r="H11" i="9"/>
  <c r="H12" i="9"/>
  <c r="H13" i="9"/>
  <c r="H14" i="9"/>
  <c r="H6" i="9"/>
  <c r="J12" i="6"/>
  <c r="Q63" i="5"/>
  <c r="Q30" i="5"/>
  <c r="H7" i="9"/>
  <c r="H36" i="9"/>
  <c r="E40" i="12" l="1"/>
  <c r="D91" i="12"/>
  <c r="D40" i="12"/>
  <c r="I80" i="9"/>
  <c r="I47" i="9"/>
  <c r="I5" i="9"/>
  <c r="I15" i="9"/>
  <c r="H21" i="6"/>
  <c r="E21" i="6"/>
  <c r="F21" i="6"/>
  <c r="G21" i="6"/>
  <c r="I21" i="6"/>
  <c r="D21" i="6"/>
  <c r="D22" i="6" l="1"/>
  <c r="I22" i="6"/>
  <c r="H99" i="9"/>
  <c r="H100" i="9"/>
  <c r="F103" i="9"/>
  <c r="E103" i="9"/>
  <c r="D103" i="9"/>
  <c r="C103" i="9"/>
  <c r="I98" i="9" l="1"/>
  <c r="H103" i="9"/>
  <c r="P160" i="5"/>
  <c r="G103" i="9"/>
  <c r="I103" i="9" l="1"/>
  <c r="F22" i="4" l="1"/>
  <c r="D160" i="5" l="1"/>
  <c r="D162" i="5" s="1"/>
  <c r="C44" i="3"/>
  <c r="C24" i="3" l="1"/>
  <c r="C9" i="4"/>
  <c r="C57" i="3"/>
  <c r="G13" i="4"/>
  <c r="H21" i="4"/>
  <c r="G4" i="4"/>
  <c r="C4" i="4"/>
  <c r="H19" i="4" l="1"/>
  <c r="D19" i="4"/>
  <c r="D25" i="4" s="1"/>
  <c r="B60" i="3"/>
  <c r="C60" i="3"/>
  <c r="H25" i="4" l="1"/>
  <c r="H26" i="4" s="1"/>
</calcChain>
</file>

<file path=xl/sharedStrings.xml><?xml version="1.0" encoding="utf-8"?>
<sst xmlns="http://schemas.openxmlformats.org/spreadsheetml/2006/main" count="699" uniqueCount="387">
  <si>
    <t>MUNICIPIO DE SAN JUANITO DE ESCOBEDO JALISCO</t>
  </si>
  <si>
    <t>IMPORTE</t>
  </si>
  <si>
    <t>OBSERVACIONES A LA CUENTA PUBLICA</t>
  </si>
  <si>
    <t>A  C  T  I  V  O</t>
  </si>
  <si>
    <t>CAJA</t>
  </si>
  <si>
    <t>BANCOS</t>
  </si>
  <si>
    <t>DEUDORES DIVERSOS</t>
  </si>
  <si>
    <t>ACTIVO CIRCULANTE</t>
  </si>
  <si>
    <t>ACTIVO NO CIRCULANTE</t>
  </si>
  <si>
    <t>EDIFICACIONA HABITACIONAL EN PROCESOS</t>
  </si>
  <si>
    <t>MUEBLES DE OFICINA Y ESTANTERIA</t>
  </si>
  <si>
    <t>EQUIPOS Y APARATOS AUDIOVISUALES</t>
  </si>
  <si>
    <t>EQUIPO MEDICO Y DE LABORATORIO</t>
  </si>
  <si>
    <t>AUTOMOVILES Y EQUIPO TERRESTRE</t>
  </si>
  <si>
    <t>EQUIPO DE DEFENSA Y SEGURIDAD</t>
  </si>
  <si>
    <t>EQUIPO DE COMUNICACIÓN Y TELECOMUNICACION</t>
  </si>
  <si>
    <t>SOFTWARE</t>
  </si>
  <si>
    <t>LICENCIAS INFORMATICAS E INTELECTUALES</t>
  </si>
  <si>
    <t>P  A  S  I  V  O</t>
  </si>
  <si>
    <t>PASIVO CIRCULANTE</t>
  </si>
  <si>
    <t>RETENCIONES Y CONTRIBUCIONES POR PAGAR</t>
  </si>
  <si>
    <t>A CORTO PLAZO</t>
  </si>
  <si>
    <t>PASIVO NO CIRCULANTE</t>
  </si>
  <si>
    <t>PORCION A CORTO PLAZO DE LOS PRESTAMOS</t>
  </si>
  <si>
    <t>DE LA DEUDA PUBLICA INTERNA</t>
  </si>
  <si>
    <t>HACIENDA PUBLICA PATRIMONIO</t>
  </si>
  <si>
    <t>RESULTADO DE JERCICIOS ANTERIORES</t>
  </si>
  <si>
    <t>TOTAL ACTIVO</t>
  </si>
  <si>
    <t>TOTAL PASIVO</t>
  </si>
  <si>
    <t>PRESTAMOS DE LA DEUDA INTERNA POR PAGAR</t>
  </si>
  <si>
    <t>A LARGO PLAZO</t>
  </si>
  <si>
    <t>RESULTADO DEL EJERCICIO (AHORRO/DESAHORRO</t>
  </si>
  <si>
    <t>SUMAS IGUALES</t>
  </si>
  <si>
    <t>C  O  N  C  E  P  T  O</t>
  </si>
  <si>
    <t>PREDIOS URBANOS</t>
  </si>
  <si>
    <t>ADQUISICION DE DEPARTAMENTOS, VIVIENDAS Y CASA PARA HABITACION</t>
  </si>
  <si>
    <t>PUESTOS PERMANENTES Y EVENTUALES</t>
  </si>
  <si>
    <t>LICENCIAS, PERMISOS DE GIROS CON VENTA DE BEBIDAS ALACOHOLICAS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</si>
  <si>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</si>
  <si>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</si>
  <si>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</si>
  <si>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</si>
  <si>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</si>
  <si>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</si>
  <si>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EXPEDICION DE CERTIFICADOS, CERTIFICACIONES Y CONSTANCIAS</t>
  </si>
  <si>
    <t>CERTIFICACIONES CATASTRALES</t>
  </si>
  <si>
    <t>REVISION Y AUTORIZACION DE AVALUOS</t>
  </si>
  <si>
    <t>FORMAS Y EDICIONES IMPRESAS</t>
  </si>
  <si>
    <t>OTROS PRODUCTOS NO ESPECIFICADOS</t>
  </si>
  <si>
    <t>APROVECHAMIENTOS</t>
  </si>
  <si>
    <t>INFRACCIONES</t>
  </si>
  <si>
    <t>FEDERALES</t>
  </si>
  <si>
    <t>ESTATALES</t>
  </si>
  <si>
    <t>DEL FONDO DE INFRAESTRUCTURA SOCIAL MUNICIPAL</t>
  </si>
  <si>
    <t>DEL FONDO DE FORTALECIMIENTO MUNICIPAL</t>
  </si>
  <si>
    <t>TOTAL</t>
  </si>
  <si>
    <t>SUBTOTAL</t>
  </si>
  <si>
    <t>I M P U E S T O S</t>
  </si>
  <si>
    <t>D E R E C H O S</t>
  </si>
  <si>
    <t>P R O D U C T O S</t>
  </si>
  <si>
    <t>P A R T I C I P A C I O N E S</t>
  </si>
  <si>
    <t>A P O R T A C I O N E S</t>
  </si>
  <si>
    <t>SERVICIOS PERSONALES</t>
  </si>
  <si>
    <t>DIETAS</t>
  </si>
  <si>
    <t>SUELDOS BASE PERSONAL PERMANENTE</t>
  </si>
  <si>
    <t>SUELDOS BASE PERSONASL EVENTUAL</t>
  </si>
  <si>
    <t>INDEMNIZACIONES</t>
  </si>
  <si>
    <t>MATERIALES Y SUMINISTROS</t>
  </si>
  <si>
    <t>MATERIALES, UTILES Y EQUIPOS MENORES DE OFICINA</t>
  </si>
  <si>
    <t>MATERIAL DE LIMPIEZA</t>
  </si>
  <si>
    <t>PRODUCTOS ALIMENTICIOS PARA PERSONAS</t>
  </si>
  <si>
    <t>PRODUCTOS MINERALES NO METALICOS</t>
  </si>
  <si>
    <t>MATERIAL ELECTRICO Y ELECTRONICO</t>
  </si>
  <si>
    <t>OTROS PRODUCTOS QUIMICOS</t>
  </si>
  <si>
    <t>SERVICIOS GENERALES</t>
  </si>
  <si>
    <t>ENERGIA ELECTRICA</t>
  </si>
  <si>
    <t>TELEFONIA TRADICIONAL</t>
  </si>
  <si>
    <t>SERVICIOS FINANCIEROS Y BANCARIOS</t>
  </si>
  <si>
    <t>REPARACION Y MANTENIMIENTO DE EQUIPO DE TRANSPORTE</t>
  </si>
  <si>
    <t>VIATICOS EN EL PAIS</t>
  </si>
  <si>
    <t>GASTOS DE ORDEN SOCIAL Y CULTURAL</t>
  </si>
  <si>
    <t>TRANSFERENCIAS SUBSIDIOS Y OTRAS AYUDAS</t>
  </si>
  <si>
    <t>TRANSFERENCIAS AL DIF MUNICIPAL</t>
  </si>
  <si>
    <t>AYUDAS SOCIALES A INSTITUCIONES DE ENSEÑANZA</t>
  </si>
  <si>
    <t>JUBILACIONES</t>
  </si>
  <si>
    <t>DEUDA PUBLICA</t>
  </si>
  <si>
    <t>INVERSION PUBLICA</t>
  </si>
  <si>
    <t>AMORTIZACION DE LA DEUDA PUBLICA</t>
  </si>
  <si>
    <t>INTERESES DE LA DEUDA PUBLICA</t>
  </si>
  <si>
    <t>LICENCIAS DE CONSTRUCCION</t>
  </si>
  <si>
    <t>OTROS MATERIALES Y ARTICULOS DE CONSTRUCCION Y REPARACION</t>
  </si>
  <si>
    <t>COMBUSTIBLES LUBRICANTES Y ADITIVOS</t>
  </si>
  <si>
    <t>VESTUARIO Y UNIFORMES</t>
  </si>
  <si>
    <t>HERRAMIENTAS MENORES</t>
  </si>
  <si>
    <t>ARRENDAMIENTO DE TERRENOS</t>
  </si>
  <si>
    <t>CONSERVACION Y MANTENIMIENTO MENOR DE INMUEBLES</t>
  </si>
  <si>
    <t>RELACION DE INGRESOS</t>
  </si>
  <si>
    <t>RELACION DE EGRESOS</t>
  </si>
  <si>
    <t>ESTADO DE SITUACION FINANCIERA AL 31 DE DICIEMBRE DE 2018</t>
  </si>
  <si>
    <t>COMPENSACIONES</t>
  </si>
  <si>
    <t>OTRAS PRESTACIONES SOCIALES Y ECONOMICAS</t>
  </si>
  <si>
    <t>MATERIALES, ACCESORIOS Y SUMINISTROS MEDICOS</t>
  </si>
  <si>
    <t>ARRENDAMIENTO DE MOBILIARIO Y EQUIPO DE ADMINISTRACION, EDUC. Y R</t>
  </si>
  <si>
    <t>FERTILIZANTES, PESTICIDAS Y OTROS AGROQUIMICOS</t>
  </si>
  <si>
    <t>ARTICULOS DEPORTIVOS</t>
  </si>
  <si>
    <t>AGUA</t>
  </si>
  <si>
    <t>ARRENDAMIENTO DE EDIFICIOS</t>
  </si>
  <si>
    <t>FLETES Y MANIOBRAS</t>
  </si>
  <si>
    <t>AYUDAS SOCIALES A INSTITUCIONES SIN FINES DE LUCRO</t>
  </si>
  <si>
    <t>TRANSFERENCIAS A FIDEICOMISOS DEL PODER EJECUTIVO</t>
  </si>
  <si>
    <t>CH/TFCIA</t>
  </si>
  <si>
    <t>OP</t>
  </si>
  <si>
    <t>CTA</t>
  </si>
  <si>
    <t>GASTO</t>
  </si>
  <si>
    <t>SUBS-E</t>
  </si>
  <si>
    <t>ISR</t>
  </si>
  <si>
    <t>CTA 5019</t>
  </si>
  <si>
    <t>RESUMEN DE EGRESOS CTA. 5019 GASTO CORRIENTE</t>
  </si>
  <si>
    <t>CB</t>
  </si>
  <si>
    <t>T9014</t>
  </si>
  <si>
    <t>CANC</t>
  </si>
  <si>
    <t>TFCIA</t>
  </si>
  <si>
    <t>ANT-PROV</t>
  </si>
  <si>
    <t>SUBS E</t>
  </si>
  <si>
    <t>T9008</t>
  </si>
  <si>
    <t>RESUMEN DE EGRESOS CTA. 4515 FORTALECIMIENTO</t>
  </si>
  <si>
    <t>CTA 4515</t>
  </si>
  <si>
    <t>RESUMEN DE EGRESOS</t>
  </si>
  <si>
    <t>C    O    N    C    E   P    T    O</t>
  </si>
  <si>
    <t>GTO-C</t>
  </si>
  <si>
    <t>PARTICIP</t>
  </si>
  <si>
    <t>TOTAL X RAMO</t>
  </si>
  <si>
    <t>SUELDOS BASE AL PERSONAL PERMANENTE</t>
  </si>
  <si>
    <t>SUELDO BASE AL PERSONAL EVENTUAL</t>
  </si>
  <si>
    <t>PRIMAS DE VACACIONES, DOMINICALES Y GRATIFICACION DE FIN DE A</t>
  </si>
  <si>
    <t>HORAS EXTRAORDINARIAS</t>
  </si>
  <si>
    <t>ESTIMULOS</t>
  </si>
  <si>
    <t>MATERIALES Y SUMINISTOS</t>
  </si>
  <si>
    <t>MATEREIALES Y UTILES DE IMPRESION Y REPRODUCCION</t>
  </si>
  <si>
    <t>MATERIALES, UTILESY EQUIPOS MEMORES DE LA TECNOLOGIA</t>
  </si>
  <si>
    <t>MATERIAL IMPRESO E INFORMACION DIGITAL</t>
  </si>
  <si>
    <t>MATERIALES Y UTILES DE ENSEÑANZA</t>
  </si>
  <si>
    <t>MATERIALES PARA EL REGISTRO E IDENTIFICACION DE BIENES Y PERS</t>
  </si>
  <si>
    <t>UTENCILIOS PARA EL SERVICIO DE ALIMENTACION</t>
  </si>
  <si>
    <t>CEMENTO Y PRODUCTOS DE CONCRETO</t>
  </si>
  <si>
    <t>MADERA Y PRODUCTOS DE MADERA</t>
  </si>
  <si>
    <t>ARTICULOS METALICOS PARA LA CONSTRUCCION</t>
  </si>
  <si>
    <t>MATERIALES COMPLEMENTARIOS</t>
  </si>
  <si>
    <t>OTROS MATERIALES Y ARTICULOS PARA LA CONSTRUCCION</t>
  </si>
  <si>
    <t>MEDICINAS Y PRODUCTOS FARMACEUTICOS</t>
  </si>
  <si>
    <t>OTROSD PRODUCTOD QUIMICOS</t>
  </si>
  <si>
    <t>PRENDAS DE SEGURIDAD Y PROTECCION PERSONAL</t>
  </si>
  <si>
    <t>PRODUCTOS TEXTILES</t>
  </si>
  <si>
    <t>BLANCOS Y OTROS PRODUCTOS TEXTILES</t>
  </si>
  <si>
    <t>REFACC. Y ACCS. MENORES DE MOBILIARIO Y EQ. DE ADMINISTRACION</t>
  </si>
  <si>
    <t>REFACC. Y ACCESORIOS MENORES DE EQ. DE COMPUTO</t>
  </si>
  <si>
    <t>REFACC. Y ACCESORIOS MENORES DE EQ. DE TRANSPORTE</t>
  </si>
  <si>
    <t>REFAC. Y ACCS. MENORES PARA MAQUINARIA Y OTROS EQ.</t>
  </si>
  <si>
    <t>G A S</t>
  </si>
  <si>
    <t>TELEFONIA CELULAR</t>
  </si>
  <si>
    <t>SERVICIOS POSTALES Y TELEGRAFICOS</t>
  </si>
  <si>
    <t>ARRENDAMIENTO DE MOBILIARIO Y EQ. DE ADMINISTRACION</t>
  </si>
  <si>
    <t>ARRENDAMIENTO DE MAQUINARIA</t>
  </si>
  <si>
    <t>OTROS ARRENDAMIENTOS</t>
  </si>
  <si>
    <t>SERVICIOS LEGALES, DE CONTABILIDAD, ASUDITORIA, Y RELACIONAD</t>
  </si>
  <si>
    <t>SERVICIOS DE DISEÑO, ARQUITEC., INGENIERIA Y ACTIVIDADES RELACIONADAS</t>
  </si>
  <si>
    <t>SERVICIOS DE CONSULTORIA ADMI, PROCESOS, TECNICA Y EN LAS TECNOL</t>
  </si>
  <si>
    <t>SERVICIOS DE APOYO ADMINISTRATIVO</t>
  </si>
  <si>
    <t>SEGUROS DE BIENES PATRIMONIALES</t>
  </si>
  <si>
    <t>INSTALACION, REPARACION Y MANTENIM. DE MOBILIARIO Y EQ. DE ADM</t>
  </si>
  <si>
    <t>INSTALACION, REPARACION Y MANTENIM. DE EQUIPO DE COMPUTO</t>
  </si>
  <si>
    <t>REPARAC. Y MANTENIMIENTO DE EQUIPO DE TRANSPORTE</t>
  </si>
  <si>
    <t>INSTALACION, REPARACION Y MANTENIM. DE MAQUINARIA Y OTROS EQ</t>
  </si>
  <si>
    <t>SERVICIOS DE JARDINERIA Y FUMIGACION</t>
  </si>
  <si>
    <t xml:space="preserve">DIFUSION POR RADIO, TELEVISION Y OTROS MEDIOS DE MENSAJES </t>
  </si>
  <si>
    <t>PASAJES TERRESTRES</t>
  </si>
  <si>
    <t>PASAJES AEREOS</t>
  </si>
  <si>
    <t>SERVICIOS FUNERARIOS Y DE CEMENTERIOS</t>
  </si>
  <si>
    <t>IMPUESTOS Y DERECHOS</t>
  </si>
  <si>
    <t>PENAS MULTAS Y ACCESORIOS</t>
  </si>
  <si>
    <t>TRANSFERENCIAS ASIGNACIONES, SUBSIDIOS Y OTRAS AYU</t>
  </si>
  <si>
    <t>TRANSFERENCIAS A ENTIDAES  ( DIF )</t>
  </si>
  <si>
    <t>AYUDAS SOCIALES A PERSONA</t>
  </si>
  <si>
    <t>BECAS Y OTRAS AYUDAS PARA PROGRAMAS DE CAPACITACION</t>
  </si>
  <si>
    <t>AYUDAS SOCIALES A INSTUCIONES DE ENSEÑANZA</t>
  </si>
  <si>
    <t>BIENES MUEBLES E INMEBLES</t>
  </si>
  <si>
    <t>EQUIPO DE COMPUTO Y DE TECNOLOGIAS DE LA INFORMACION</t>
  </si>
  <si>
    <t>CAMARAS FOTOGRAFICAS Y DE VIDEOS</t>
  </si>
  <si>
    <t>HERRAMIENTAS-MAQUINAS-HERRAMIENTA</t>
  </si>
  <si>
    <t>EDIFICACION NO HABITACIONAL</t>
  </si>
  <si>
    <t>DIVISION DE TERRENOS Y CONST. DE OBRAS DE URBANIZACION</t>
  </si>
  <si>
    <t>AMORTIZACION DE LA DEUDA INTERNA CON INST. DE CRED.</t>
  </si>
  <si>
    <t>INTERESES DE LA DEUDA INTERNA CON INST. DE CREDITO</t>
  </si>
  <si>
    <t>ADEUDOS DE EJERCICIOS FISCALES ANTERIORES</t>
  </si>
  <si>
    <t>ADEFAS</t>
  </si>
  <si>
    <t>TOTAL DE EGRESOS Y ANTICIPOS</t>
  </si>
  <si>
    <t>CONCEPTO</t>
  </si>
  <si>
    <t>AGUA P</t>
  </si>
  <si>
    <t>PREDIAL</t>
  </si>
  <si>
    <t>NOMINA</t>
  </si>
  <si>
    <t>INGRESOS</t>
  </si>
  <si>
    <t>PREDIOS RUSTICOS</t>
  </si>
  <si>
    <t>MUNICIPIO DE SAN JUANITO DE SAN JUANITO DE ESCOBEDO JALISCO</t>
  </si>
  <si>
    <t>CH/T</t>
  </si>
  <si>
    <t>PROVEEDOR</t>
  </si>
  <si>
    <t>OBSERVACION Y/O COMPLEMENTO</t>
  </si>
  <si>
    <t>CTA NOMI</t>
  </si>
  <si>
    <t>CTA 3158</t>
  </si>
  <si>
    <t>FORTA</t>
  </si>
  <si>
    <t>CTA 0865</t>
  </si>
  <si>
    <t>CTA 1241</t>
  </si>
  <si>
    <t>MATERIALES, UTILES Y EQUIPOS MENORES DE LA TECNOLOGIA</t>
  </si>
  <si>
    <t>INSTALACION, REPARACION Y MANTENIMIENTO DE EQUIPO DE COMPUTO</t>
  </si>
  <si>
    <t>F E B R E R O      2 0 1 9</t>
  </si>
  <si>
    <t>F E B R E R O    2019</t>
  </si>
  <si>
    <t>F E B R E R O     2019</t>
  </si>
  <si>
    <t>B A N C O S</t>
  </si>
  <si>
    <t>CTA. 3158</t>
  </si>
  <si>
    <t>CTA. 5019</t>
  </si>
  <si>
    <t>LOTES USO  PERPETUIDAD Y TEMPORAL</t>
  </si>
  <si>
    <t>FUNCION DE CIRCO</t>
  </si>
  <si>
    <t>PARTICIPACIONES FEDERALES</t>
  </si>
  <si>
    <t>PARTICIPACIONES ESTATALES</t>
  </si>
  <si>
    <t>POLIZA DE INGRESOS</t>
  </si>
  <si>
    <t>C   O   N   C   E   P   T   O</t>
  </si>
  <si>
    <t>PARCIAL</t>
  </si>
  <si>
    <t>DEBE</t>
  </si>
  <si>
    <t>HABER</t>
  </si>
  <si>
    <t>C O N C E P T O :</t>
  </si>
  <si>
    <t>T  O  T  A  L</t>
  </si>
  <si>
    <t>BANCOS CTA DE 5019 GASTO CORRIENTE</t>
  </si>
  <si>
    <t>DEPOSITO FONDO GENERAL</t>
  </si>
  <si>
    <t>ISR SEGÚN ART. 3B DE LA LEY DE COORDINACION F</t>
  </si>
  <si>
    <t>IEPS GASOLINA Y DIESEL</t>
  </si>
  <si>
    <t>FONDO DE FISCALIZACION Y RECAUDACION</t>
  </si>
  <si>
    <t>FONDO DE FISCALIZACION Y RECAUDACION 40 Y 60%</t>
  </si>
  <si>
    <t>FONDO DE COMPENSACION ISAN</t>
  </si>
  <si>
    <t>FIDEICOMIZO TURISMO ZONA FORANEA</t>
  </si>
  <si>
    <t>AMORTIZACION CREDITO No, 11428</t>
  </si>
  <si>
    <t>INTERESES DE LA DEUDA CREDITO 11428</t>
  </si>
  <si>
    <t>AMORTIZACION CREDITO No, 12487</t>
  </si>
  <si>
    <t>INTERESES DE LA DEUDA CREDITO 12487</t>
  </si>
  <si>
    <t>AMORTIZACIONES</t>
  </si>
  <si>
    <t>INTERESES</t>
  </si>
  <si>
    <t>I  N  G  R  E  S  O  S</t>
  </si>
  <si>
    <t>FONDO GENERAL</t>
  </si>
  <si>
    <t>IMPTO. ESPECIAS SOBRE PDTOS. Y SERVICIOS</t>
  </si>
  <si>
    <t>FONDO DE FOMENTO MPAL  70% REMANENTE</t>
  </si>
  <si>
    <t>FONDO DE FOMENTO MPAL  30% REMANENTE</t>
  </si>
  <si>
    <t>IMPUESTO SOBRE TENENCIA O USO DE VEHICULOS</t>
  </si>
  <si>
    <t>IMPUESTO SOBRE AUTOMOVILES NUEVOS</t>
  </si>
  <si>
    <t xml:space="preserve">IEPS GASOLINAS Y DIESEL </t>
  </si>
  <si>
    <t>2 % S/NOMINAS</t>
  </si>
  <si>
    <t>3 % S/HOSPEDAJE ZONA FORANEA</t>
  </si>
  <si>
    <t>REGISTRO DE LAS PARTICIPACIONES RECIBIDAS EN EL MES DE FEBRERO 2019</t>
  </si>
  <si>
    <t>MES DE :  F  E  B  R  E  R  O 2019</t>
  </si>
  <si>
    <t>B    A    N    C    O    S</t>
  </si>
  <si>
    <t>CTA. INFRAESTRUCTURA</t>
  </si>
  <si>
    <t>CTA. FORTALECIMIENTO</t>
  </si>
  <si>
    <t xml:space="preserve">AGUAS NACIONALES Y DERECHOS DE DESCARGA </t>
  </si>
  <si>
    <t>DE AGUAS RESIDUALES</t>
  </si>
  <si>
    <t>INFRAESTRUCTURA</t>
  </si>
  <si>
    <t>APORTACIONES DE ENERO</t>
  </si>
  <si>
    <t>APORTACIONES DE FEBRERO</t>
  </si>
  <si>
    <t>FORTALECIMIENTO</t>
  </si>
  <si>
    <t>REGISTRO DE LAS APORTACIONES RECIBIDAS EN EL MES DE FEBRERO 2019</t>
  </si>
  <si>
    <t>T9055</t>
  </si>
  <si>
    <t>T5008</t>
  </si>
  <si>
    <t>T9043</t>
  </si>
  <si>
    <t>T9049</t>
  </si>
  <si>
    <t>T5010</t>
  </si>
  <si>
    <t>T9012</t>
  </si>
  <si>
    <t>T9033</t>
  </si>
  <si>
    <t>T7010</t>
  </si>
  <si>
    <t>cancel</t>
  </si>
  <si>
    <t>t2018</t>
  </si>
  <si>
    <t>T6014</t>
  </si>
  <si>
    <t>T9026</t>
  </si>
  <si>
    <t>RESUMEN DE EGRESOS CTA. 0865 AGUA POTABLE</t>
  </si>
  <si>
    <t>T9023</t>
  </si>
  <si>
    <t>T5014</t>
  </si>
  <si>
    <t>SUBSI</t>
  </si>
  <si>
    <t>CTA NOM</t>
  </si>
  <si>
    <t>MEMORIA FOTOGRAFICA</t>
  </si>
  <si>
    <t>DEL 1 AL 31 DE MARZO DE 2019</t>
  </si>
  <si>
    <t>DEL MES DE MARZO 2019</t>
  </si>
  <si>
    <t>T3014</t>
  </si>
  <si>
    <t>T3008</t>
  </si>
  <si>
    <t>CH3644</t>
  </si>
  <si>
    <t>JOSE EDUARDO ALCARAZ HDEZ.</t>
  </si>
  <si>
    <t>APOYO ECONOMICO P/INSTALAR GIMNACIO AL AIRE LIBRE EN LA PLAZA PAL. DE SAN PEDRO</t>
  </si>
  <si>
    <t>T2008</t>
  </si>
  <si>
    <t>DREYSA DISTRIBUCIONES SA DE CV</t>
  </si>
  <si>
    <t>APIZONADOR JAGUAR MOTOR ROBIN 3.5 H.P.</t>
  </si>
  <si>
    <t>REVOLVEDORA PARA CONCRETO MAX110 OLLA DE ACERO INOXIDABLE</t>
  </si>
  <si>
    <t>T6008</t>
  </si>
  <si>
    <t>CONGRESO ESTATAL DE DIRECTORES DE TURISMO</t>
  </si>
  <si>
    <t>PAGO A REGIDOR Y DIR. DE TURISMO AL CONGRESO ESTATAL DE DIRECTORES DE TURISMO EN PTO. VALLARTA</t>
  </si>
  <si>
    <t>OFICIO DE COMISION REPORTE DE TRABAJOS REALIZADOS EVIDENCIA DOCUMENTAL</t>
  </si>
  <si>
    <t>GUADALUPE CHAVEZ IÑIGUEZ</t>
  </si>
  <si>
    <t>SERVICIO DE MANTENIMIENTO MECANICO A MAQUINA RETROEXCAVADORA</t>
  </si>
  <si>
    <t>AC DE AYUNTAMIENTO, BITACORA DE SERVICIO</t>
  </si>
  <si>
    <t>T3013</t>
  </si>
  <si>
    <t>HIGINIO ROBLES RUIZ</t>
  </si>
  <si>
    <t>SERVICIO DE REPARACION DEL VEHICULO FORD LOBO BLANCA</t>
  </si>
  <si>
    <t>T3007</t>
  </si>
  <si>
    <t>MA. DE JESUS OROZCO ZAMUDIO</t>
  </si>
  <si>
    <t xml:space="preserve">SERVICIO DE MANIOBRAS Y REPARACION DE BOMBA SUMERGIBLE POZOS 3 </t>
  </si>
  <si>
    <t>LICENCIAS, PERMISOS DE GIROS CON VENTA Y CONSUMO DE BEBIDAS ALACO.</t>
  </si>
  <si>
    <t>PERMISO O AUTORIZACION PARA EL FUNC. DE GIROS DE BEBIDAS ALCOHOL. EN HORARIO EXTRAORDINARIO</t>
  </si>
  <si>
    <t>INFORMES CATASTRALES</t>
  </si>
  <si>
    <t>RENDIMIENTOS FINANCIEROD DEL FONDO DE INFRAESTRUCTURA</t>
  </si>
  <si>
    <t>RENDIMIENTOS FINANCIEROS DEL FONDO DE FORTALECIMIENTO MUNICIPAL</t>
  </si>
  <si>
    <t>MATERIALES PARA EL REGISTRO E IDENTIFICACION DE PERSONAS Y BIENES</t>
  </si>
  <si>
    <t>REFACCIONES Y ACCESORIOS MENORES DE EQUIPO DE TRANSPORTE</t>
  </si>
  <si>
    <t>REFACCIONES Y ACCESORIOS MENORES DE MAQUINARIA Y OTROS EQUIPOS</t>
  </si>
  <si>
    <t>SERVICIOS DE ACCESO A INTERNET</t>
  </si>
  <si>
    <t>ARRENDAMIENTO DE MAQUINARIA, OTROS EQUIPOS Y HERRAMIENTA</t>
  </si>
  <si>
    <t>SERVICIOS DE CAPACITACION</t>
  </si>
  <si>
    <t>SEGUROS DE RESPONSABILIDAD PATRIMONIAL Y FIANZAS</t>
  </si>
  <si>
    <t>REPARACION Y MANTENIMIENTO DE MAQUINARIA, OTROS EQUIPOS Y HTA.</t>
  </si>
  <si>
    <t>DIFUSION POR RADIO, TELEVISION Y OTROS MEDIOS DE MENSAJES SOBRE PROG</t>
  </si>
  <si>
    <t>VIATICOS EN EL EXTRANJERO</t>
  </si>
  <si>
    <t>BIENES MUEBLES E INMUEBLES</t>
  </si>
  <si>
    <t>AUTOMOVILES Y CAMIONES</t>
  </si>
  <si>
    <t>MAQUINARIA Y EQUIPO DE CONSTRUCCION</t>
  </si>
  <si>
    <t>DESGLOSE DE PARTIDAS</t>
  </si>
  <si>
    <t>NOMBRE DE CTA</t>
  </si>
  <si>
    <t>FIANZA ANUAL PARA ASEJ DE ENC. DE HACIENDA, PRESIDENTA Y DIR DE OBRAS PUBLICAS</t>
  </si>
  <si>
    <t>CMAMERICAS</t>
  </si>
  <si>
    <t xml:space="preserve">VEHICULO FIGO ESTANDAR COLOR GRIS PARA ESTE AYUNTAMIENTO </t>
  </si>
  <si>
    <t xml:space="preserve">VEHICULO FIGO AUTOMATICO COLOR BLANCO PARA ESTE AYUNTAMIENTO </t>
  </si>
  <si>
    <t>CTA 5019 GASTO CORRIENTE</t>
  </si>
  <si>
    <t>T2017</t>
  </si>
  <si>
    <t>FRANCISCO EMMANUEL GARCIA R</t>
  </si>
  <si>
    <t>REPARACION DE EQUIPO DE COMPUTO</t>
  </si>
  <si>
    <t>RELACION DE EQUIPOS REPARADOS</t>
  </si>
  <si>
    <t>CH3622</t>
  </si>
  <si>
    <t>PEDRO NUÑO RODRIGUEZ</t>
  </si>
  <si>
    <t>13 VIAJES DE BALASTRE PARA MANT. DE LOS SERVICIOS PUBLICOS</t>
  </si>
  <si>
    <t>ESPECIFICAR DONDE SE UTILIZO-MEMORIA FOTOGRAFICA</t>
  </si>
  <si>
    <t>CH3624</t>
  </si>
  <si>
    <t>NURP CONSTRUCTORAS S DE RL</t>
  </si>
  <si>
    <t>RENTA DE MOTOCONFORMADORA</t>
  </si>
  <si>
    <t>CONTRATO, BITACORA-MEMORIA F</t>
  </si>
  <si>
    <t>BENITO MONTES CORONA</t>
  </si>
  <si>
    <t>5 HRS DE MUSICA NORTEÑA PARA EL RECIBIMIETO DEL MPIO DE ETZATLAN</t>
  </si>
  <si>
    <t>CONTRATO, INVITACION DEL MPIO DE ETZATLAN MEMORIA FOTOGRAFICA Y EVIDENCIA DOCUMENTAL</t>
  </si>
  <si>
    <t>CH3625</t>
  </si>
  <si>
    <t>FERNANDA LIVIER MONTES G</t>
  </si>
  <si>
    <t>ELABORACION DE TACOS Y AGUAS FRESCAS OFRECIDOS A MAESTROS DESPUES DEL DESFILE DEL 24 DE FEB</t>
  </si>
  <si>
    <t>CH3627</t>
  </si>
  <si>
    <t>AC DE AYUNTAMIENTO, ALTA EN PATRIMONIO, RESGUARDO Y MEMORIA FOTOGRAFICA</t>
  </si>
  <si>
    <t>A&amp;G URBANIZADORA SA DE CV</t>
  </si>
  <si>
    <t>ANTICIPO PARA LA REMODELACION DE LA PLAZA DE LA DELEGACION DE PROVIDENCIA</t>
  </si>
  <si>
    <t>AC. DE AYUNTAMIENTO, CONTRATO Y FIANZAS</t>
  </si>
  <si>
    <t>T4014</t>
  </si>
  <si>
    <t>HOTELS AND RESORTS</t>
  </si>
  <si>
    <t>HOSPEDAJE DEL SINDICO EN COMISION OFICIAL A LA CD. DE SN JOSE CALIFORNIA, PARA EL PROGRAMA UNIENDO FAMILIAS</t>
  </si>
  <si>
    <t>OFICIO DE COMISION, REPORTE DE TRABAJO, EVIDENCIA DOCUMENTAL</t>
  </si>
  <si>
    <t>CH3631</t>
  </si>
  <si>
    <t>DUYC CORPORATIONS DE RL DE CV</t>
  </si>
  <si>
    <t>COMIDAS PARA EVENTOS CULTURALES Y DEPORTISTAS</t>
  </si>
  <si>
    <t>MEMORIA FOTOGRAFICA DE LOS EVENTOS</t>
  </si>
  <si>
    <t>CH4074</t>
  </si>
  <si>
    <t>VOLARIS</t>
  </si>
  <si>
    <t>BOLETOS DE AVION A LA CD. DE MEXICO DEL SECRETARIO GENERAL EN REPRESENTACION DEL LA PRESIDENTA EN EL FORO ALCALDES HABLANDO CON ALCALDES</t>
  </si>
  <si>
    <t>OFICIO DE COMISION E INVITACION</t>
  </si>
  <si>
    <t>T4034</t>
  </si>
  <si>
    <t>SILVIA MIREYA GONZALEZ</t>
  </si>
  <si>
    <t>AC. DE AYUNTAMIENTO - MEMORIA FOTOGRAFICA</t>
  </si>
  <si>
    <t>T1024</t>
  </si>
  <si>
    <t>445-447</t>
  </si>
  <si>
    <t>CONSTRUCTOR NITX SA DE CV</t>
  </si>
  <si>
    <t>TEPETATE PARA EL VERTEDERO MUNICIPAL</t>
  </si>
  <si>
    <t>T70014</t>
  </si>
  <si>
    <t>HECTOR MARTIN RODRIGUEZ DE LA CRUZ</t>
  </si>
  <si>
    <t>RENTA DE MAQUINARIA PESADA PARA EXTINGUIR INCENDIO EN EL VERTEDERO</t>
  </si>
  <si>
    <t>AC DE AYUNTAMIENTO, CONTRATO Y MEMORIA FOTOGRAFICA</t>
  </si>
  <si>
    <t>CH3637</t>
  </si>
  <si>
    <t>FERNANDA LIVIER MONTES GONZALEZ</t>
  </si>
  <si>
    <t>ALIMENTOS OFRECIDOS A ASISTENTES AL EVENTO DIA NACIONAL DEL TEQUILA</t>
  </si>
  <si>
    <t>MEMORIA FOTOGRAFICA DEL EVENTO</t>
  </si>
  <si>
    <t>AC. DE AYUNTAMIENTO, 3 COTIZACIONES, ALTA EN PATRIMONIO, RESGUARDO Y MEMORIA FOTOG</t>
  </si>
  <si>
    <t xml:space="preserve">AC DE AYUNTAMIENTO, CONTRATO Y MEMORIA FOTOGRAFICA </t>
  </si>
  <si>
    <t>CAMARA CANON, MEZCLADORA Y 4 MICROFONOS PARA TRANSMISIONES DE SESIONES DE CABILDO</t>
  </si>
  <si>
    <t>SUMINISTRO DE MATERIAL DE BANCO TIPO TEZONTLE PARA EL VERTEDERO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</si>
</sst>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Arial Narrow"/>
      <family val="2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indexed="8"/>
      <name val="Arial Unicode MS"/>
      <family val="2"/>
    </font>
    <font>
      <sz val="9"/>
      <name val="Arial Unicode MS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6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b/>
      <u/>
      <sz val="8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Kartika"/>
      <family val="1"/>
    </font>
    <font>
      <sz val="11"/>
      <color theme="1"/>
      <name val="Arial Black"/>
      <family val="2"/>
    </font>
    <font>
      <i/>
      <sz val="11"/>
      <color theme="1"/>
      <name val="Aharoni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9"/>
      <color theme="1"/>
      <name val="Kartika"/>
      <family val="1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3">
    <xf numFmtId="0" fontId="0" fillId="0" borderId="0" xfId="0"/>
    <xf numFmtId="0" fontId="0" fillId="3" borderId="0" xfId="0" applyFill="1" applyBorder="1"/>
    <xf numFmtId="0" fontId="0" fillId="0" borderId="3" xfId="0" applyBorder="1"/>
    <xf numFmtId="0" fontId="0" fillId="0" borderId="4" xfId="0" applyBorder="1"/>
    <xf numFmtId="43" fontId="0" fillId="0" borderId="0" xfId="1" applyFont="1"/>
    <xf numFmtId="43" fontId="0" fillId="0" borderId="0" xfId="0" applyNumberFormat="1"/>
    <xf numFmtId="0" fontId="6" fillId="0" borderId="12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13" xfId="0" applyFont="1" applyBorder="1"/>
    <xf numFmtId="0" fontId="8" fillId="0" borderId="12" xfId="0" applyFont="1" applyBorder="1"/>
    <xf numFmtId="43" fontId="8" fillId="0" borderId="0" xfId="0" applyNumberFormat="1" applyFont="1" applyBorder="1"/>
    <xf numFmtId="0" fontId="8" fillId="0" borderId="0" xfId="0" applyFont="1" applyBorder="1"/>
    <xf numFmtId="0" fontId="7" fillId="0" borderId="12" xfId="0" applyFont="1" applyBorder="1"/>
    <xf numFmtId="43" fontId="7" fillId="0" borderId="0" xfId="1" applyFont="1" applyBorder="1"/>
    <xf numFmtId="43" fontId="8" fillId="0" borderId="7" xfId="0" applyNumberFormat="1" applyFont="1" applyBorder="1"/>
    <xf numFmtId="43" fontId="9" fillId="0" borderId="0" xfId="1" applyFont="1" applyBorder="1"/>
    <xf numFmtId="43" fontId="8" fillId="0" borderId="13" xfId="0" applyNumberFormat="1" applyFont="1" applyBorder="1"/>
    <xf numFmtId="43" fontId="7" fillId="0" borderId="7" xfId="1" applyFont="1" applyBorder="1"/>
    <xf numFmtId="43" fontId="9" fillId="0" borderId="7" xfId="1" applyFont="1" applyBorder="1"/>
    <xf numFmtId="43" fontId="9" fillId="0" borderId="8" xfId="1" applyFont="1" applyBorder="1"/>
    <xf numFmtId="43" fontId="9" fillId="0" borderId="15" xfId="0" applyNumberFormat="1" applyFont="1" applyBorder="1"/>
    <xf numFmtId="43" fontId="7" fillId="0" borderId="13" xfId="0" applyNumberFormat="1" applyFont="1" applyBorder="1"/>
    <xf numFmtId="0" fontId="7" fillId="0" borderId="16" xfId="0" applyFont="1" applyBorder="1"/>
    <xf numFmtId="0" fontId="7" fillId="0" borderId="7" xfId="0" applyFont="1" applyBorder="1"/>
    <xf numFmtId="0" fontId="7" fillId="0" borderId="14" xfId="0" applyFont="1" applyBorder="1"/>
    <xf numFmtId="43" fontId="9" fillId="0" borderId="13" xfId="1" applyFont="1" applyBorder="1"/>
    <xf numFmtId="43" fontId="9" fillId="0" borderId="14" xfId="1" applyFont="1" applyBorder="1"/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43" fontId="11" fillId="0" borderId="3" xfId="0" applyNumberFormat="1" applyFont="1" applyBorder="1"/>
    <xf numFmtId="0" fontId="11" fillId="0" borderId="3" xfId="0" applyFont="1" applyBorder="1"/>
    <xf numFmtId="43" fontId="11" fillId="0" borderId="3" xfId="1" applyFont="1" applyBorder="1"/>
    <xf numFmtId="0" fontId="12" fillId="5" borderId="3" xfId="0" applyFont="1" applyFill="1" applyBorder="1" applyAlignment="1">
      <alignment horizontal="left"/>
    </xf>
    <xf numFmtId="0" fontId="12" fillId="5" borderId="3" xfId="0" applyFont="1" applyFill="1" applyBorder="1"/>
    <xf numFmtId="43" fontId="7" fillId="0" borderId="0" xfId="1" applyFont="1" applyFill="1" applyBorder="1"/>
    <xf numFmtId="43" fontId="7" fillId="0" borderId="7" xfId="1" applyFont="1" applyFill="1" applyBorder="1"/>
    <xf numFmtId="0" fontId="9" fillId="0" borderId="12" xfId="0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43" fontId="10" fillId="4" borderId="1" xfId="1" applyFont="1" applyFill="1" applyBorder="1"/>
    <xf numFmtId="0" fontId="10" fillId="4" borderId="1" xfId="0" applyFont="1" applyFill="1" applyBorder="1" applyAlignment="1">
      <alignment horizontal="right"/>
    </xf>
    <xf numFmtId="43" fontId="10" fillId="0" borderId="3" xfId="0" applyNumberFormat="1" applyFont="1" applyBorder="1"/>
    <xf numFmtId="0" fontId="0" fillId="3" borderId="1" xfId="0" applyFill="1" applyBorder="1"/>
    <xf numFmtId="0" fontId="0" fillId="0" borderId="1" xfId="0" applyBorder="1" applyAlignment="1">
      <alignment horizontal="left"/>
    </xf>
    <xf numFmtId="43" fontId="0" fillId="0" borderId="1" xfId="1" applyFont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3" borderId="0" xfId="1" applyFont="1" applyFill="1"/>
    <xf numFmtId="0" fontId="14" fillId="0" borderId="0" xfId="0" applyFont="1"/>
    <xf numFmtId="0" fontId="13" fillId="0" borderId="0" xfId="0" applyFont="1" applyBorder="1" applyAlignment="1">
      <alignment horizontal="center"/>
    </xf>
    <xf numFmtId="17" fontId="15" fillId="0" borderId="7" xfId="0" applyNumberFormat="1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8" borderId="1" xfId="0" applyFont="1" applyFill="1" applyBorder="1"/>
    <xf numFmtId="0" fontId="15" fillId="8" borderId="1" xfId="0" applyFont="1" applyFill="1" applyBorder="1" applyAlignment="1">
      <alignment horizontal="center"/>
    </xf>
    <xf numFmtId="0" fontId="16" fillId="8" borderId="11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9" fillId="9" borderId="3" xfId="0" applyFont="1" applyFill="1" applyBorder="1"/>
    <xf numFmtId="43" fontId="15" fillId="9" borderId="1" xfId="1" applyFont="1" applyFill="1" applyBorder="1"/>
    <xf numFmtId="43" fontId="20" fillId="9" borderId="1" xfId="1" applyFont="1" applyFill="1" applyBorder="1"/>
    <xf numFmtId="43" fontId="21" fillId="9" borderId="1" xfId="1" applyFont="1" applyFill="1" applyBorder="1"/>
    <xf numFmtId="0" fontId="22" fillId="0" borderId="0" xfId="0" applyFont="1"/>
    <xf numFmtId="0" fontId="15" fillId="0" borderId="1" xfId="0" applyFont="1" applyBorder="1" applyAlignment="1">
      <alignment horizontal="left"/>
    </xf>
    <xf numFmtId="0" fontId="16" fillId="0" borderId="1" xfId="0" applyFont="1" applyBorder="1"/>
    <xf numFmtId="43" fontId="21" fillId="0" borderId="1" xfId="1" applyFont="1" applyBorder="1"/>
    <xf numFmtId="43" fontId="20" fillId="0" borderId="1" xfId="1" applyFont="1" applyFill="1" applyBorder="1"/>
    <xf numFmtId="43" fontId="20" fillId="0" borderId="1" xfId="1" applyFont="1" applyBorder="1"/>
    <xf numFmtId="0" fontId="15" fillId="0" borderId="3" xfId="0" applyFont="1" applyBorder="1" applyAlignment="1">
      <alignment horizontal="left"/>
    </xf>
    <xf numFmtId="0" fontId="23" fillId="10" borderId="3" xfId="0" applyFont="1" applyFill="1" applyBorder="1"/>
    <xf numFmtId="43" fontId="21" fillId="0" borderId="1" xfId="1" applyFont="1" applyFill="1" applyBorder="1"/>
    <xf numFmtId="0" fontId="16" fillId="0" borderId="3" xfId="0" applyFont="1" applyBorder="1"/>
    <xf numFmtId="43" fontId="21" fillId="0" borderId="5" xfId="1" applyFont="1" applyBorder="1"/>
    <xf numFmtId="0" fontId="23" fillId="10" borderId="1" xfId="0" applyFont="1" applyFill="1" applyBorder="1"/>
    <xf numFmtId="43" fontId="21" fillId="0" borderId="4" xfId="1" applyFont="1" applyBorder="1"/>
    <xf numFmtId="43" fontId="21" fillId="3" borderId="4" xfId="1" applyFont="1" applyFill="1" applyBorder="1"/>
    <xf numFmtId="43" fontId="16" fillId="9" borderId="1" xfId="1" applyFont="1" applyFill="1" applyBorder="1"/>
    <xf numFmtId="0" fontId="15" fillId="11" borderId="1" xfId="0" applyFont="1" applyFill="1" applyBorder="1"/>
    <xf numFmtId="0" fontId="16" fillId="11" borderId="1" xfId="0" applyFont="1" applyFill="1" applyBorder="1"/>
    <xf numFmtId="43" fontId="21" fillId="11" borderId="1" xfId="1" applyFont="1" applyFill="1" applyBorder="1"/>
    <xf numFmtId="0" fontId="24" fillId="0" borderId="0" xfId="0" applyFont="1" applyBorder="1"/>
    <xf numFmtId="0" fontId="19" fillId="0" borderId="0" xfId="0" applyFont="1" applyBorder="1"/>
    <xf numFmtId="0" fontId="18" fillId="8" borderId="5" xfId="0" applyFont="1" applyFill="1" applyBorder="1" applyAlignment="1">
      <alignment horizontal="center"/>
    </xf>
    <xf numFmtId="0" fontId="17" fillId="0" borderId="1" xfId="0" applyFont="1" applyBorder="1"/>
    <xf numFmtId="0" fontId="0" fillId="0" borderId="0" xfId="0" applyFont="1"/>
    <xf numFmtId="0" fontId="0" fillId="0" borderId="0" xfId="0" applyFill="1"/>
    <xf numFmtId="0" fontId="4" fillId="0" borderId="0" xfId="0" applyFont="1"/>
    <xf numFmtId="43" fontId="3" fillId="0" borderId="6" xfId="0" applyNumberFormat="1" applyFont="1" applyBorder="1"/>
    <xf numFmtId="0" fontId="0" fillId="0" borderId="17" xfId="0" applyBorder="1"/>
    <xf numFmtId="43" fontId="3" fillId="0" borderId="2" xfId="0" applyNumberFormat="1" applyFont="1" applyBorder="1"/>
    <xf numFmtId="0" fontId="3" fillId="12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center"/>
    </xf>
    <xf numFmtId="43" fontId="3" fillId="12" borderId="1" xfId="1" applyFont="1" applyFill="1" applyBorder="1"/>
    <xf numFmtId="0" fontId="3" fillId="0" borderId="17" xfId="0" applyFont="1" applyBorder="1"/>
    <xf numFmtId="0" fontId="3" fillId="13" borderId="1" xfId="0" applyFont="1" applyFill="1" applyBorder="1"/>
    <xf numFmtId="0" fontId="3" fillId="13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1" xfId="0" applyFont="1" applyBorder="1"/>
    <xf numFmtId="43" fontId="25" fillId="0" borderId="1" xfId="1" applyFont="1" applyBorder="1"/>
    <xf numFmtId="0" fontId="25" fillId="0" borderId="1" xfId="0" applyFont="1" applyBorder="1" applyAlignment="1">
      <alignment wrapText="1"/>
    </xf>
    <xf numFmtId="43" fontId="0" fillId="0" borderId="1" xfId="1" applyFont="1" applyFill="1" applyBorder="1"/>
    <xf numFmtId="0" fontId="0" fillId="6" borderId="0" xfId="0" applyFill="1" applyBorder="1" applyAlignment="1">
      <alignment horizontal="center"/>
    </xf>
    <xf numFmtId="43" fontId="0" fillId="0" borderId="0" xfId="1" applyFont="1" applyBorder="1"/>
    <xf numFmtId="0" fontId="0" fillId="13" borderId="1" xfId="0" applyFill="1" applyBorder="1" applyAlignment="1">
      <alignment horizontal="left"/>
    </xf>
    <xf numFmtId="0" fontId="0" fillId="13" borderId="1" xfId="0" applyFill="1" applyBorder="1" applyAlignment="1">
      <alignment horizontal="center"/>
    </xf>
    <xf numFmtId="43" fontId="3" fillId="13" borderId="1" xfId="1" applyFont="1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6" xfId="0" applyBorder="1"/>
    <xf numFmtId="0" fontId="0" fillId="0" borderId="7" xfId="0" applyBorder="1"/>
    <xf numFmtId="0" fontId="0" fillId="0" borderId="14" xfId="0" applyBorder="1"/>
    <xf numFmtId="0" fontId="3" fillId="0" borderId="9" xfId="0" applyFont="1" applyBorder="1"/>
    <xf numFmtId="0" fontId="4" fillId="7" borderId="1" xfId="0" applyFont="1" applyFill="1" applyBorder="1"/>
    <xf numFmtId="0" fontId="4" fillId="7" borderId="1" xfId="0" applyFont="1" applyFill="1" applyBorder="1" applyAlignment="1">
      <alignment horizontal="center"/>
    </xf>
    <xf numFmtId="43" fontId="0" fillId="0" borderId="3" xfId="1" applyFont="1" applyBorder="1"/>
    <xf numFmtId="0" fontId="3" fillId="0" borderId="4" xfId="0" applyFont="1" applyBorder="1" applyAlignment="1">
      <alignment horizontal="right"/>
    </xf>
    <xf numFmtId="0" fontId="4" fillId="0" borderId="3" xfId="0" applyFont="1" applyBorder="1"/>
    <xf numFmtId="0" fontId="28" fillId="0" borderId="3" xfId="0" applyFont="1" applyBorder="1"/>
    <xf numFmtId="0" fontId="3" fillId="0" borderId="3" xfId="0" applyFont="1" applyBorder="1"/>
    <xf numFmtId="0" fontId="30" fillId="7" borderId="3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left"/>
    </xf>
    <xf numFmtId="0" fontId="29" fillId="2" borderId="3" xfId="0" applyFont="1" applyFill="1" applyBorder="1" applyAlignment="1">
      <alignment horizontal="center"/>
    </xf>
    <xf numFmtId="43" fontId="0" fillId="0" borderId="0" xfId="1" applyFont="1" applyAlignment="1">
      <alignment horizontal="left"/>
    </xf>
    <xf numFmtId="43" fontId="0" fillId="3" borderId="0" xfId="1" applyFont="1" applyFill="1" applyAlignment="1">
      <alignment horizontal="left"/>
    </xf>
    <xf numFmtId="0" fontId="0" fillId="13" borderId="1" xfId="0" applyFill="1" applyBorder="1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43" fontId="0" fillId="0" borderId="5" xfId="1" applyFont="1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43" fontId="0" fillId="0" borderId="4" xfId="1" applyFont="1" applyBorder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43" fontId="0" fillId="0" borderId="20" xfId="1" applyFont="1" applyBorder="1"/>
    <xf numFmtId="43" fontId="0" fillId="0" borderId="18" xfId="1" applyFont="1" applyBorder="1"/>
    <xf numFmtId="43" fontId="0" fillId="3" borderId="18" xfId="1" applyFont="1" applyFill="1" applyBorder="1"/>
    <xf numFmtId="43" fontId="0" fillId="0" borderId="21" xfId="1" applyFont="1" applyBorder="1"/>
    <xf numFmtId="0" fontId="0" fillId="0" borderId="22" xfId="0" applyBorder="1" applyAlignment="1">
      <alignment horizontal="left"/>
    </xf>
    <xf numFmtId="43" fontId="0" fillId="3" borderId="0" xfId="1" applyFont="1" applyFill="1" applyBorder="1"/>
    <xf numFmtId="43" fontId="0" fillId="0" borderId="23" xfId="1" applyFont="1" applyBorder="1"/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center"/>
    </xf>
    <xf numFmtId="43" fontId="0" fillId="0" borderId="25" xfId="1" applyFont="1" applyBorder="1"/>
    <xf numFmtId="43" fontId="0" fillId="0" borderId="26" xfId="1" applyFont="1" applyBorder="1"/>
    <xf numFmtId="43" fontId="0" fillId="3" borderId="26" xfId="1" applyFont="1" applyFill="1" applyBorder="1"/>
    <xf numFmtId="43" fontId="0" fillId="0" borderId="27" xfId="1" applyFont="1" applyBorder="1"/>
    <xf numFmtId="0" fontId="31" fillId="3" borderId="1" xfId="0" applyFont="1" applyFill="1" applyBorder="1"/>
    <xf numFmtId="43" fontId="0" fillId="3" borderId="1" xfId="1" applyFont="1" applyFill="1" applyBorder="1"/>
    <xf numFmtId="0" fontId="11" fillId="0" borderId="3" xfId="0" applyFont="1" applyBorder="1" applyAlignment="1">
      <alignment wrapText="1"/>
    </xf>
    <xf numFmtId="43" fontId="0" fillId="0" borderId="0" xfId="1" applyFont="1" applyFill="1" applyBorder="1"/>
    <xf numFmtId="0" fontId="4" fillId="3" borderId="0" xfId="0" applyFont="1" applyFill="1" applyAlignment="1">
      <alignment horizontal="left"/>
    </xf>
    <xf numFmtId="0" fontId="0" fillId="3" borderId="0" xfId="0" applyFill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0" fontId="13" fillId="0" borderId="18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6" borderId="6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3" fontId="11" fillId="5" borderId="3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43" fontId="11" fillId="0" borderId="3" xfId="1" applyFont="1" applyBorder="1" applyAlignment="1">
      <alignment wrapText="1"/>
    </xf>
    <xf numFmtId="0" fontId="12" fillId="5" borderId="3" xfId="0" applyFont="1" applyFill="1" applyBorder="1" applyAlignment="1">
      <alignment wrapText="1"/>
    </xf>
    <xf numFmtId="43" fontId="11" fillId="5" borderId="3" xfId="1" applyFont="1" applyFill="1" applyBorder="1" applyAlignment="1">
      <alignment wrapText="1"/>
    </xf>
    <xf numFmtId="43" fontId="11" fillId="0" borderId="13" xfId="1" applyFont="1" applyBorder="1" applyAlignment="1">
      <alignment wrapText="1"/>
    </xf>
    <xf numFmtId="43" fontId="10" fillId="4" borderId="1" xfId="1" applyFont="1" applyFill="1" applyBorder="1" applyAlignment="1">
      <alignment wrapText="1"/>
    </xf>
    <xf numFmtId="0" fontId="10" fillId="4" borderId="1" xfId="0" applyFont="1" applyFill="1" applyBorder="1" applyAlignment="1">
      <alignment horizontal="right" wrapText="1"/>
    </xf>
    <xf numFmtId="43" fontId="11" fillId="0" borderId="13" xfId="1" applyFont="1" applyBorder="1" applyAlignment="1">
      <alignment horizontal="center" wrapText="1"/>
    </xf>
    <xf numFmtId="43" fontId="11" fillId="5" borderId="13" xfId="1" applyFont="1" applyFill="1" applyBorder="1" applyAlignment="1">
      <alignment wrapText="1"/>
    </xf>
    <xf numFmtId="0" fontId="11" fillId="0" borderId="13" xfId="0" applyFont="1" applyBorder="1" applyAlignment="1">
      <alignment wrapText="1"/>
    </xf>
    <xf numFmtId="0" fontId="12" fillId="5" borderId="13" xfId="0" applyFont="1" applyFill="1" applyBorder="1" applyAlignment="1">
      <alignment horizontal="left" wrapText="1"/>
    </xf>
    <xf numFmtId="0" fontId="12" fillId="5" borderId="13" xfId="0" applyFont="1" applyFill="1" applyBorder="1" applyAlignment="1">
      <alignment wrapText="1"/>
    </xf>
    <xf numFmtId="43" fontId="11" fillId="5" borderId="11" xfId="0" applyNumberFormat="1" applyFont="1" applyFill="1" applyBorder="1" applyAlignment="1">
      <alignment horizontal="center" wrapText="1"/>
    </xf>
    <xf numFmtId="0" fontId="12" fillId="5" borderId="5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wrapText="1"/>
    </xf>
    <xf numFmtId="0" fontId="10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2" fillId="4" borderId="5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32" fillId="0" borderId="3" xfId="0" applyFont="1" applyBorder="1" applyAlignment="1">
      <alignment wrapText="1"/>
    </xf>
    <xf numFmtId="0" fontId="32" fillId="0" borderId="13" xfId="0" applyFont="1" applyBorder="1" applyAlignment="1">
      <alignment wrapText="1"/>
    </xf>
    <xf numFmtId="43" fontId="32" fillId="0" borderId="13" xfId="1" applyFont="1" applyBorder="1" applyAlignment="1">
      <alignment wrapText="1"/>
    </xf>
    <xf numFmtId="0" fontId="32" fillId="0" borderId="4" xfId="0" applyFont="1" applyBorder="1" applyAlignment="1">
      <alignment wrapText="1"/>
    </xf>
    <xf numFmtId="0" fontId="32" fillId="0" borderId="14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B1" workbookViewId="0">
      <selection activeCell="K1" sqref="K1"/>
    </sheetView>
  </sheetViews>
  <sheetFormatPr baseColWidth="10" defaultRowHeight="15"/>
  <cols>
    <col min="1" max="1" width="39" bestFit="1" customWidth="1"/>
    <col min="2" max="2" width="12" bestFit="1" customWidth="1"/>
    <col min="3" max="3" width="12.5703125" bestFit="1" customWidth="1"/>
    <col min="4" max="4" width="12" bestFit="1" customWidth="1"/>
    <col min="5" max="5" width="38.7109375" customWidth="1"/>
    <col min="6" max="6" width="12.5703125" bestFit="1" customWidth="1"/>
    <col min="7" max="7" width="13.140625" bestFit="1" customWidth="1"/>
    <col min="8" max="8" width="12" bestFit="1" customWidth="1"/>
    <col min="9" max="9" width="11.5703125" bestFit="1" customWidth="1"/>
    <col min="10" max="10" width="14.140625" bestFit="1" customWidth="1"/>
  </cols>
  <sheetData>
    <row r="1" spans="1:10" ht="16.5">
      <c r="A1" s="168" t="s">
        <v>0</v>
      </c>
      <c r="B1" s="169"/>
      <c r="C1" s="169"/>
      <c r="D1" s="169"/>
      <c r="E1" s="169"/>
      <c r="F1" s="169"/>
      <c r="G1" s="169"/>
      <c r="H1" s="170"/>
    </row>
    <row r="2" spans="1:10" ht="16.5">
      <c r="A2" s="171" t="s">
        <v>98</v>
      </c>
      <c r="B2" s="172"/>
      <c r="C2" s="172"/>
      <c r="D2" s="172"/>
      <c r="E2" s="172"/>
      <c r="F2" s="172"/>
      <c r="G2" s="172"/>
      <c r="H2" s="173"/>
    </row>
    <row r="3" spans="1:10">
      <c r="A3" s="6" t="s">
        <v>3</v>
      </c>
      <c r="B3" s="7"/>
      <c r="C3" s="7"/>
      <c r="D3" s="7"/>
      <c r="E3" s="8" t="s">
        <v>18</v>
      </c>
      <c r="F3" s="7"/>
      <c r="G3" s="7"/>
      <c r="H3" s="9"/>
    </row>
    <row r="4" spans="1:10">
      <c r="A4" s="10" t="s">
        <v>7</v>
      </c>
      <c r="B4" s="7"/>
      <c r="C4" s="11">
        <f>SUM(B5:B7)</f>
        <v>2152378.5300000003</v>
      </c>
      <c r="D4" s="11"/>
      <c r="E4" s="12" t="s">
        <v>19</v>
      </c>
      <c r="F4" s="7"/>
      <c r="G4" s="11">
        <f>SUM(F6:F9)</f>
        <v>254063.62</v>
      </c>
      <c r="H4" s="9"/>
    </row>
    <row r="5" spans="1:10">
      <c r="A5" s="13" t="s">
        <v>4</v>
      </c>
      <c r="B5" s="36">
        <v>136376.24</v>
      </c>
      <c r="C5" s="14"/>
      <c r="D5" s="14"/>
      <c r="E5" s="14" t="s">
        <v>20</v>
      </c>
      <c r="F5" s="7"/>
      <c r="G5" s="7"/>
      <c r="H5" s="9"/>
    </row>
    <row r="6" spans="1:10">
      <c r="A6" s="13" t="s">
        <v>5</v>
      </c>
      <c r="B6" s="36">
        <v>1632861.84</v>
      </c>
      <c r="C6" s="14"/>
      <c r="D6" s="14"/>
      <c r="E6" s="14" t="s">
        <v>21</v>
      </c>
      <c r="F6" s="15">
        <v>254063.62</v>
      </c>
      <c r="G6" s="7"/>
      <c r="H6" s="9"/>
    </row>
    <row r="7" spans="1:10">
      <c r="A7" s="13" t="s">
        <v>6</v>
      </c>
      <c r="B7" s="36">
        <v>383140.45</v>
      </c>
      <c r="C7" s="14"/>
      <c r="D7" s="14"/>
      <c r="E7" s="14"/>
      <c r="F7" s="11"/>
      <c r="G7" s="7"/>
      <c r="H7" s="9"/>
    </row>
    <row r="8" spans="1:10">
      <c r="A8" s="13"/>
      <c r="B8" s="36"/>
      <c r="C8" s="11"/>
      <c r="D8" s="11"/>
      <c r="E8" s="14" t="s">
        <v>23</v>
      </c>
      <c r="F8" s="11"/>
      <c r="G8" s="7"/>
      <c r="H8" s="9"/>
    </row>
    <row r="9" spans="1:10">
      <c r="A9" s="10" t="s">
        <v>8</v>
      </c>
      <c r="B9" s="36"/>
      <c r="C9" s="11">
        <f>SUM(B10:B18)</f>
        <v>67196062.670000002</v>
      </c>
      <c r="D9" s="11"/>
      <c r="E9" s="14" t="s">
        <v>24</v>
      </c>
      <c r="F9" s="15">
        <v>0</v>
      </c>
      <c r="G9" s="7"/>
      <c r="H9" s="9"/>
    </row>
    <row r="10" spans="1:10">
      <c r="A10" s="13" t="s">
        <v>9</v>
      </c>
      <c r="B10" s="36">
        <v>65576439.100000001</v>
      </c>
      <c r="C10" s="14"/>
      <c r="D10" s="14"/>
      <c r="E10" s="14"/>
      <c r="F10" s="7"/>
      <c r="G10" s="7"/>
      <c r="H10" s="9"/>
      <c r="J10" s="4"/>
    </row>
    <row r="11" spans="1:10">
      <c r="A11" s="13" t="s">
        <v>10</v>
      </c>
      <c r="B11" s="36">
        <v>350675.17</v>
      </c>
      <c r="C11" s="14"/>
      <c r="D11" s="14"/>
      <c r="E11" s="12" t="s">
        <v>22</v>
      </c>
      <c r="F11" s="7"/>
      <c r="G11" s="7"/>
      <c r="H11" s="9"/>
      <c r="J11" s="4"/>
    </row>
    <row r="12" spans="1:10">
      <c r="A12" s="13" t="s">
        <v>11</v>
      </c>
      <c r="B12" s="36">
        <v>459265.01</v>
      </c>
      <c r="C12" s="14"/>
      <c r="D12" s="14"/>
      <c r="E12" s="14" t="s">
        <v>29</v>
      </c>
      <c r="F12" s="7"/>
      <c r="G12" s="11"/>
      <c r="H12" s="9"/>
      <c r="J12" s="4"/>
    </row>
    <row r="13" spans="1:10">
      <c r="A13" s="13" t="s">
        <v>12</v>
      </c>
      <c r="B13" s="36">
        <v>48621</v>
      </c>
      <c r="C13" s="14"/>
      <c r="D13" s="14"/>
      <c r="E13" s="14" t="s">
        <v>30</v>
      </c>
      <c r="F13" s="15">
        <v>13578699.119999999</v>
      </c>
      <c r="G13" s="15">
        <f>F13</f>
        <v>13578699.119999999</v>
      </c>
      <c r="H13" s="9"/>
    </row>
    <row r="14" spans="1:10">
      <c r="A14" s="13" t="s">
        <v>13</v>
      </c>
      <c r="B14" s="36">
        <v>19796</v>
      </c>
      <c r="C14" s="14"/>
      <c r="D14" s="14"/>
      <c r="E14" s="14"/>
      <c r="F14" s="7"/>
      <c r="G14" s="11"/>
      <c r="H14" s="9"/>
    </row>
    <row r="15" spans="1:10">
      <c r="A15" s="13" t="s">
        <v>14</v>
      </c>
      <c r="B15" s="36">
        <v>144261.24</v>
      </c>
      <c r="C15" s="14"/>
      <c r="D15" s="14"/>
      <c r="E15" s="16" t="s">
        <v>28</v>
      </c>
      <c r="F15" s="7"/>
      <c r="G15" s="11"/>
      <c r="H15" s="17"/>
    </row>
    <row r="16" spans="1:10">
      <c r="A16" s="13" t="s">
        <v>15</v>
      </c>
      <c r="B16" s="36">
        <v>359927.23</v>
      </c>
      <c r="C16" s="14"/>
      <c r="D16" s="14"/>
      <c r="E16" s="14"/>
      <c r="F16" s="7"/>
      <c r="G16" s="11"/>
      <c r="H16" s="17"/>
    </row>
    <row r="17" spans="1:10">
      <c r="A17" s="13" t="s">
        <v>16</v>
      </c>
      <c r="B17" s="36">
        <v>167477.92000000001</v>
      </c>
      <c r="C17" s="14"/>
      <c r="D17" s="14"/>
      <c r="E17" s="14"/>
      <c r="F17" s="7"/>
      <c r="G17" s="11"/>
      <c r="H17" s="17"/>
    </row>
    <row r="18" spans="1:10">
      <c r="A18" s="13" t="s">
        <v>17</v>
      </c>
      <c r="B18" s="37">
        <v>69600</v>
      </c>
      <c r="C18" s="18"/>
      <c r="D18" s="14"/>
      <c r="E18" s="14"/>
      <c r="F18" s="7"/>
      <c r="G18" s="11"/>
      <c r="H18" s="17"/>
    </row>
    <row r="19" spans="1:10">
      <c r="A19" s="38" t="s">
        <v>27</v>
      </c>
      <c r="B19" s="14"/>
      <c r="C19" s="16"/>
      <c r="D19" s="19">
        <f>SUM(C4:C18)</f>
        <v>69348441.200000003</v>
      </c>
      <c r="E19" s="39" t="s">
        <v>28</v>
      </c>
      <c r="F19" s="7"/>
      <c r="G19" s="11"/>
      <c r="H19" s="26">
        <f>SUM(G4:G13)</f>
        <v>13832762.739999998</v>
      </c>
      <c r="J19" s="5"/>
    </row>
    <row r="20" spans="1:10">
      <c r="A20" s="13"/>
      <c r="B20" s="14"/>
      <c r="C20" s="16"/>
      <c r="D20" s="16"/>
      <c r="E20" s="16"/>
      <c r="F20" s="7"/>
      <c r="G20" s="11"/>
      <c r="H20" s="17"/>
      <c r="I20" s="5"/>
    </row>
    <row r="21" spans="1:10">
      <c r="A21" s="13"/>
      <c r="B21" s="14"/>
      <c r="C21" s="16"/>
      <c r="D21" s="16"/>
      <c r="E21" s="12" t="s">
        <v>25</v>
      </c>
      <c r="F21" s="7"/>
      <c r="G21" s="11"/>
      <c r="H21" s="27">
        <f>SUM(F22:F23)</f>
        <v>55515678.459999993</v>
      </c>
      <c r="I21" s="5"/>
    </row>
    <row r="22" spans="1:10">
      <c r="A22" s="13"/>
      <c r="B22" s="14"/>
      <c r="C22" s="14"/>
      <c r="D22" s="14"/>
      <c r="E22" s="14" t="s">
        <v>31</v>
      </c>
      <c r="F22" s="14">
        <f>26592129.13+752840.47</f>
        <v>27344969.599999998</v>
      </c>
      <c r="G22" s="7"/>
      <c r="H22" s="9"/>
    </row>
    <row r="23" spans="1:10">
      <c r="A23" s="13"/>
      <c r="B23" s="14"/>
      <c r="C23" s="14"/>
      <c r="D23" s="14"/>
      <c r="E23" s="14" t="s">
        <v>26</v>
      </c>
      <c r="F23" s="18">
        <v>28170708.859999999</v>
      </c>
      <c r="G23" s="7"/>
      <c r="H23" s="9"/>
    </row>
    <row r="24" spans="1:10">
      <c r="A24" s="13"/>
      <c r="B24" s="14"/>
      <c r="C24" s="14"/>
      <c r="D24" s="14"/>
      <c r="E24" s="14"/>
      <c r="F24" s="14"/>
      <c r="G24" s="7"/>
      <c r="H24" s="9"/>
    </row>
    <row r="25" spans="1:10" ht="15.75" thickBot="1">
      <c r="A25" s="13"/>
      <c r="B25" s="175" t="s">
        <v>32</v>
      </c>
      <c r="C25" s="175"/>
      <c r="D25" s="20">
        <f>SUM(D19)</f>
        <v>69348441.200000003</v>
      </c>
      <c r="E25" s="14"/>
      <c r="F25" s="174" t="s">
        <v>32</v>
      </c>
      <c r="G25" s="174"/>
      <c r="H25" s="21">
        <f>SUM(H19:H21)</f>
        <v>69348441.199999988</v>
      </c>
    </row>
    <row r="26" spans="1:10" ht="15.75" thickTop="1">
      <c r="A26" s="13"/>
      <c r="B26" s="14"/>
      <c r="C26" s="14"/>
      <c r="D26" s="14"/>
      <c r="E26" s="14"/>
      <c r="F26" s="7"/>
      <c r="G26" s="7"/>
      <c r="H26" s="22">
        <f>H25-D25</f>
        <v>0</v>
      </c>
    </row>
    <row r="27" spans="1:10">
      <c r="A27" s="23"/>
      <c r="B27" s="18"/>
      <c r="C27" s="18"/>
      <c r="D27" s="18"/>
      <c r="E27" s="18"/>
      <c r="F27" s="24"/>
      <c r="G27" s="24"/>
      <c r="H27" s="25"/>
    </row>
    <row r="28" spans="1:10">
      <c r="B28" s="4"/>
      <c r="C28" s="4"/>
      <c r="D28" s="4"/>
      <c r="E28" s="4"/>
    </row>
    <row r="29" spans="1:10">
      <c r="B29" s="4"/>
      <c r="C29" s="4"/>
      <c r="D29" s="4"/>
      <c r="E29" s="4"/>
    </row>
    <row r="30" spans="1:10">
      <c r="B30" s="4"/>
      <c r="C30" s="4"/>
      <c r="D30" s="4"/>
      <c r="E30" s="4"/>
      <c r="G30" s="4"/>
    </row>
    <row r="31" spans="1:10">
      <c r="B31" s="4"/>
      <c r="C31" s="4"/>
      <c r="D31" s="4"/>
      <c r="E31" s="4"/>
      <c r="G31" s="4"/>
    </row>
    <row r="32" spans="1:10">
      <c r="B32" s="4"/>
      <c r="C32" s="4"/>
      <c r="D32" s="4"/>
      <c r="E32" s="4"/>
      <c r="G32" s="4"/>
    </row>
    <row r="33" spans="2:5">
      <c r="B33" s="4"/>
      <c r="C33" s="4"/>
      <c r="D33" s="4"/>
      <c r="E33" s="4"/>
    </row>
    <row r="34" spans="2:5">
      <c r="B34" s="4"/>
      <c r="C34" s="4"/>
      <c r="D34" s="4"/>
      <c r="E34" s="4"/>
    </row>
    <row r="35" spans="2:5">
      <c r="B35" s="4"/>
      <c r="C35" s="4"/>
      <c r="D35" s="4"/>
      <c r="E35" s="4"/>
    </row>
    <row r="36" spans="2:5">
      <c r="B36" s="4"/>
      <c r="C36" s="4"/>
      <c r="D36" s="4"/>
      <c r="E36" s="4"/>
    </row>
    <row r="37" spans="2:5">
      <c r="B37" s="4"/>
      <c r="C37" s="4"/>
      <c r="D37" s="4"/>
      <c r="E37" s="4"/>
    </row>
    <row r="38" spans="2:5">
      <c r="B38" s="4"/>
      <c r="C38" s="4"/>
      <c r="D38" s="4"/>
      <c r="E38" s="4"/>
    </row>
    <row r="39" spans="2:5">
      <c r="B39" s="4"/>
      <c r="C39" s="4"/>
      <c r="D39" s="4"/>
      <c r="E39" s="4"/>
    </row>
  </sheetData>
  <mergeCells count="4">
    <mergeCell ref="A1:H1"/>
    <mergeCell ref="A2:H2"/>
    <mergeCell ref="F25:G25"/>
    <mergeCell ref="B25:C25"/>
  </mergeCells>
  <pageMargins left="0.23622047244094491" right="0.19685039370078741" top="1.5354330708661419" bottom="0.74803149606299213" header="0.31496062992125984" footer="0.31496062992125984"/>
  <pageSetup scale="86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opLeftCell="A42" workbookViewId="0">
      <selection sqref="A1:C60"/>
    </sheetView>
  </sheetViews>
  <sheetFormatPr baseColWidth="10" defaultRowHeight="15"/>
  <cols>
    <col min="1" max="1" width="62.42578125" customWidth="1"/>
    <col min="2" max="2" width="13.140625" bestFit="1" customWidth="1"/>
    <col min="3" max="3" width="13" bestFit="1" customWidth="1"/>
    <col min="4" max="4" width="13.140625" bestFit="1" customWidth="1"/>
  </cols>
  <sheetData>
    <row r="1" spans="1:3">
      <c r="A1" s="185" t="s">
        <v>0</v>
      </c>
      <c r="B1" s="185"/>
      <c r="C1" s="186"/>
    </row>
    <row r="2" spans="1:3">
      <c r="A2" s="183" t="s">
        <v>97</v>
      </c>
      <c r="B2" s="183"/>
      <c r="C2" s="184"/>
    </row>
    <row r="3" spans="1:3">
      <c r="A3" s="187" t="s">
        <v>284</v>
      </c>
      <c r="B3" s="187"/>
      <c r="C3" s="188"/>
    </row>
    <row r="4" spans="1:3">
      <c r="A4" s="28" t="s">
        <v>33</v>
      </c>
      <c r="B4" s="29" t="s">
        <v>56</v>
      </c>
      <c r="C4" s="29" t="s">
        <v>55</v>
      </c>
    </row>
    <row r="5" spans="1:3">
      <c r="A5" s="34" t="s">
        <v>62</v>
      </c>
      <c r="B5" s="30"/>
      <c r="C5" s="42">
        <f>SUM(B6:B9)</f>
        <v>1192652.1599999999</v>
      </c>
    </row>
    <row r="6" spans="1:3">
      <c r="A6" s="32" t="s">
        <v>63</v>
      </c>
      <c r="B6" s="33">
        <v>208262.1</v>
      </c>
      <c r="C6" s="32"/>
    </row>
    <row r="7" spans="1:3">
      <c r="A7" s="32" t="s">
        <v>64</v>
      </c>
      <c r="B7" s="33">
        <v>574084.14</v>
      </c>
      <c r="C7" s="31"/>
    </row>
    <row r="8" spans="1:3">
      <c r="A8" s="32" t="s">
        <v>65</v>
      </c>
      <c r="B8" s="33">
        <v>401843.94</v>
      </c>
      <c r="C8" s="32"/>
    </row>
    <row r="9" spans="1:3">
      <c r="A9" s="32" t="s">
        <v>66</v>
      </c>
      <c r="B9" s="33">
        <v>8461.98</v>
      </c>
      <c r="C9" s="32"/>
    </row>
    <row r="10" spans="1:3">
      <c r="A10" s="35" t="s">
        <v>67</v>
      </c>
      <c r="B10" s="33"/>
      <c r="C10" s="42">
        <f>SUM(B11:B23)</f>
        <v>442713.21000000008</v>
      </c>
    </row>
    <row r="11" spans="1:3">
      <c r="A11" s="32" t="s">
        <v>68</v>
      </c>
      <c r="B11" s="33">
        <f>37436.34-11136-10632</f>
        <v>15668.339999999997</v>
      </c>
      <c r="C11" s="32"/>
    </row>
    <row r="12" spans="1:3">
      <c r="A12" s="32" t="s">
        <v>211</v>
      </c>
      <c r="B12" s="33">
        <v>8093.32</v>
      </c>
      <c r="C12" s="32"/>
    </row>
    <row r="13" spans="1:3">
      <c r="A13" s="32" t="s">
        <v>140</v>
      </c>
      <c r="B13" s="33">
        <v>220.97</v>
      </c>
      <c r="C13" s="32"/>
    </row>
    <row r="14" spans="1:3">
      <c r="A14" s="32" t="s">
        <v>69</v>
      </c>
      <c r="B14" s="33">
        <v>2282.13</v>
      </c>
      <c r="C14" s="32"/>
    </row>
    <row r="15" spans="1:3">
      <c r="A15" s="32" t="s">
        <v>313</v>
      </c>
      <c r="B15" s="33">
        <v>24940</v>
      </c>
      <c r="C15" s="32"/>
    </row>
    <row r="16" spans="1:3">
      <c r="A16" s="32" t="s">
        <v>70</v>
      </c>
      <c r="B16" s="33">
        <v>2085</v>
      </c>
      <c r="C16" s="32"/>
    </row>
    <row r="17" spans="1:3">
      <c r="A17" s="32" t="s">
        <v>71</v>
      </c>
      <c r="B17" s="33">
        <f>63448+10632+4000</f>
        <v>78080</v>
      </c>
      <c r="C17" s="32"/>
    </row>
    <row r="18" spans="1:3">
      <c r="A18" s="32" t="s">
        <v>72</v>
      </c>
      <c r="B18" s="33">
        <v>40009.56</v>
      </c>
      <c r="C18" s="32"/>
    </row>
    <row r="19" spans="1:3">
      <c r="A19" s="32" t="s">
        <v>90</v>
      </c>
      <c r="B19" s="33">
        <v>15387.73</v>
      </c>
      <c r="C19" s="32"/>
    </row>
    <row r="20" spans="1:3">
      <c r="A20" s="32" t="s">
        <v>73</v>
      </c>
      <c r="B20" s="33">
        <v>6380</v>
      </c>
      <c r="C20" s="32"/>
    </row>
    <row r="21" spans="1:3">
      <c r="A21" s="32" t="s">
        <v>91</v>
      </c>
      <c r="B21" s="33">
        <v>229064.62</v>
      </c>
      <c r="C21" s="32"/>
    </row>
    <row r="22" spans="1:3">
      <c r="A22" s="32" t="s">
        <v>314</v>
      </c>
      <c r="B22" s="33">
        <v>9710.01</v>
      </c>
      <c r="C22" s="32"/>
    </row>
    <row r="23" spans="1:3">
      <c r="A23" s="32" t="s">
        <v>315</v>
      </c>
      <c r="B23" s="33">
        <v>10791.53</v>
      </c>
      <c r="C23" s="32"/>
    </row>
    <row r="24" spans="1:3">
      <c r="A24" s="35" t="s">
        <v>74</v>
      </c>
      <c r="B24" s="33"/>
      <c r="C24" s="42">
        <f>SUM(B25:B43)</f>
        <v>718305.89</v>
      </c>
    </row>
    <row r="25" spans="1:3">
      <c r="A25" s="32" t="s">
        <v>75</v>
      </c>
      <c r="B25" s="33">
        <f>419790+13013</f>
        <v>432803</v>
      </c>
      <c r="C25" s="32"/>
    </row>
    <row r="26" spans="1:3">
      <c r="A26" s="32" t="s">
        <v>76</v>
      </c>
      <c r="B26" s="33">
        <v>3639</v>
      </c>
      <c r="C26" s="31"/>
    </row>
    <row r="27" spans="1:3">
      <c r="A27" s="32" t="s">
        <v>316</v>
      </c>
      <c r="B27" s="33">
        <v>10440</v>
      </c>
      <c r="C27" s="31"/>
    </row>
    <row r="28" spans="1:3">
      <c r="A28" s="32" t="s">
        <v>94</v>
      </c>
      <c r="B28" s="33">
        <v>5000</v>
      </c>
      <c r="C28" s="32"/>
    </row>
    <row r="29" spans="1:3">
      <c r="A29" s="32" t="s">
        <v>102</v>
      </c>
      <c r="B29" s="33">
        <v>4060</v>
      </c>
      <c r="C29" s="32"/>
    </row>
    <row r="30" spans="1:3">
      <c r="A30" s="32" t="s">
        <v>317</v>
      </c>
      <c r="B30" s="33">
        <f>44544+11136</f>
        <v>55680</v>
      </c>
      <c r="C30" s="32"/>
    </row>
    <row r="31" spans="1:3">
      <c r="A31" s="32" t="s">
        <v>318</v>
      </c>
      <c r="B31" s="33">
        <v>10904</v>
      </c>
      <c r="C31" s="32"/>
    </row>
    <row r="32" spans="1:3">
      <c r="A32" s="32" t="s">
        <v>167</v>
      </c>
      <c r="B32" s="33">
        <v>382.8</v>
      </c>
      <c r="C32" s="32"/>
    </row>
    <row r="33" spans="1:4">
      <c r="A33" s="32" t="s">
        <v>77</v>
      </c>
      <c r="B33" s="33">
        <v>3449.34</v>
      </c>
      <c r="C33" s="32"/>
    </row>
    <row r="34" spans="1:4">
      <c r="A34" s="32" t="s">
        <v>319</v>
      </c>
      <c r="B34" s="33">
        <v>24078.12</v>
      </c>
      <c r="C34" s="32"/>
    </row>
    <row r="35" spans="1:4">
      <c r="A35" s="32" t="s">
        <v>107</v>
      </c>
      <c r="B35" s="33">
        <v>16660</v>
      </c>
      <c r="C35" s="32"/>
    </row>
    <row r="36" spans="1:4">
      <c r="A36" s="32" t="s">
        <v>212</v>
      </c>
      <c r="B36" s="33">
        <v>5739.68</v>
      </c>
      <c r="C36" s="32"/>
    </row>
    <row r="37" spans="1:4">
      <c r="A37" s="32" t="s">
        <v>78</v>
      </c>
      <c r="B37" s="33">
        <v>28509.95</v>
      </c>
      <c r="C37" s="32"/>
    </row>
    <row r="38" spans="1:4">
      <c r="A38" s="32" t="s">
        <v>320</v>
      </c>
      <c r="B38" s="33">
        <v>71032</v>
      </c>
      <c r="C38" s="32"/>
    </row>
    <row r="39" spans="1:4">
      <c r="A39" s="32" t="s">
        <v>321</v>
      </c>
      <c r="B39" s="33">
        <v>464</v>
      </c>
      <c r="C39" s="32"/>
    </row>
    <row r="40" spans="1:4">
      <c r="A40" s="32" t="s">
        <v>176</v>
      </c>
      <c r="B40" s="33">
        <v>1805</v>
      </c>
      <c r="C40" s="32"/>
    </row>
    <row r="41" spans="1:4">
      <c r="A41" s="32" t="s">
        <v>79</v>
      </c>
      <c r="B41" s="33">
        <v>2923</v>
      </c>
      <c r="C41" s="32"/>
    </row>
    <row r="42" spans="1:4">
      <c r="A42" s="32" t="s">
        <v>322</v>
      </c>
      <c r="B42" s="33">
        <v>7236</v>
      </c>
      <c r="C42" s="32"/>
    </row>
    <row r="43" spans="1:4">
      <c r="A43" s="32" t="s">
        <v>80</v>
      </c>
      <c r="B43" s="33">
        <v>33500</v>
      </c>
      <c r="C43" s="32"/>
    </row>
    <row r="44" spans="1:4">
      <c r="A44" s="35" t="s">
        <v>81</v>
      </c>
      <c r="B44" s="33"/>
      <c r="C44" s="42">
        <f>SUM(B45:B49)</f>
        <v>108224.2</v>
      </c>
      <c r="D44" s="5"/>
    </row>
    <row r="45" spans="1:4">
      <c r="A45" s="32" t="s">
        <v>82</v>
      </c>
      <c r="B45" s="33">
        <v>80475.199999999997</v>
      </c>
      <c r="C45" s="32"/>
    </row>
    <row r="46" spans="1:4">
      <c r="A46" s="32" t="s">
        <v>183</v>
      </c>
      <c r="B46" s="33">
        <v>3000</v>
      </c>
      <c r="C46" s="32"/>
    </row>
    <row r="47" spans="1:4">
      <c r="A47" s="32" t="s">
        <v>83</v>
      </c>
      <c r="B47" s="33">
        <v>3506</v>
      </c>
      <c r="C47" s="32"/>
    </row>
    <row r="48" spans="1:4">
      <c r="A48" s="32" t="s">
        <v>108</v>
      </c>
      <c r="B48" s="33">
        <v>3000</v>
      </c>
      <c r="C48" s="32"/>
    </row>
    <row r="49" spans="1:5">
      <c r="A49" s="32" t="s">
        <v>84</v>
      </c>
      <c r="B49" s="33">
        <v>18243</v>
      </c>
      <c r="C49" s="32"/>
    </row>
    <row r="50" spans="1:5">
      <c r="A50" s="35" t="s">
        <v>323</v>
      </c>
      <c r="B50" s="33"/>
      <c r="C50" s="31">
        <f>SUM(B51:B54)</f>
        <v>513530</v>
      </c>
    </row>
    <row r="51" spans="1:5">
      <c r="A51" s="32" t="s">
        <v>11</v>
      </c>
      <c r="B51" s="33">
        <v>21460</v>
      </c>
      <c r="C51" s="32"/>
    </row>
    <row r="52" spans="1:5">
      <c r="A52" s="32" t="s">
        <v>324</v>
      </c>
      <c r="B52" s="33">
        <v>418800</v>
      </c>
      <c r="C52" s="32"/>
    </row>
    <row r="53" spans="1:5">
      <c r="A53" s="32" t="s">
        <v>325</v>
      </c>
      <c r="B53" s="33">
        <v>67702</v>
      </c>
      <c r="C53" s="32"/>
    </row>
    <row r="54" spans="1:5">
      <c r="A54" s="32" t="s">
        <v>15</v>
      </c>
      <c r="B54" s="33">
        <v>5568</v>
      </c>
      <c r="C54" s="32"/>
    </row>
    <row r="55" spans="1:5">
      <c r="A55" s="35" t="s">
        <v>86</v>
      </c>
      <c r="B55" s="33"/>
      <c r="C55" s="31">
        <f>SUM(B56)</f>
        <v>429029.24</v>
      </c>
    </row>
    <row r="56" spans="1:5">
      <c r="A56" s="32" t="s">
        <v>189</v>
      </c>
      <c r="B56" s="33">
        <v>429029.24</v>
      </c>
      <c r="C56" s="32"/>
    </row>
    <row r="57" spans="1:5">
      <c r="A57" s="35" t="s">
        <v>85</v>
      </c>
      <c r="B57" s="33"/>
      <c r="C57" s="42">
        <f>SUM(B58:B59)</f>
        <v>238322.31</v>
      </c>
      <c r="D57" s="4"/>
      <c r="E57" s="4"/>
    </row>
    <row r="58" spans="1:5">
      <c r="A58" s="32" t="s">
        <v>87</v>
      </c>
      <c r="B58" s="33">
        <v>120738.2</v>
      </c>
      <c r="C58" s="32"/>
      <c r="D58" s="4"/>
      <c r="E58" s="4"/>
    </row>
    <row r="59" spans="1:5">
      <c r="A59" s="32" t="s">
        <v>88</v>
      </c>
      <c r="B59" s="33">
        <v>117584.11</v>
      </c>
      <c r="C59" s="32"/>
      <c r="D59" s="4"/>
      <c r="E59" s="4"/>
    </row>
    <row r="60" spans="1:5">
      <c r="A60" s="41" t="s">
        <v>55</v>
      </c>
      <c r="B60" s="40">
        <f>SUM(B5:B59)</f>
        <v>3642777.0100000002</v>
      </c>
      <c r="C60" s="40">
        <f>SUM(C5:C59)</f>
        <v>3642777.0100000002</v>
      </c>
      <c r="D60" s="4"/>
      <c r="E60" s="4"/>
    </row>
    <row r="61" spans="1:5">
      <c r="B61" s="4"/>
    </row>
    <row r="62" spans="1:5">
      <c r="B62" s="4"/>
    </row>
    <row r="63" spans="1:5">
      <c r="B63" s="4"/>
    </row>
    <row r="64" spans="1:5">
      <c r="B64" s="4"/>
    </row>
    <row r="65" spans="2:2">
      <c r="B65" s="165"/>
    </row>
    <row r="66" spans="2:2">
      <c r="B66" s="5"/>
    </row>
  </sheetData>
  <mergeCells count="3">
    <mergeCell ref="A1:C1"/>
    <mergeCell ref="A2:C2"/>
    <mergeCell ref="A3:C3"/>
  </mergeCells>
  <pageMargins left="0.78740157480314965" right="0.70866141732283472" top="0.43307086614173229" bottom="0.23622047244094491" header="0.31496062992125984" footer="0.31496062992125984"/>
  <pageSetup scale="8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selection sqref="A1:XFD1048576"/>
    </sheetView>
  </sheetViews>
  <sheetFormatPr baseColWidth="10" defaultRowHeight="15"/>
  <cols>
    <col min="1" max="2" width="7.5703125" customWidth="1"/>
    <col min="3" max="3" width="36.5703125" customWidth="1"/>
    <col min="4" max="4" width="41.42578125" customWidth="1"/>
    <col min="6" max="6" width="33.85546875" customWidth="1"/>
  </cols>
  <sheetData>
    <row r="1" spans="1:8" ht="15.75">
      <c r="A1" s="189" t="s">
        <v>202</v>
      </c>
      <c r="B1" s="190"/>
      <c r="C1" s="190"/>
      <c r="D1" s="190"/>
      <c r="E1" s="190"/>
      <c r="F1" s="191"/>
    </row>
    <row r="2" spans="1:8" ht="15.75">
      <c r="A2" s="192" t="s">
        <v>2</v>
      </c>
      <c r="B2" s="193"/>
      <c r="C2" s="193"/>
      <c r="D2" s="193"/>
      <c r="E2" s="193"/>
      <c r="F2" s="194"/>
    </row>
    <row r="3" spans="1:8" ht="15.75">
      <c r="A3" s="192" t="s">
        <v>285</v>
      </c>
      <c r="B3" s="193"/>
      <c r="C3" s="193"/>
      <c r="D3" s="193"/>
      <c r="E3" s="193"/>
      <c r="F3" s="194"/>
    </row>
    <row r="4" spans="1:8">
      <c r="A4" s="99" t="s">
        <v>203</v>
      </c>
      <c r="B4" s="99" t="s">
        <v>111</v>
      </c>
      <c r="C4" s="100" t="s">
        <v>204</v>
      </c>
      <c r="D4" s="100" t="s">
        <v>196</v>
      </c>
      <c r="E4" s="100" t="s">
        <v>1</v>
      </c>
      <c r="F4" s="100" t="s">
        <v>205</v>
      </c>
    </row>
    <row r="5" spans="1:8">
      <c r="A5" s="102"/>
      <c r="B5" s="102"/>
      <c r="C5" s="103"/>
      <c r="D5" s="105"/>
      <c r="E5" s="104"/>
      <c r="F5" s="105"/>
    </row>
    <row r="6" spans="1:8">
      <c r="A6" s="102"/>
      <c r="B6" s="102"/>
      <c r="C6" s="162" t="s">
        <v>332</v>
      </c>
      <c r="D6" s="105"/>
      <c r="E6" s="104"/>
      <c r="F6" s="105"/>
    </row>
    <row r="7" spans="1:8" ht="48.75">
      <c r="A7" s="102" t="s">
        <v>286</v>
      </c>
      <c r="B7" s="102">
        <v>463</v>
      </c>
      <c r="C7" s="103" t="s">
        <v>329</v>
      </c>
      <c r="D7" s="105" t="s">
        <v>331</v>
      </c>
      <c r="E7" s="104">
        <v>222400</v>
      </c>
      <c r="F7" s="105" t="s">
        <v>383</v>
      </c>
    </row>
    <row r="8" spans="1:8" ht="48.75">
      <c r="A8" s="102" t="s">
        <v>287</v>
      </c>
      <c r="B8" s="102">
        <v>464</v>
      </c>
      <c r="C8" s="105" t="s">
        <v>329</v>
      </c>
      <c r="D8" s="105" t="s">
        <v>330</v>
      </c>
      <c r="E8" s="104">
        <v>196400</v>
      </c>
      <c r="F8" s="105" t="s">
        <v>383</v>
      </c>
    </row>
    <row r="9" spans="1:8" ht="36.75">
      <c r="A9" s="102" t="s">
        <v>288</v>
      </c>
      <c r="B9" s="102">
        <v>150</v>
      </c>
      <c r="C9" s="103" t="s">
        <v>289</v>
      </c>
      <c r="D9" s="105" t="s">
        <v>290</v>
      </c>
      <c r="E9" s="104">
        <v>3000</v>
      </c>
      <c r="F9" s="105" t="s">
        <v>283</v>
      </c>
    </row>
    <row r="10" spans="1:8" ht="48.75">
      <c r="A10" s="102" t="s">
        <v>291</v>
      </c>
      <c r="B10" s="102"/>
      <c r="C10" s="105" t="s">
        <v>292</v>
      </c>
      <c r="D10" s="105" t="s">
        <v>293</v>
      </c>
      <c r="E10" s="104">
        <v>40600</v>
      </c>
      <c r="F10" s="105" t="s">
        <v>383</v>
      </c>
    </row>
    <row r="11" spans="1:8" ht="48.75">
      <c r="A11" s="102" t="s">
        <v>291</v>
      </c>
      <c r="B11" s="102"/>
      <c r="C11" s="103" t="s">
        <v>292</v>
      </c>
      <c r="D11" s="105" t="s">
        <v>294</v>
      </c>
      <c r="E11" s="104">
        <v>26000</v>
      </c>
      <c r="F11" s="105" t="s">
        <v>383</v>
      </c>
      <c r="H11" s="4"/>
    </row>
    <row r="12" spans="1:8" ht="36.75">
      <c r="A12" s="102" t="s">
        <v>295</v>
      </c>
      <c r="B12" s="102">
        <v>422</v>
      </c>
      <c r="C12" s="105" t="s">
        <v>296</v>
      </c>
      <c r="D12" s="105" t="s">
        <v>297</v>
      </c>
      <c r="E12" s="104">
        <v>10904</v>
      </c>
      <c r="F12" s="105" t="s">
        <v>298</v>
      </c>
    </row>
    <row r="13" spans="1:8" ht="24.75">
      <c r="A13" s="102" t="s">
        <v>291</v>
      </c>
      <c r="B13" s="102">
        <v>423</v>
      </c>
      <c r="C13" s="103" t="s">
        <v>299</v>
      </c>
      <c r="D13" s="105" t="s">
        <v>300</v>
      </c>
      <c r="E13" s="104">
        <v>27608</v>
      </c>
      <c r="F13" s="105" t="s">
        <v>301</v>
      </c>
    </row>
    <row r="14" spans="1:8" ht="24.75">
      <c r="A14" s="102" t="s">
        <v>302</v>
      </c>
      <c r="B14" s="102">
        <v>424</v>
      </c>
      <c r="C14" s="103" t="s">
        <v>303</v>
      </c>
      <c r="D14" s="105" t="s">
        <v>304</v>
      </c>
      <c r="E14" s="104">
        <v>28509.95</v>
      </c>
      <c r="F14" s="105" t="s">
        <v>301</v>
      </c>
    </row>
    <row r="15" spans="1:8" ht="24.75">
      <c r="A15" s="102" t="s">
        <v>305</v>
      </c>
      <c r="B15" s="102">
        <v>425</v>
      </c>
      <c r="C15" s="105" t="s">
        <v>306</v>
      </c>
      <c r="D15" s="105" t="s">
        <v>307</v>
      </c>
      <c r="E15" s="104">
        <v>36000</v>
      </c>
      <c r="F15" s="105" t="s">
        <v>384</v>
      </c>
    </row>
    <row r="16" spans="1:8">
      <c r="A16" s="102" t="s">
        <v>333</v>
      </c>
      <c r="B16" s="102">
        <v>366</v>
      </c>
      <c r="C16" s="105" t="s">
        <v>334</v>
      </c>
      <c r="D16" s="105" t="s">
        <v>335</v>
      </c>
      <c r="E16" s="104">
        <v>5739.68</v>
      </c>
      <c r="F16" s="105" t="s">
        <v>336</v>
      </c>
    </row>
    <row r="17" spans="1:6" ht="24.75">
      <c r="A17" s="102" t="s">
        <v>337</v>
      </c>
      <c r="B17" s="102">
        <v>468</v>
      </c>
      <c r="C17" s="103" t="s">
        <v>338</v>
      </c>
      <c r="D17" s="105" t="s">
        <v>339</v>
      </c>
      <c r="E17" s="104">
        <v>10632</v>
      </c>
      <c r="F17" s="105" t="s">
        <v>340</v>
      </c>
    </row>
    <row r="18" spans="1:6">
      <c r="A18" s="102" t="s">
        <v>337</v>
      </c>
      <c r="B18" s="102">
        <v>468</v>
      </c>
      <c r="C18" s="103" t="s">
        <v>342</v>
      </c>
      <c r="D18" s="105" t="s">
        <v>343</v>
      </c>
      <c r="E18" s="104">
        <v>11136</v>
      </c>
      <c r="F18" s="105" t="s">
        <v>344</v>
      </c>
    </row>
    <row r="19" spans="1:6" ht="36.75">
      <c r="A19" s="102" t="s">
        <v>341</v>
      </c>
      <c r="B19" s="102">
        <v>110</v>
      </c>
      <c r="C19" s="103" t="s">
        <v>345</v>
      </c>
      <c r="D19" s="105" t="s">
        <v>346</v>
      </c>
      <c r="E19" s="104">
        <v>11000</v>
      </c>
      <c r="F19" s="105" t="s">
        <v>347</v>
      </c>
    </row>
    <row r="20" spans="1:6" ht="36.75">
      <c r="A20" s="102" t="s">
        <v>348</v>
      </c>
      <c r="B20" s="102">
        <v>114</v>
      </c>
      <c r="C20" s="103" t="s">
        <v>349</v>
      </c>
      <c r="D20" s="105" t="s">
        <v>350</v>
      </c>
      <c r="E20" s="104">
        <v>4300</v>
      </c>
      <c r="F20" s="105" t="s">
        <v>283</v>
      </c>
    </row>
    <row r="21" spans="1:6" ht="36.75">
      <c r="A21" s="102" t="s">
        <v>351</v>
      </c>
      <c r="B21" s="102">
        <v>369</v>
      </c>
      <c r="C21" s="103" t="s">
        <v>334</v>
      </c>
      <c r="D21" s="105" t="s">
        <v>385</v>
      </c>
      <c r="E21" s="104">
        <v>24936.52</v>
      </c>
      <c r="F21" s="105" t="s">
        <v>352</v>
      </c>
    </row>
    <row r="22" spans="1:6" ht="24.75">
      <c r="A22" s="102" t="s">
        <v>124</v>
      </c>
      <c r="B22" s="102">
        <v>403</v>
      </c>
      <c r="C22" s="103" t="s">
        <v>353</v>
      </c>
      <c r="D22" s="105" t="s">
        <v>354</v>
      </c>
      <c r="E22" s="104">
        <v>429029.24</v>
      </c>
      <c r="F22" s="105" t="s">
        <v>355</v>
      </c>
    </row>
    <row r="23" spans="1:6" ht="36.75">
      <c r="A23" s="102" t="s">
        <v>356</v>
      </c>
      <c r="B23" s="102">
        <v>405</v>
      </c>
      <c r="C23" s="103" t="s">
        <v>357</v>
      </c>
      <c r="D23" s="105" t="s">
        <v>358</v>
      </c>
      <c r="E23" s="104">
        <v>7236</v>
      </c>
      <c r="F23" s="105" t="s">
        <v>359</v>
      </c>
    </row>
    <row r="24" spans="1:6" ht="24.75">
      <c r="A24" s="102" t="s">
        <v>360</v>
      </c>
      <c r="B24" s="102">
        <v>408</v>
      </c>
      <c r="C24" s="103" t="s">
        <v>361</v>
      </c>
      <c r="D24" s="105" t="s">
        <v>362</v>
      </c>
      <c r="E24" s="104">
        <v>8700</v>
      </c>
      <c r="F24" s="105" t="s">
        <v>363</v>
      </c>
    </row>
    <row r="25" spans="1:6" ht="48.75">
      <c r="A25" s="102" t="s">
        <v>364</v>
      </c>
      <c r="B25" s="102">
        <v>467</v>
      </c>
      <c r="C25" s="105" t="s">
        <v>365</v>
      </c>
      <c r="D25" s="105" t="s">
        <v>366</v>
      </c>
      <c r="E25" s="104">
        <v>1805</v>
      </c>
      <c r="F25" s="105" t="s">
        <v>367</v>
      </c>
    </row>
    <row r="26" spans="1:6" ht="24.75">
      <c r="A26" s="102" t="s">
        <v>368</v>
      </c>
      <c r="B26" s="102">
        <v>411</v>
      </c>
      <c r="C26" s="103" t="s">
        <v>369</v>
      </c>
      <c r="D26" s="105" t="s">
        <v>386</v>
      </c>
      <c r="E26" s="104">
        <v>46168</v>
      </c>
      <c r="F26" s="105" t="s">
        <v>370</v>
      </c>
    </row>
    <row r="27" spans="1:6">
      <c r="A27" s="102" t="s">
        <v>371</v>
      </c>
      <c r="B27" s="102" t="s">
        <v>372</v>
      </c>
      <c r="C27" s="103" t="s">
        <v>373</v>
      </c>
      <c r="D27" s="105" t="s">
        <v>374</v>
      </c>
      <c r="E27" s="104">
        <v>8000</v>
      </c>
      <c r="F27" s="105" t="s">
        <v>283</v>
      </c>
    </row>
    <row r="28" spans="1:6" ht="24.75">
      <c r="A28" s="102" t="s">
        <v>375</v>
      </c>
      <c r="B28" s="102">
        <v>450</v>
      </c>
      <c r="C28" s="105" t="s">
        <v>376</v>
      </c>
      <c r="D28" s="105" t="s">
        <v>377</v>
      </c>
      <c r="E28" s="104">
        <v>42108</v>
      </c>
      <c r="F28" s="105" t="s">
        <v>378</v>
      </c>
    </row>
    <row r="29" spans="1:6" ht="24.75">
      <c r="A29" s="102" t="s">
        <v>379</v>
      </c>
      <c r="B29" s="102">
        <v>149</v>
      </c>
      <c r="C29" s="103" t="s">
        <v>380</v>
      </c>
      <c r="D29" s="105" t="s">
        <v>381</v>
      </c>
      <c r="E29" s="104">
        <v>2085</v>
      </c>
      <c r="F29" s="105" t="s">
        <v>382</v>
      </c>
    </row>
    <row r="30" spans="1:6">
      <c r="A30" s="102"/>
      <c r="B30" s="102"/>
      <c r="C30" s="103"/>
      <c r="D30" s="105"/>
      <c r="E30" s="104"/>
      <c r="F30" s="105"/>
    </row>
    <row r="31" spans="1:6">
      <c r="A31" s="101"/>
      <c r="B31" s="101"/>
    </row>
    <row r="32" spans="1:6">
      <c r="A32" s="101"/>
      <c r="B32" s="101"/>
    </row>
    <row r="33" spans="1:2">
      <c r="A33" s="101"/>
      <c r="B33" s="101"/>
    </row>
    <row r="34" spans="1:2">
      <c r="A34" s="101"/>
      <c r="B34" s="101"/>
    </row>
    <row r="35" spans="1:2">
      <c r="A35" s="101"/>
      <c r="B35" s="101"/>
    </row>
  </sheetData>
  <mergeCells count="3">
    <mergeCell ref="A1:F1"/>
    <mergeCell ref="A2:F2"/>
    <mergeCell ref="A3:F3"/>
  </mergeCells>
  <pageMargins left="0.19685039370078741" right="0.15748031496062992" top="0.74803149606299213" bottom="0.74803149606299213" header="0.31496062992125984" footer="0.31496062992125984"/>
  <pageSetup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sqref="A1:F1"/>
    </sheetView>
  </sheetViews>
  <sheetFormatPr baseColWidth="10" defaultRowHeight="15"/>
  <cols>
    <col min="1" max="2" width="7.5703125" customWidth="1"/>
    <col min="3" max="3" width="36.5703125" customWidth="1"/>
    <col min="4" max="4" width="41.42578125" customWidth="1"/>
    <col min="6" max="6" width="33.85546875" customWidth="1"/>
  </cols>
  <sheetData>
    <row r="1" spans="1:8" ht="15.75">
      <c r="A1" s="189" t="s">
        <v>202</v>
      </c>
      <c r="B1" s="190"/>
      <c r="C1" s="190"/>
      <c r="D1" s="190"/>
      <c r="E1" s="190"/>
      <c r="F1" s="191"/>
    </row>
    <row r="2" spans="1:8" ht="15.75">
      <c r="A2" s="192" t="s">
        <v>2</v>
      </c>
      <c r="B2" s="193"/>
      <c r="C2" s="193"/>
      <c r="D2" s="193"/>
      <c r="E2" s="193"/>
      <c r="F2" s="194"/>
    </row>
    <row r="3" spans="1:8" ht="15.75">
      <c r="A3" s="192" t="s">
        <v>285</v>
      </c>
      <c r="B3" s="193"/>
      <c r="C3" s="193"/>
      <c r="D3" s="193"/>
      <c r="E3" s="193"/>
      <c r="F3" s="194"/>
    </row>
    <row r="4" spans="1:8">
      <c r="A4" s="99" t="s">
        <v>203</v>
      </c>
      <c r="B4" s="99" t="s">
        <v>111</v>
      </c>
      <c r="C4" s="100" t="s">
        <v>204</v>
      </c>
      <c r="D4" s="100" t="s">
        <v>196</v>
      </c>
      <c r="E4" s="100" t="s">
        <v>1</v>
      </c>
      <c r="F4" s="100" t="s">
        <v>205</v>
      </c>
    </row>
    <row r="5" spans="1:8">
      <c r="A5" s="102"/>
      <c r="B5" s="102"/>
      <c r="C5" s="103"/>
      <c r="D5" s="105"/>
      <c r="E5" s="104"/>
      <c r="F5" s="105"/>
    </row>
    <row r="6" spans="1:8">
      <c r="A6" s="102"/>
      <c r="B6" s="102"/>
      <c r="C6" s="162" t="s">
        <v>332</v>
      </c>
      <c r="D6" s="105"/>
      <c r="E6" s="104"/>
      <c r="F6" s="105"/>
    </row>
    <row r="7" spans="1:8" ht="48.75">
      <c r="A7" s="102" t="s">
        <v>286</v>
      </c>
      <c r="B7" s="102">
        <v>463</v>
      </c>
      <c r="C7" s="103" t="s">
        <v>329</v>
      </c>
      <c r="D7" s="105" t="s">
        <v>331</v>
      </c>
      <c r="E7" s="104">
        <v>222400</v>
      </c>
      <c r="F7" s="105" t="s">
        <v>383</v>
      </c>
    </row>
    <row r="8" spans="1:8" ht="48.75">
      <c r="A8" s="102" t="s">
        <v>287</v>
      </c>
      <c r="B8" s="102">
        <v>464</v>
      </c>
      <c r="C8" s="105" t="s">
        <v>329</v>
      </c>
      <c r="D8" s="105" t="s">
        <v>330</v>
      </c>
      <c r="E8" s="104">
        <v>196400</v>
      </c>
      <c r="F8" s="105" t="s">
        <v>383</v>
      </c>
    </row>
    <row r="9" spans="1:8" ht="36.75">
      <c r="A9" s="102" t="s">
        <v>288</v>
      </c>
      <c r="B9" s="102">
        <v>150</v>
      </c>
      <c r="C9" s="103" t="s">
        <v>289</v>
      </c>
      <c r="D9" s="105" t="s">
        <v>290</v>
      </c>
      <c r="E9" s="104">
        <v>3000</v>
      </c>
      <c r="F9" s="105" t="s">
        <v>283</v>
      </c>
    </row>
    <row r="10" spans="1:8" ht="48.75">
      <c r="A10" s="102" t="s">
        <v>291</v>
      </c>
      <c r="B10" s="102"/>
      <c r="C10" s="105" t="s">
        <v>292</v>
      </c>
      <c r="D10" s="105" t="s">
        <v>293</v>
      </c>
      <c r="E10" s="104">
        <v>40600</v>
      </c>
      <c r="F10" s="105" t="s">
        <v>383</v>
      </c>
    </row>
    <row r="11" spans="1:8" ht="48.75">
      <c r="A11" s="102" t="s">
        <v>291</v>
      </c>
      <c r="B11" s="102"/>
      <c r="C11" s="103" t="s">
        <v>292</v>
      </c>
      <c r="D11" s="105" t="s">
        <v>294</v>
      </c>
      <c r="E11" s="104">
        <v>26000</v>
      </c>
      <c r="F11" s="105" t="s">
        <v>383</v>
      </c>
      <c r="H11" s="4"/>
    </row>
    <row r="12" spans="1:8" ht="36.75">
      <c r="A12" s="102" t="s">
        <v>295</v>
      </c>
      <c r="B12" s="102">
        <v>422</v>
      </c>
      <c r="C12" s="105" t="s">
        <v>296</v>
      </c>
      <c r="D12" s="105" t="s">
        <v>297</v>
      </c>
      <c r="E12" s="104">
        <v>10904</v>
      </c>
      <c r="F12" s="105" t="s">
        <v>298</v>
      </c>
    </row>
    <row r="13" spans="1:8" ht="24.75">
      <c r="A13" s="102" t="s">
        <v>291</v>
      </c>
      <c r="B13" s="102">
        <v>423</v>
      </c>
      <c r="C13" s="103" t="s">
        <v>299</v>
      </c>
      <c r="D13" s="105" t="s">
        <v>300</v>
      </c>
      <c r="E13" s="104">
        <v>27608</v>
      </c>
      <c r="F13" s="105" t="s">
        <v>301</v>
      </c>
    </row>
    <row r="14" spans="1:8" ht="24.75">
      <c r="A14" s="102" t="s">
        <v>302</v>
      </c>
      <c r="B14" s="102">
        <v>424</v>
      </c>
      <c r="C14" s="103" t="s">
        <v>303</v>
      </c>
      <c r="D14" s="105" t="s">
        <v>304</v>
      </c>
      <c r="E14" s="104">
        <v>28509.95</v>
      </c>
      <c r="F14" s="105" t="s">
        <v>301</v>
      </c>
    </row>
    <row r="15" spans="1:8" ht="24.75">
      <c r="A15" s="102" t="s">
        <v>305</v>
      </c>
      <c r="B15" s="102">
        <v>425</v>
      </c>
      <c r="C15" s="105" t="s">
        <v>306</v>
      </c>
      <c r="D15" s="105" t="s">
        <v>307</v>
      </c>
      <c r="E15" s="104">
        <v>36000</v>
      </c>
      <c r="F15" s="105" t="s">
        <v>384</v>
      </c>
    </row>
    <row r="16" spans="1:8">
      <c r="A16" s="102" t="s">
        <v>333</v>
      </c>
      <c r="B16" s="102">
        <v>366</v>
      </c>
      <c r="C16" s="105" t="s">
        <v>334</v>
      </c>
      <c r="D16" s="105" t="s">
        <v>335</v>
      </c>
      <c r="E16" s="104">
        <v>5739.68</v>
      </c>
      <c r="F16" s="105" t="s">
        <v>336</v>
      </c>
    </row>
    <row r="17" spans="1:6" ht="24.75">
      <c r="A17" s="102" t="s">
        <v>337</v>
      </c>
      <c r="B17" s="102">
        <v>468</v>
      </c>
      <c r="C17" s="103" t="s">
        <v>338</v>
      </c>
      <c r="D17" s="105" t="s">
        <v>339</v>
      </c>
      <c r="E17" s="104">
        <v>10632</v>
      </c>
      <c r="F17" s="105" t="s">
        <v>340</v>
      </c>
    </row>
    <row r="18" spans="1:6">
      <c r="A18" s="102" t="s">
        <v>337</v>
      </c>
      <c r="B18" s="102">
        <v>468</v>
      </c>
      <c r="C18" s="103" t="s">
        <v>342</v>
      </c>
      <c r="D18" s="105" t="s">
        <v>343</v>
      </c>
      <c r="E18" s="104">
        <v>11136</v>
      </c>
      <c r="F18" s="105" t="s">
        <v>344</v>
      </c>
    </row>
    <row r="19" spans="1:6" ht="36.75">
      <c r="A19" s="102" t="s">
        <v>341</v>
      </c>
      <c r="B19" s="102">
        <v>110</v>
      </c>
      <c r="C19" s="103" t="s">
        <v>345</v>
      </c>
      <c r="D19" s="105" t="s">
        <v>346</v>
      </c>
      <c r="E19" s="104">
        <v>11000</v>
      </c>
      <c r="F19" s="105" t="s">
        <v>347</v>
      </c>
    </row>
    <row r="20" spans="1:6" ht="36.75">
      <c r="A20" s="102" t="s">
        <v>348</v>
      </c>
      <c r="B20" s="102">
        <v>114</v>
      </c>
      <c r="C20" s="103" t="s">
        <v>349</v>
      </c>
      <c r="D20" s="105" t="s">
        <v>350</v>
      </c>
      <c r="E20" s="104">
        <v>4300</v>
      </c>
      <c r="F20" s="105" t="s">
        <v>283</v>
      </c>
    </row>
    <row r="21" spans="1:6" ht="36.75">
      <c r="A21" s="102" t="s">
        <v>351</v>
      </c>
      <c r="B21" s="102">
        <v>369</v>
      </c>
      <c r="C21" s="103" t="s">
        <v>334</v>
      </c>
      <c r="D21" s="105" t="s">
        <v>385</v>
      </c>
      <c r="E21" s="104">
        <v>24936.52</v>
      </c>
      <c r="F21" s="105" t="s">
        <v>352</v>
      </c>
    </row>
    <row r="22" spans="1:6" ht="24.75">
      <c r="A22" s="102" t="s">
        <v>124</v>
      </c>
      <c r="B22" s="102">
        <v>403</v>
      </c>
      <c r="C22" s="103" t="s">
        <v>353</v>
      </c>
      <c r="D22" s="105" t="s">
        <v>354</v>
      </c>
      <c r="E22" s="104">
        <v>429029.24</v>
      </c>
      <c r="F22" s="105" t="s">
        <v>355</v>
      </c>
    </row>
    <row r="23" spans="1:6" ht="36.75">
      <c r="A23" s="102" t="s">
        <v>356</v>
      </c>
      <c r="B23" s="102">
        <v>405</v>
      </c>
      <c r="C23" s="103" t="s">
        <v>357</v>
      </c>
      <c r="D23" s="105" t="s">
        <v>358</v>
      </c>
      <c r="E23" s="104">
        <v>7236</v>
      </c>
      <c r="F23" s="105" t="s">
        <v>359</v>
      </c>
    </row>
    <row r="24" spans="1:6" ht="24.75">
      <c r="A24" s="102" t="s">
        <v>360</v>
      </c>
      <c r="B24" s="102">
        <v>408</v>
      </c>
      <c r="C24" s="103" t="s">
        <v>361</v>
      </c>
      <c r="D24" s="105" t="s">
        <v>362</v>
      </c>
      <c r="E24" s="104">
        <v>8700</v>
      </c>
      <c r="F24" s="105" t="s">
        <v>363</v>
      </c>
    </row>
    <row r="25" spans="1:6" ht="48.75">
      <c r="A25" s="102" t="s">
        <v>364</v>
      </c>
      <c r="B25" s="102">
        <v>467</v>
      </c>
      <c r="C25" s="105" t="s">
        <v>365</v>
      </c>
      <c r="D25" s="105" t="s">
        <v>366</v>
      </c>
      <c r="E25" s="104">
        <v>1805</v>
      </c>
      <c r="F25" s="105" t="s">
        <v>367</v>
      </c>
    </row>
    <row r="26" spans="1:6" ht="24.75">
      <c r="A26" s="102" t="s">
        <v>368</v>
      </c>
      <c r="B26" s="102">
        <v>411</v>
      </c>
      <c r="C26" s="103" t="s">
        <v>369</v>
      </c>
      <c r="D26" s="105" t="s">
        <v>386</v>
      </c>
      <c r="E26" s="104">
        <v>46168</v>
      </c>
      <c r="F26" s="105" t="s">
        <v>370</v>
      </c>
    </row>
    <row r="27" spans="1:6">
      <c r="A27" s="102" t="s">
        <v>371</v>
      </c>
      <c r="B27" s="102" t="s">
        <v>372</v>
      </c>
      <c r="C27" s="103" t="s">
        <v>373</v>
      </c>
      <c r="D27" s="105" t="s">
        <v>374</v>
      </c>
      <c r="E27" s="104">
        <v>8000</v>
      </c>
      <c r="F27" s="105" t="s">
        <v>283</v>
      </c>
    </row>
    <row r="28" spans="1:6" ht="24.75">
      <c r="A28" s="102" t="s">
        <v>375</v>
      </c>
      <c r="B28" s="102">
        <v>450</v>
      </c>
      <c r="C28" s="105" t="s">
        <v>376</v>
      </c>
      <c r="D28" s="105" t="s">
        <v>377</v>
      </c>
      <c r="E28" s="104">
        <v>42108</v>
      </c>
      <c r="F28" s="105" t="s">
        <v>378</v>
      </c>
    </row>
    <row r="29" spans="1:6" ht="24.75">
      <c r="A29" s="102" t="s">
        <v>379</v>
      </c>
      <c r="B29" s="102">
        <v>149</v>
      </c>
      <c r="C29" s="103" t="s">
        <v>380</v>
      </c>
      <c r="D29" s="105" t="s">
        <v>381</v>
      </c>
      <c r="E29" s="104">
        <v>2085</v>
      </c>
      <c r="F29" s="105" t="s">
        <v>382</v>
      </c>
    </row>
    <row r="30" spans="1:6">
      <c r="A30" s="102"/>
      <c r="B30" s="102"/>
      <c r="C30" s="103"/>
      <c r="D30" s="105"/>
      <c r="E30" s="104"/>
      <c r="F30" s="105"/>
    </row>
    <row r="31" spans="1:6">
      <c r="A31" s="101"/>
      <c r="B31" s="101"/>
    </row>
    <row r="32" spans="1:6">
      <c r="A32" s="101"/>
      <c r="B32" s="101"/>
    </row>
    <row r="33" spans="1:2">
      <c r="A33" s="101"/>
      <c r="B33" s="101"/>
    </row>
    <row r="34" spans="1:2">
      <c r="A34" s="101"/>
      <c r="B34" s="101"/>
    </row>
    <row r="35" spans="1:2">
      <c r="A35" s="101"/>
      <c r="B35" s="101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>
      <selection activeCell="G5" sqref="G5"/>
    </sheetView>
  </sheetViews>
  <sheetFormatPr baseColWidth="10" defaultColWidth="3.7109375" defaultRowHeight="15"/>
  <cols>
    <col min="1" max="1" width="5.28515625" customWidth="1"/>
    <col min="2" max="2" width="53" bestFit="1" customWidth="1"/>
    <col min="3" max="3" width="10.85546875" bestFit="1" customWidth="1"/>
    <col min="4" max="4" width="9.5703125" bestFit="1" customWidth="1"/>
    <col min="5" max="6" width="8.7109375" bestFit="1" customWidth="1"/>
    <col min="7" max="7" width="9.5703125" bestFit="1" customWidth="1"/>
    <col min="8" max="8" width="10.85546875" bestFit="1" customWidth="1"/>
    <col min="9" max="9" width="11.85546875" bestFit="1" customWidth="1"/>
    <col min="10" max="10" width="11.42578125" customWidth="1"/>
    <col min="11" max="11" width="13.140625" bestFit="1" customWidth="1"/>
    <col min="12" max="251" width="11.42578125" customWidth="1"/>
  </cols>
  <sheetData>
    <row r="1" spans="1:10">
      <c r="A1" s="176" t="s">
        <v>0</v>
      </c>
      <c r="B1" s="176"/>
      <c r="C1" s="176"/>
      <c r="D1" s="50"/>
      <c r="E1" s="50"/>
      <c r="F1" s="50"/>
      <c r="G1" s="50"/>
      <c r="H1" s="50"/>
      <c r="I1" s="50"/>
    </row>
    <row r="2" spans="1:10">
      <c r="A2" s="177" t="s">
        <v>127</v>
      </c>
      <c r="B2" s="177"/>
      <c r="C2" s="178"/>
      <c r="D2" s="51"/>
      <c r="E2" s="51"/>
      <c r="F2" s="51"/>
      <c r="G2" s="51"/>
      <c r="H2" s="51"/>
      <c r="I2" s="50"/>
    </row>
    <row r="3" spans="1:10">
      <c r="A3" s="52" t="s">
        <v>213</v>
      </c>
      <c r="B3" s="53"/>
      <c r="C3" s="55" t="s">
        <v>116</v>
      </c>
      <c r="D3" s="55" t="s">
        <v>126</v>
      </c>
      <c r="E3" s="55" t="s">
        <v>209</v>
      </c>
      <c r="F3" s="55" t="s">
        <v>210</v>
      </c>
      <c r="G3" s="55"/>
      <c r="H3" s="55"/>
      <c r="I3" s="88"/>
    </row>
    <row r="4" spans="1:10">
      <c r="A4" s="57" t="s">
        <v>112</v>
      </c>
      <c r="B4" s="58" t="s">
        <v>128</v>
      </c>
      <c r="C4" s="59" t="s">
        <v>129</v>
      </c>
      <c r="D4" s="60" t="s">
        <v>208</v>
      </c>
      <c r="E4" s="60" t="s">
        <v>197</v>
      </c>
      <c r="F4" s="60" t="s">
        <v>198</v>
      </c>
      <c r="G4" s="60" t="s">
        <v>130</v>
      </c>
      <c r="H4" s="60" t="s">
        <v>55</v>
      </c>
      <c r="I4" s="61" t="s">
        <v>131</v>
      </c>
    </row>
    <row r="5" spans="1:10">
      <c r="A5" s="62"/>
      <c r="B5" s="63" t="s">
        <v>62</v>
      </c>
      <c r="C5" s="64"/>
      <c r="D5" s="65"/>
      <c r="E5" s="65"/>
      <c r="F5" s="65"/>
      <c r="G5" s="65"/>
      <c r="H5" s="65"/>
      <c r="I5" s="66">
        <f>SUM(H6:H14)</f>
        <v>0</v>
      </c>
      <c r="J5" s="67"/>
    </row>
    <row r="6" spans="1:10">
      <c r="A6" s="68">
        <v>1111</v>
      </c>
      <c r="B6" s="69" t="s">
        <v>63</v>
      </c>
      <c r="C6" s="70"/>
      <c r="D6" s="70"/>
      <c r="E6" s="70"/>
      <c r="F6" s="70"/>
      <c r="G6" s="70"/>
      <c r="H6" s="70">
        <f>SUM(C6:G6)</f>
        <v>0</v>
      </c>
      <c r="I6" s="71"/>
    </row>
    <row r="7" spans="1:10">
      <c r="A7" s="68">
        <v>1131</v>
      </c>
      <c r="B7" s="69" t="s">
        <v>132</v>
      </c>
      <c r="C7" s="70"/>
      <c r="D7" s="70"/>
      <c r="E7" s="70"/>
      <c r="F7" s="70"/>
      <c r="G7" s="70"/>
      <c r="H7" s="70">
        <f t="shared" ref="H7:H14" si="0">SUM(C7:G7)</f>
        <v>0</v>
      </c>
      <c r="I7" s="71"/>
    </row>
    <row r="8" spans="1:10">
      <c r="A8" s="68">
        <v>1221</v>
      </c>
      <c r="B8" s="69" t="s">
        <v>133</v>
      </c>
      <c r="C8" s="70"/>
      <c r="D8" s="70"/>
      <c r="E8" s="70"/>
      <c r="F8" s="70"/>
      <c r="G8" s="70"/>
      <c r="H8" s="70">
        <f t="shared" si="0"/>
        <v>0</v>
      </c>
      <c r="I8" s="72"/>
    </row>
    <row r="9" spans="1:10">
      <c r="A9" s="73">
        <v>1321</v>
      </c>
      <c r="B9" s="69" t="s">
        <v>134</v>
      </c>
      <c r="C9" s="70"/>
      <c r="D9" s="70"/>
      <c r="E9" s="70"/>
      <c r="F9" s="70"/>
      <c r="G9" s="70"/>
      <c r="H9" s="70">
        <f t="shared" si="0"/>
        <v>0</v>
      </c>
      <c r="I9" s="72"/>
    </row>
    <row r="10" spans="1:10">
      <c r="A10" s="73">
        <v>1331</v>
      </c>
      <c r="B10" s="69" t="s">
        <v>135</v>
      </c>
      <c r="C10" s="70"/>
      <c r="D10" s="70"/>
      <c r="E10" s="70"/>
      <c r="F10" s="70"/>
      <c r="G10" s="70"/>
      <c r="H10" s="70">
        <f t="shared" si="0"/>
        <v>0</v>
      </c>
      <c r="I10" s="72"/>
    </row>
    <row r="11" spans="1:10">
      <c r="A11" s="73">
        <v>1341</v>
      </c>
      <c r="B11" s="69" t="s">
        <v>99</v>
      </c>
      <c r="C11" s="70"/>
      <c r="D11" s="70"/>
      <c r="E11" s="70"/>
      <c r="F11" s="70"/>
      <c r="G11" s="70"/>
      <c r="H11" s="70">
        <f t="shared" si="0"/>
        <v>0</v>
      </c>
      <c r="I11" s="72"/>
    </row>
    <row r="12" spans="1:10">
      <c r="A12" s="73">
        <v>1521</v>
      </c>
      <c r="B12" s="69" t="s">
        <v>66</v>
      </c>
      <c r="C12" s="70"/>
      <c r="D12" s="70"/>
      <c r="E12" s="70"/>
      <c r="F12" s="70"/>
      <c r="G12" s="70"/>
      <c r="H12" s="70">
        <f t="shared" si="0"/>
        <v>0</v>
      </c>
      <c r="I12" s="72"/>
    </row>
    <row r="13" spans="1:10">
      <c r="A13" s="73">
        <v>1591</v>
      </c>
      <c r="B13" s="69" t="s">
        <v>100</v>
      </c>
      <c r="C13" s="70"/>
      <c r="D13" s="70"/>
      <c r="E13" s="70"/>
      <c r="F13" s="70"/>
      <c r="G13" s="70"/>
      <c r="H13" s="70">
        <f t="shared" si="0"/>
        <v>0</v>
      </c>
      <c r="I13" s="72"/>
    </row>
    <row r="14" spans="1:10">
      <c r="A14" s="68">
        <v>1711</v>
      </c>
      <c r="B14" s="69" t="s">
        <v>136</v>
      </c>
      <c r="C14" s="70"/>
      <c r="D14" s="70"/>
      <c r="E14" s="70"/>
      <c r="F14" s="70"/>
      <c r="G14" s="70"/>
      <c r="H14" s="70">
        <f t="shared" si="0"/>
        <v>0</v>
      </c>
      <c r="I14" s="72"/>
    </row>
    <row r="15" spans="1:10">
      <c r="A15" s="73"/>
      <c r="B15" s="74" t="s">
        <v>137</v>
      </c>
      <c r="C15" s="66"/>
      <c r="D15" s="66"/>
      <c r="E15" s="66"/>
      <c r="F15" s="66"/>
      <c r="G15" s="66"/>
      <c r="H15" s="66"/>
      <c r="I15" s="66">
        <f>SUM(H16:H46)</f>
        <v>0</v>
      </c>
    </row>
    <row r="16" spans="1:10">
      <c r="A16" s="68">
        <v>2111</v>
      </c>
      <c r="B16" s="69" t="s">
        <v>68</v>
      </c>
      <c r="C16" s="70"/>
      <c r="D16" s="70"/>
      <c r="E16" s="70"/>
      <c r="F16" s="70"/>
      <c r="G16" s="70"/>
      <c r="H16" s="70">
        <f>SUM(C16:G16)</f>
        <v>0</v>
      </c>
      <c r="I16" s="72"/>
    </row>
    <row r="17" spans="1:9">
      <c r="A17" s="68">
        <v>2121</v>
      </c>
      <c r="B17" s="69" t="s">
        <v>138</v>
      </c>
      <c r="C17" s="70"/>
      <c r="D17" s="70"/>
      <c r="E17" s="70"/>
      <c r="F17" s="70"/>
      <c r="G17" s="70"/>
      <c r="H17" s="70">
        <f t="shared" ref="H17:H46" si="1">SUM(C17:G17)</f>
        <v>0</v>
      </c>
      <c r="I17" s="72"/>
    </row>
    <row r="18" spans="1:9">
      <c r="A18" s="68">
        <v>2141</v>
      </c>
      <c r="B18" s="69" t="s">
        <v>139</v>
      </c>
      <c r="C18" s="70"/>
      <c r="D18" s="70"/>
      <c r="E18" s="70"/>
      <c r="F18" s="70"/>
      <c r="G18" s="70"/>
      <c r="H18" s="70">
        <f t="shared" si="1"/>
        <v>0</v>
      </c>
      <c r="I18" s="72"/>
    </row>
    <row r="19" spans="1:9">
      <c r="A19" s="68">
        <v>2151</v>
      </c>
      <c r="B19" s="69" t="s">
        <v>140</v>
      </c>
      <c r="C19" s="70"/>
      <c r="D19" s="70"/>
      <c r="E19" s="70"/>
      <c r="F19" s="70"/>
      <c r="G19" s="70"/>
      <c r="H19" s="70">
        <f t="shared" si="1"/>
        <v>0</v>
      </c>
      <c r="I19" s="72"/>
    </row>
    <row r="20" spans="1:9">
      <c r="A20" s="68">
        <v>2161</v>
      </c>
      <c r="B20" s="69" t="s">
        <v>69</v>
      </c>
      <c r="C20" s="70"/>
      <c r="D20" s="70"/>
      <c r="E20" s="70"/>
      <c r="F20" s="70"/>
      <c r="G20" s="70"/>
      <c r="H20" s="70">
        <f t="shared" si="1"/>
        <v>0</v>
      </c>
      <c r="I20" s="72"/>
    </row>
    <row r="21" spans="1:9">
      <c r="A21" s="68">
        <v>2171</v>
      </c>
      <c r="B21" s="69" t="s">
        <v>141</v>
      </c>
      <c r="C21" s="70"/>
      <c r="D21" s="70"/>
      <c r="E21" s="70"/>
      <c r="F21" s="70"/>
      <c r="G21" s="70"/>
      <c r="H21" s="70">
        <f t="shared" si="1"/>
        <v>0</v>
      </c>
      <c r="I21" s="72"/>
    </row>
    <row r="22" spans="1:9">
      <c r="A22" s="68">
        <v>2181</v>
      </c>
      <c r="B22" s="69" t="s">
        <v>142</v>
      </c>
      <c r="C22" s="70"/>
      <c r="D22" s="70"/>
      <c r="E22" s="70"/>
      <c r="F22" s="70"/>
      <c r="G22" s="70"/>
      <c r="H22" s="70">
        <f t="shared" si="1"/>
        <v>0</v>
      </c>
      <c r="I22" s="72"/>
    </row>
    <row r="23" spans="1:9">
      <c r="A23" s="68">
        <v>2211</v>
      </c>
      <c r="B23" s="69" t="s">
        <v>70</v>
      </c>
      <c r="C23" s="70"/>
      <c r="D23" s="70"/>
      <c r="E23" s="70"/>
      <c r="F23" s="70"/>
      <c r="G23" s="70"/>
      <c r="H23" s="70">
        <f t="shared" si="1"/>
        <v>0</v>
      </c>
      <c r="I23" s="72"/>
    </row>
    <row r="24" spans="1:9">
      <c r="A24" s="68">
        <v>2231</v>
      </c>
      <c r="B24" s="69" t="s">
        <v>143</v>
      </c>
      <c r="C24" s="70"/>
      <c r="D24" s="70"/>
      <c r="E24" s="70"/>
      <c r="F24" s="70"/>
      <c r="G24" s="70"/>
      <c r="H24" s="70">
        <f t="shared" si="1"/>
        <v>0</v>
      </c>
      <c r="I24" s="72"/>
    </row>
    <row r="25" spans="1:9">
      <c r="A25" s="68">
        <v>2411</v>
      </c>
      <c r="B25" s="69" t="s">
        <v>71</v>
      </c>
      <c r="C25" s="70"/>
      <c r="D25" s="70"/>
      <c r="E25" s="70"/>
      <c r="F25" s="70"/>
      <c r="G25" s="70"/>
      <c r="H25" s="70">
        <f t="shared" si="1"/>
        <v>0</v>
      </c>
      <c r="I25" s="72"/>
    </row>
    <row r="26" spans="1:9">
      <c r="A26" s="68">
        <v>2421</v>
      </c>
      <c r="B26" s="69" t="s">
        <v>144</v>
      </c>
      <c r="C26" s="70"/>
      <c r="D26" s="70"/>
      <c r="E26" s="70"/>
      <c r="F26" s="70"/>
      <c r="G26" s="70"/>
      <c r="H26" s="70">
        <f t="shared" si="1"/>
        <v>0</v>
      </c>
      <c r="I26" s="72"/>
    </row>
    <row r="27" spans="1:9">
      <c r="A27" s="68">
        <v>2431</v>
      </c>
      <c r="B27" s="69" t="s">
        <v>145</v>
      </c>
      <c r="C27" s="70"/>
      <c r="D27" s="70"/>
      <c r="E27" s="70"/>
      <c r="F27" s="70"/>
      <c r="G27" s="70"/>
      <c r="H27" s="70">
        <f t="shared" si="1"/>
        <v>0</v>
      </c>
      <c r="I27" s="72"/>
    </row>
    <row r="28" spans="1:9">
      <c r="A28" s="68">
        <v>2461</v>
      </c>
      <c r="B28" s="69" t="s">
        <v>72</v>
      </c>
      <c r="C28" s="70"/>
      <c r="D28" s="70"/>
      <c r="E28" s="70"/>
      <c r="F28" s="70"/>
      <c r="G28" s="70"/>
      <c r="H28" s="70">
        <f t="shared" si="1"/>
        <v>0</v>
      </c>
      <c r="I28" s="72"/>
    </row>
    <row r="29" spans="1:9">
      <c r="A29" s="68">
        <v>2471</v>
      </c>
      <c r="B29" s="69" t="s">
        <v>146</v>
      </c>
      <c r="C29" s="70"/>
      <c r="D29" s="70"/>
      <c r="E29" s="70"/>
      <c r="F29" s="70"/>
      <c r="G29" s="70"/>
      <c r="H29" s="70">
        <f t="shared" si="1"/>
        <v>0</v>
      </c>
      <c r="I29" s="72"/>
    </row>
    <row r="30" spans="1:9">
      <c r="A30" s="68">
        <v>2481</v>
      </c>
      <c r="B30" s="69" t="s">
        <v>147</v>
      </c>
      <c r="C30" s="70"/>
      <c r="D30" s="70"/>
      <c r="E30" s="70"/>
      <c r="F30" s="70"/>
      <c r="G30" s="70"/>
      <c r="H30" s="70">
        <f t="shared" si="1"/>
        <v>0</v>
      </c>
      <c r="I30" s="72"/>
    </row>
    <row r="31" spans="1:9">
      <c r="A31" s="68">
        <v>2491</v>
      </c>
      <c r="B31" s="69" t="s">
        <v>148</v>
      </c>
      <c r="C31" s="70"/>
      <c r="D31" s="70"/>
      <c r="E31" s="70"/>
      <c r="F31" s="70"/>
      <c r="G31" s="70"/>
      <c r="H31" s="70">
        <f t="shared" si="1"/>
        <v>0</v>
      </c>
      <c r="I31" s="72"/>
    </row>
    <row r="32" spans="1:9">
      <c r="A32" s="68">
        <v>2521</v>
      </c>
      <c r="B32" s="69" t="s">
        <v>103</v>
      </c>
      <c r="C32" s="70"/>
      <c r="D32" s="70"/>
      <c r="E32" s="70"/>
      <c r="F32" s="70"/>
      <c r="G32" s="70"/>
      <c r="H32" s="70">
        <f t="shared" si="1"/>
        <v>0</v>
      </c>
      <c r="I32" s="72"/>
    </row>
    <row r="33" spans="1:11">
      <c r="A33" s="68">
        <v>2531</v>
      </c>
      <c r="B33" s="69" t="s">
        <v>149</v>
      </c>
      <c r="C33" s="70"/>
      <c r="D33" s="70"/>
      <c r="E33" s="70"/>
      <c r="F33" s="70"/>
      <c r="G33" s="70"/>
      <c r="H33" s="70">
        <f t="shared" si="1"/>
        <v>0</v>
      </c>
      <c r="I33" s="72"/>
    </row>
    <row r="34" spans="1:11">
      <c r="A34" s="68">
        <v>2541</v>
      </c>
      <c r="B34" s="69" t="s">
        <v>101</v>
      </c>
      <c r="C34" s="70"/>
      <c r="D34" s="70"/>
      <c r="E34" s="70"/>
      <c r="F34" s="70"/>
      <c r="G34" s="70"/>
      <c r="H34" s="70">
        <f t="shared" si="1"/>
        <v>0</v>
      </c>
      <c r="I34" s="72"/>
    </row>
    <row r="35" spans="1:11">
      <c r="A35" s="68">
        <v>2591</v>
      </c>
      <c r="B35" s="69" t="s">
        <v>150</v>
      </c>
      <c r="C35" s="70"/>
      <c r="D35" s="70"/>
      <c r="E35" s="70"/>
      <c r="F35" s="70"/>
      <c r="G35" s="70"/>
      <c r="H35" s="70">
        <f t="shared" si="1"/>
        <v>0</v>
      </c>
      <c r="I35" s="72"/>
    </row>
    <row r="36" spans="1:11">
      <c r="A36" s="68">
        <v>2611</v>
      </c>
      <c r="B36" s="69" t="s">
        <v>91</v>
      </c>
      <c r="C36" s="70"/>
      <c r="D36" s="70"/>
      <c r="E36" s="70"/>
      <c r="F36" s="70"/>
      <c r="G36" s="70"/>
      <c r="H36" s="70">
        <f t="shared" si="1"/>
        <v>0</v>
      </c>
      <c r="I36" s="72"/>
    </row>
    <row r="37" spans="1:11">
      <c r="A37" s="68">
        <v>2711</v>
      </c>
      <c r="B37" s="69" t="s">
        <v>92</v>
      </c>
      <c r="C37" s="70"/>
      <c r="D37" s="70"/>
      <c r="E37" s="70"/>
      <c r="F37" s="70"/>
      <c r="G37" s="70"/>
      <c r="H37" s="70">
        <f t="shared" si="1"/>
        <v>0</v>
      </c>
      <c r="I37" s="72"/>
    </row>
    <row r="38" spans="1:11">
      <c r="A38" s="68">
        <v>2721</v>
      </c>
      <c r="B38" s="69" t="s">
        <v>151</v>
      </c>
      <c r="C38" s="70"/>
      <c r="D38" s="70"/>
      <c r="E38" s="70"/>
      <c r="F38" s="70"/>
      <c r="G38" s="70"/>
      <c r="H38" s="70">
        <f t="shared" si="1"/>
        <v>0</v>
      </c>
      <c r="I38" s="72"/>
    </row>
    <row r="39" spans="1:11">
      <c r="A39" s="68">
        <v>2731</v>
      </c>
      <c r="B39" s="69" t="s">
        <v>104</v>
      </c>
      <c r="C39" s="70"/>
      <c r="D39" s="70"/>
      <c r="E39" s="70"/>
      <c r="F39" s="70"/>
      <c r="G39" s="70"/>
      <c r="H39" s="70">
        <f t="shared" si="1"/>
        <v>0</v>
      </c>
      <c r="I39" s="72"/>
    </row>
    <row r="40" spans="1:11">
      <c r="A40" s="68">
        <v>2741</v>
      </c>
      <c r="B40" s="69" t="s">
        <v>152</v>
      </c>
      <c r="C40" s="70"/>
      <c r="D40" s="70"/>
      <c r="E40" s="70"/>
      <c r="F40" s="70"/>
      <c r="G40" s="70"/>
      <c r="H40" s="70">
        <f t="shared" si="1"/>
        <v>0</v>
      </c>
      <c r="I40" s="72"/>
    </row>
    <row r="41" spans="1:11">
      <c r="A41" s="68">
        <v>2751</v>
      </c>
      <c r="B41" s="69" t="s">
        <v>153</v>
      </c>
      <c r="C41" s="70"/>
      <c r="D41" s="70"/>
      <c r="E41" s="70"/>
      <c r="F41" s="70"/>
      <c r="G41" s="70"/>
      <c r="H41" s="70">
        <f t="shared" si="1"/>
        <v>0</v>
      </c>
      <c r="I41" s="72"/>
    </row>
    <row r="42" spans="1:11">
      <c r="A42" s="68">
        <v>2911</v>
      </c>
      <c r="B42" s="69" t="s">
        <v>93</v>
      </c>
      <c r="C42" s="70"/>
      <c r="D42" s="70"/>
      <c r="E42" s="70"/>
      <c r="F42" s="70"/>
      <c r="G42" s="70"/>
      <c r="H42" s="70">
        <f t="shared" si="1"/>
        <v>0</v>
      </c>
      <c r="I42" s="72"/>
    </row>
    <row r="43" spans="1:11">
      <c r="A43" s="68">
        <v>2931</v>
      </c>
      <c r="B43" s="69" t="s">
        <v>154</v>
      </c>
      <c r="C43" s="70"/>
      <c r="D43" s="70"/>
      <c r="E43" s="70"/>
      <c r="F43" s="70"/>
      <c r="G43" s="70"/>
      <c r="H43" s="70">
        <f t="shared" si="1"/>
        <v>0</v>
      </c>
      <c r="I43" s="72"/>
    </row>
    <row r="44" spans="1:11">
      <c r="A44" s="68">
        <v>2941</v>
      </c>
      <c r="B44" s="69" t="s">
        <v>155</v>
      </c>
      <c r="C44" s="70"/>
      <c r="D44" s="70"/>
      <c r="E44" s="70"/>
      <c r="F44" s="70"/>
      <c r="G44" s="70"/>
      <c r="H44" s="70">
        <f t="shared" si="1"/>
        <v>0</v>
      </c>
      <c r="I44" s="72"/>
    </row>
    <row r="45" spans="1:11">
      <c r="A45" s="68">
        <v>2961</v>
      </c>
      <c r="B45" s="69" t="s">
        <v>156</v>
      </c>
      <c r="C45" s="70"/>
      <c r="D45" s="70"/>
      <c r="E45" s="70"/>
      <c r="F45" s="70"/>
      <c r="G45" s="70"/>
      <c r="H45" s="70">
        <f t="shared" si="1"/>
        <v>0</v>
      </c>
      <c r="I45" s="72"/>
    </row>
    <row r="46" spans="1:11">
      <c r="A46" s="68">
        <v>2981</v>
      </c>
      <c r="B46" s="69" t="s">
        <v>157</v>
      </c>
      <c r="C46" s="70"/>
      <c r="D46" s="70"/>
      <c r="E46" s="70"/>
      <c r="F46" s="70"/>
      <c r="G46" s="70"/>
      <c r="H46" s="70">
        <f t="shared" si="1"/>
        <v>0</v>
      </c>
      <c r="I46" s="72"/>
    </row>
    <row r="47" spans="1:11">
      <c r="A47" s="73"/>
      <c r="B47" s="74" t="s">
        <v>74</v>
      </c>
      <c r="C47" s="66"/>
      <c r="D47" s="66"/>
      <c r="E47" s="66"/>
      <c r="F47" s="66"/>
      <c r="G47" s="66"/>
      <c r="H47" s="66"/>
      <c r="I47" s="66">
        <f>SUM(H48:H79)</f>
        <v>0</v>
      </c>
      <c r="K47" s="5"/>
    </row>
    <row r="48" spans="1:11">
      <c r="A48" s="68">
        <v>3111</v>
      </c>
      <c r="B48" s="69" t="s">
        <v>75</v>
      </c>
      <c r="C48" s="70"/>
      <c r="D48" s="70"/>
      <c r="E48" s="70"/>
      <c r="F48" s="70"/>
      <c r="G48" s="70"/>
      <c r="H48" s="70">
        <f>SUM(C48:G48)</f>
        <v>0</v>
      </c>
      <c r="I48" s="72"/>
    </row>
    <row r="49" spans="1:9">
      <c r="A49" s="68">
        <v>3121</v>
      </c>
      <c r="B49" s="69" t="s">
        <v>158</v>
      </c>
      <c r="C49" s="70"/>
      <c r="D49" s="70"/>
      <c r="E49" s="70"/>
      <c r="F49" s="70"/>
      <c r="G49" s="70"/>
      <c r="H49" s="70">
        <f t="shared" ref="H49:H79" si="2">SUM(C49:G49)</f>
        <v>0</v>
      </c>
      <c r="I49" s="72"/>
    </row>
    <row r="50" spans="1:9">
      <c r="A50" s="68">
        <v>3131</v>
      </c>
      <c r="B50" s="69" t="s">
        <v>105</v>
      </c>
      <c r="C50" s="70"/>
      <c r="D50" s="70"/>
      <c r="E50" s="70"/>
      <c r="F50" s="70"/>
      <c r="G50" s="70"/>
      <c r="H50" s="70">
        <f t="shared" si="2"/>
        <v>0</v>
      </c>
      <c r="I50" s="72"/>
    </row>
    <row r="51" spans="1:9">
      <c r="A51" s="68">
        <v>3141</v>
      </c>
      <c r="B51" s="69" t="s">
        <v>76</v>
      </c>
      <c r="C51" s="75"/>
      <c r="D51" s="75"/>
      <c r="E51" s="75"/>
      <c r="F51" s="75"/>
      <c r="G51" s="75"/>
      <c r="H51" s="70">
        <f t="shared" si="2"/>
        <v>0</v>
      </c>
      <c r="I51" s="72"/>
    </row>
    <row r="52" spans="1:9">
      <c r="A52" s="68">
        <v>3151</v>
      </c>
      <c r="B52" s="69" t="s">
        <v>159</v>
      </c>
      <c r="C52" s="75"/>
      <c r="D52" s="75"/>
      <c r="E52" s="75"/>
      <c r="F52" s="75"/>
      <c r="G52" s="75"/>
      <c r="H52" s="70">
        <f t="shared" si="2"/>
        <v>0</v>
      </c>
      <c r="I52" s="72"/>
    </row>
    <row r="53" spans="1:9">
      <c r="A53" s="68">
        <v>3181</v>
      </c>
      <c r="B53" s="69" t="s">
        <v>160</v>
      </c>
      <c r="C53" s="75"/>
      <c r="D53" s="75"/>
      <c r="E53" s="75"/>
      <c r="F53" s="75"/>
      <c r="G53" s="75"/>
      <c r="H53" s="70">
        <f t="shared" si="2"/>
        <v>0</v>
      </c>
      <c r="I53" s="72"/>
    </row>
    <row r="54" spans="1:9">
      <c r="A54" s="68">
        <v>3211</v>
      </c>
      <c r="B54" s="69" t="s">
        <v>94</v>
      </c>
      <c r="C54" s="70"/>
      <c r="D54" s="70"/>
      <c r="E54" s="70"/>
      <c r="F54" s="70"/>
      <c r="G54" s="70"/>
      <c r="H54" s="70">
        <f t="shared" si="2"/>
        <v>0</v>
      </c>
      <c r="I54" s="72"/>
    </row>
    <row r="55" spans="1:9">
      <c r="A55" s="68">
        <v>3221</v>
      </c>
      <c r="B55" s="69" t="s">
        <v>106</v>
      </c>
      <c r="C55" s="70"/>
      <c r="D55" s="70"/>
      <c r="E55" s="70"/>
      <c r="F55" s="70"/>
      <c r="G55" s="70"/>
      <c r="H55" s="70">
        <f t="shared" si="2"/>
        <v>0</v>
      </c>
      <c r="I55" s="72"/>
    </row>
    <row r="56" spans="1:9">
      <c r="A56" s="68">
        <v>3231</v>
      </c>
      <c r="B56" s="69" t="s">
        <v>161</v>
      </c>
      <c r="C56" s="70"/>
      <c r="D56" s="70"/>
      <c r="E56" s="70"/>
      <c r="F56" s="70"/>
      <c r="G56" s="70"/>
      <c r="H56" s="70">
        <f t="shared" si="2"/>
        <v>0</v>
      </c>
      <c r="I56" s="72"/>
    </row>
    <row r="57" spans="1:9">
      <c r="A57" s="68">
        <v>3261</v>
      </c>
      <c r="B57" s="69" t="s">
        <v>162</v>
      </c>
      <c r="C57" s="70"/>
      <c r="D57" s="70"/>
      <c r="E57" s="70"/>
      <c r="F57" s="70"/>
      <c r="G57" s="70"/>
      <c r="H57" s="70">
        <f t="shared" si="2"/>
        <v>0</v>
      </c>
      <c r="I57" s="72"/>
    </row>
    <row r="58" spans="1:9">
      <c r="A58" s="68">
        <v>3291</v>
      </c>
      <c r="B58" s="69" t="s">
        <v>163</v>
      </c>
      <c r="C58" s="70"/>
      <c r="D58" s="70"/>
      <c r="E58" s="70"/>
      <c r="F58" s="70"/>
      <c r="G58" s="70"/>
      <c r="H58" s="70">
        <f t="shared" si="2"/>
        <v>0</v>
      </c>
      <c r="I58" s="72"/>
    </row>
    <row r="59" spans="1:9">
      <c r="A59" s="68">
        <v>3311</v>
      </c>
      <c r="B59" s="69" t="s">
        <v>164</v>
      </c>
      <c r="C59" s="70"/>
      <c r="D59" s="70"/>
      <c r="E59" s="70"/>
      <c r="F59" s="70"/>
      <c r="G59" s="70"/>
      <c r="H59" s="70">
        <f t="shared" si="2"/>
        <v>0</v>
      </c>
      <c r="I59" s="72"/>
    </row>
    <row r="60" spans="1:9">
      <c r="A60" s="68">
        <v>3321</v>
      </c>
      <c r="B60" s="69" t="s">
        <v>165</v>
      </c>
      <c r="C60" s="70"/>
      <c r="D60" s="70"/>
      <c r="E60" s="70"/>
      <c r="F60" s="70"/>
      <c r="G60" s="70"/>
      <c r="H60" s="70">
        <f t="shared" si="2"/>
        <v>0</v>
      </c>
      <c r="I60" s="72"/>
    </row>
    <row r="61" spans="1:9">
      <c r="A61" s="68">
        <v>3331</v>
      </c>
      <c r="B61" s="69" t="s">
        <v>166</v>
      </c>
      <c r="C61" s="70"/>
      <c r="D61" s="70"/>
      <c r="E61" s="70"/>
      <c r="F61" s="70"/>
      <c r="G61" s="70"/>
      <c r="H61" s="70">
        <f t="shared" si="2"/>
        <v>0</v>
      </c>
      <c r="I61" s="72"/>
    </row>
    <row r="62" spans="1:9">
      <c r="A62" s="68">
        <v>3361</v>
      </c>
      <c r="B62" s="69" t="s">
        <v>167</v>
      </c>
      <c r="C62" s="70"/>
      <c r="D62" s="70"/>
      <c r="E62" s="70"/>
      <c r="F62" s="70"/>
      <c r="G62" s="70"/>
      <c r="H62" s="70">
        <f t="shared" si="2"/>
        <v>0</v>
      </c>
      <c r="I62" s="72"/>
    </row>
    <row r="63" spans="1:9">
      <c r="A63" s="68">
        <v>3411</v>
      </c>
      <c r="B63" s="69" t="s">
        <v>77</v>
      </c>
      <c r="C63" s="70"/>
      <c r="D63" s="75"/>
      <c r="E63" s="75"/>
      <c r="F63" s="75"/>
      <c r="G63" s="75"/>
      <c r="H63" s="70">
        <f t="shared" si="2"/>
        <v>0</v>
      </c>
      <c r="I63" s="72"/>
    </row>
    <row r="64" spans="1:9">
      <c r="A64" s="68">
        <v>3451</v>
      </c>
      <c r="B64" s="69" t="s">
        <v>168</v>
      </c>
      <c r="C64" s="70"/>
      <c r="D64" s="70"/>
      <c r="E64" s="70"/>
      <c r="F64" s="70"/>
      <c r="G64" s="70"/>
      <c r="H64" s="70">
        <f t="shared" si="2"/>
        <v>0</v>
      </c>
      <c r="I64" s="72"/>
    </row>
    <row r="65" spans="1:9">
      <c r="A65" s="68">
        <v>3471</v>
      </c>
      <c r="B65" s="69" t="s">
        <v>107</v>
      </c>
      <c r="C65" s="70"/>
      <c r="D65" s="70"/>
      <c r="E65" s="70"/>
      <c r="F65" s="70"/>
      <c r="G65" s="70"/>
      <c r="H65" s="70">
        <f t="shared" si="2"/>
        <v>0</v>
      </c>
      <c r="I65" s="72"/>
    </row>
    <row r="66" spans="1:9">
      <c r="A66" s="68">
        <v>3511</v>
      </c>
      <c r="B66" s="69" t="s">
        <v>95</v>
      </c>
      <c r="C66" s="70"/>
      <c r="D66" s="70"/>
      <c r="E66" s="70"/>
      <c r="F66" s="70"/>
      <c r="G66" s="70"/>
      <c r="H66" s="70">
        <f t="shared" si="2"/>
        <v>0</v>
      </c>
      <c r="I66" s="72"/>
    </row>
    <row r="67" spans="1:9">
      <c r="A67" s="68">
        <v>3521</v>
      </c>
      <c r="B67" s="69" t="s">
        <v>169</v>
      </c>
      <c r="C67" s="70"/>
      <c r="D67" s="70"/>
      <c r="E67" s="70"/>
      <c r="F67" s="70"/>
      <c r="G67" s="70"/>
      <c r="H67" s="70">
        <f t="shared" si="2"/>
        <v>0</v>
      </c>
      <c r="I67" s="72"/>
    </row>
    <row r="68" spans="1:9">
      <c r="A68" s="68">
        <v>3531</v>
      </c>
      <c r="B68" s="69" t="s">
        <v>170</v>
      </c>
      <c r="C68" s="70"/>
      <c r="D68" s="70"/>
      <c r="E68" s="70"/>
      <c r="F68" s="70"/>
      <c r="G68" s="70"/>
      <c r="H68" s="70">
        <f t="shared" si="2"/>
        <v>0</v>
      </c>
      <c r="I68" s="72"/>
    </row>
    <row r="69" spans="1:9">
      <c r="A69" s="68">
        <v>3551</v>
      </c>
      <c r="B69" s="69" t="s">
        <v>171</v>
      </c>
      <c r="C69" s="70"/>
      <c r="D69" s="70"/>
      <c r="E69" s="70"/>
      <c r="F69" s="70"/>
      <c r="G69" s="70"/>
      <c r="H69" s="70">
        <f t="shared" si="2"/>
        <v>0</v>
      </c>
      <c r="I69" s="72"/>
    </row>
    <row r="70" spans="1:9">
      <c r="A70" s="68">
        <v>3571</v>
      </c>
      <c r="B70" s="69" t="s">
        <v>172</v>
      </c>
      <c r="C70" s="70"/>
      <c r="D70" s="70"/>
      <c r="E70" s="70"/>
      <c r="F70" s="70"/>
      <c r="G70" s="70"/>
      <c r="H70" s="70">
        <f t="shared" si="2"/>
        <v>0</v>
      </c>
      <c r="I70" s="72"/>
    </row>
    <row r="71" spans="1:9">
      <c r="A71" s="68">
        <v>3591</v>
      </c>
      <c r="B71" s="69" t="s">
        <v>173</v>
      </c>
      <c r="C71" s="70"/>
      <c r="D71" s="70"/>
      <c r="E71" s="70"/>
      <c r="F71" s="70"/>
      <c r="G71" s="70"/>
      <c r="H71" s="70">
        <f t="shared" si="2"/>
        <v>0</v>
      </c>
      <c r="I71" s="72"/>
    </row>
    <row r="72" spans="1:9">
      <c r="A72" s="68">
        <v>3611</v>
      </c>
      <c r="B72" s="69" t="s">
        <v>174</v>
      </c>
      <c r="C72" s="70"/>
      <c r="D72" s="70"/>
      <c r="E72" s="70"/>
      <c r="F72" s="70"/>
      <c r="G72" s="70"/>
      <c r="H72" s="70">
        <f t="shared" si="2"/>
        <v>0</v>
      </c>
      <c r="I72" s="72"/>
    </row>
    <row r="73" spans="1:9">
      <c r="A73" s="68">
        <v>3721</v>
      </c>
      <c r="B73" s="69" t="s">
        <v>175</v>
      </c>
      <c r="C73" s="70"/>
      <c r="D73" s="70"/>
      <c r="E73" s="70"/>
      <c r="F73" s="70"/>
      <c r="G73" s="70"/>
      <c r="H73" s="70">
        <f t="shared" si="2"/>
        <v>0</v>
      </c>
      <c r="I73" s="72"/>
    </row>
    <row r="74" spans="1:9">
      <c r="A74" s="68">
        <v>3711</v>
      </c>
      <c r="B74" s="69" t="s">
        <v>176</v>
      </c>
      <c r="C74" s="70"/>
      <c r="D74" s="70"/>
      <c r="E74" s="70"/>
      <c r="F74" s="70"/>
      <c r="G74" s="70"/>
      <c r="H74" s="70">
        <f t="shared" si="2"/>
        <v>0</v>
      </c>
      <c r="I74" s="72"/>
    </row>
    <row r="75" spans="1:9">
      <c r="A75" s="68">
        <v>3751</v>
      </c>
      <c r="B75" s="69" t="s">
        <v>79</v>
      </c>
      <c r="C75" s="70"/>
      <c r="D75" s="70"/>
      <c r="E75" s="70"/>
      <c r="F75" s="70"/>
      <c r="G75" s="70"/>
      <c r="H75" s="70">
        <f t="shared" si="2"/>
        <v>0</v>
      </c>
      <c r="I75" s="72"/>
    </row>
    <row r="76" spans="1:9">
      <c r="A76" s="68">
        <v>3821</v>
      </c>
      <c r="B76" s="69" t="s">
        <v>80</v>
      </c>
      <c r="C76" s="70"/>
      <c r="D76" s="70"/>
      <c r="E76" s="70"/>
      <c r="F76" s="70"/>
      <c r="G76" s="70"/>
      <c r="H76" s="70">
        <f t="shared" si="2"/>
        <v>0</v>
      </c>
      <c r="I76" s="72"/>
    </row>
    <row r="77" spans="1:9">
      <c r="A77" s="73">
        <v>3911</v>
      </c>
      <c r="B77" s="76" t="s">
        <v>177</v>
      </c>
      <c r="C77" s="70"/>
      <c r="D77" s="70"/>
      <c r="E77" s="70"/>
      <c r="F77" s="70"/>
      <c r="G77" s="70"/>
      <c r="H77" s="70">
        <f t="shared" si="2"/>
        <v>0</v>
      </c>
      <c r="I77" s="72"/>
    </row>
    <row r="78" spans="1:9">
      <c r="A78" s="73">
        <v>3921</v>
      </c>
      <c r="B78" s="76" t="s">
        <v>178</v>
      </c>
      <c r="C78" s="70"/>
      <c r="D78" s="70"/>
      <c r="E78" s="70"/>
      <c r="F78" s="70"/>
      <c r="G78" s="70"/>
      <c r="H78" s="70">
        <f t="shared" si="2"/>
        <v>0</v>
      </c>
      <c r="I78" s="72"/>
    </row>
    <row r="79" spans="1:9">
      <c r="A79" s="73">
        <v>3951</v>
      </c>
      <c r="B79" s="76" t="s">
        <v>179</v>
      </c>
      <c r="C79" s="70"/>
      <c r="D79" s="70"/>
      <c r="E79" s="70"/>
      <c r="F79" s="70"/>
      <c r="G79" s="70"/>
      <c r="H79" s="70">
        <f t="shared" si="2"/>
        <v>0</v>
      </c>
      <c r="I79" s="72"/>
    </row>
    <row r="80" spans="1:9">
      <c r="A80" s="73"/>
      <c r="B80" s="74" t="s">
        <v>180</v>
      </c>
      <c r="C80" s="66"/>
      <c r="D80" s="66"/>
      <c r="E80" s="66"/>
      <c r="F80" s="66"/>
      <c r="G80" s="66"/>
      <c r="H80" s="66"/>
      <c r="I80" s="66">
        <f>SUM(H81:H87)</f>
        <v>0</v>
      </c>
    </row>
    <row r="81" spans="1:11">
      <c r="A81" s="68">
        <v>4211</v>
      </c>
      <c r="B81" s="69" t="s">
        <v>181</v>
      </c>
      <c r="C81" s="70"/>
      <c r="D81" s="70"/>
      <c r="E81" s="70"/>
      <c r="F81" s="70"/>
      <c r="G81" s="70"/>
      <c r="H81" s="70">
        <f>SUM(C81:G81)</f>
        <v>0</v>
      </c>
      <c r="I81" s="72"/>
      <c r="J81" s="4"/>
    </row>
    <row r="82" spans="1:11">
      <c r="A82" s="68">
        <v>4411</v>
      </c>
      <c r="B82" s="69" t="s">
        <v>182</v>
      </c>
      <c r="C82" s="70"/>
      <c r="D82" s="70"/>
      <c r="E82" s="70"/>
      <c r="F82" s="70"/>
      <c r="G82" s="70"/>
      <c r="H82" s="70">
        <f t="shared" ref="H82:H87" si="3">SUM(C82:G82)</f>
        <v>0</v>
      </c>
      <c r="I82" s="72"/>
      <c r="J82" s="4"/>
    </row>
    <row r="83" spans="1:11">
      <c r="A83" s="68">
        <v>4421</v>
      </c>
      <c r="B83" s="69" t="s">
        <v>183</v>
      </c>
      <c r="C83" s="70"/>
      <c r="D83" s="70"/>
      <c r="E83" s="70"/>
      <c r="F83" s="70"/>
      <c r="G83" s="70"/>
      <c r="H83" s="70">
        <f t="shared" si="3"/>
        <v>0</v>
      </c>
      <c r="I83" s="72"/>
      <c r="J83" s="4"/>
    </row>
    <row r="84" spans="1:11">
      <c r="A84" s="68">
        <v>4431</v>
      </c>
      <c r="B84" s="69" t="s">
        <v>184</v>
      </c>
      <c r="C84" s="70"/>
      <c r="D84" s="70"/>
      <c r="E84" s="70"/>
      <c r="F84" s="70"/>
      <c r="G84" s="70"/>
      <c r="H84" s="70">
        <f t="shared" si="3"/>
        <v>0</v>
      </c>
      <c r="I84" s="72"/>
      <c r="J84" s="4"/>
    </row>
    <row r="85" spans="1:11">
      <c r="A85" s="68">
        <v>4451</v>
      </c>
      <c r="B85" s="69" t="s">
        <v>108</v>
      </c>
      <c r="C85" s="70"/>
      <c r="D85" s="70"/>
      <c r="E85" s="70"/>
      <c r="F85" s="70"/>
      <c r="G85" s="70"/>
      <c r="H85" s="70">
        <f t="shared" si="3"/>
        <v>0</v>
      </c>
      <c r="I85" s="72"/>
      <c r="J85" s="4"/>
    </row>
    <row r="86" spans="1:11">
      <c r="A86" s="68">
        <v>4521</v>
      </c>
      <c r="B86" s="69" t="s">
        <v>84</v>
      </c>
      <c r="C86" s="70"/>
      <c r="D86" s="70"/>
      <c r="E86" s="70"/>
      <c r="F86" s="70"/>
      <c r="G86" s="70"/>
      <c r="H86" s="70">
        <f t="shared" si="3"/>
        <v>0</v>
      </c>
      <c r="I86" s="72"/>
      <c r="J86" s="4"/>
    </row>
    <row r="87" spans="1:11">
      <c r="A87" s="73">
        <v>4611</v>
      </c>
      <c r="B87" s="76" t="s">
        <v>109</v>
      </c>
      <c r="C87" s="77"/>
      <c r="D87" s="77"/>
      <c r="E87" s="77"/>
      <c r="F87" s="77"/>
      <c r="G87" s="77"/>
      <c r="H87" s="70">
        <f t="shared" si="3"/>
        <v>0</v>
      </c>
      <c r="I87" s="72"/>
      <c r="J87" s="4"/>
    </row>
    <row r="88" spans="1:11">
      <c r="A88" s="68"/>
      <c r="B88" s="78" t="s">
        <v>185</v>
      </c>
      <c r="C88" s="66"/>
      <c r="D88" s="66"/>
      <c r="E88" s="66"/>
      <c r="F88" s="66"/>
      <c r="G88" s="66"/>
      <c r="H88" s="66"/>
      <c r="I88" s="66">
        <f>SUM(H89:H94)</f>
        <v>0</v>
      </c>
      <c r="J88" s="4"/>
      <c r="K88" s="4"/>
    </row>
    <row r="89" spans="1:11">
      <c r="A89" s="73">
        <v>5151</v>
      </c>
      <c r="B89" s="76" t="s">
        <v>186</v>
      </c>
      <c r="C89" s="70"/>
      <c r="D89" s="79"/>
      <c r="E89" s="79"/>
      <c r="F89" s="79"/>
      <c r="G89" s="79"/>
      <c r="H89" s="79">
        <f>SUM(C89:G89)</f>
        <v>0</v>
      </c>
      <c r="I89" s="72"/>
      <c r="J89" s="4"/>
      <c r="K89" s="4"/>
    </row>
    <row r="90" spans="1:11">
      <c r="A90" s="73">
        <v>5211</v>
      </c>
      <c r="B90" s="76"/>
      <c r="C90" s="80"/>
      <c r="D90" s="79"/>
      <c r="E90" s="79"/>
      <c r="F90" s="79"/>
      <c r="G90" s="79"/>
      <c r="H90" s="79">
        <f t="shared" ref="H90:H94" si="4">SUM(C90:G90)</f>
        <v>0</v>
      </c>
      <c r="I90" s="72"/>
      <c r="J90" s="4"/>
      <c r="K90" s="4"/>
    </row>
    <row r="91" spans="1:11">
      <c r="A91" s="73">
        <v>5231</v>
      </c>
      <c r="B91" s="76" t="s">
        <v>187</v>
      </c>
      <c r="C91" s="79"/>
      <c r="D91" s="79"/>
      <c r="E91" s="79"/>
      <c r="F91" s="79"/>
      <c r="G91" s="79"/>
      <c r="H91" s="79">
        <f t="shared" si="4"/>
        <v>0</v>
      </c>
      <c r="I91" s="72"/>
      <c r="J91" s="4"/>
      <c r="K91" s="4"/>
    </row>
    <row r="92" spans="1:11">
      <c r="A92" s="73">
        <v>5651</v>
      </c>
      <c r="B92" s="76" t="s">
        <v>15</v>
      </c>
      <c r="C92" s="79"/>
      <c r="D92" s="79"/>
      <c r="E92" s="79"/>
      <c r="F92" s="79"/>
      <c r="G92" s="79"/>
      <c r="H92" s="79">
        <f t="shared" si="4"/>
        <v>0</v>
      </c>
      <c r="I92" s="72"/>
      <c r="J92" s="4"/>
      <c r="K92" s="4"/>
    </row>
    <row r="93" spans="1:11">
      <c r="A93" s="73">
        <v>5671</v>
      </c>
      <c r="B93" s="76" t="s">
        <v>188</v>
      </c>
      <c r="C93" s="79"/>
      <c r="D93" s="79"/>
      <c r="E93" s="79"/>
      <c r="F93" s="79"/>
      <c r="G93" s="79"/>
      <c r="H93" s="79">
        <f t="shared" si="4"/>
        <v>0</v>
      </c>
      <c r="I93" s="72"/>
      <c r="J93" s="4"/>
      <c r="K93" s="4"/>
    </row>
    <row r="94" spans="1:11">
      <c r="A94" s="73">
        <v>5971</v>
      </c>
      <c r="B94" s="76" t="s">
        <v>17</v>
      </c>
      <c r="C94" s="79"/>
      <c r="D94" s="79"/>
      <c r="E94" s="79"/>
      <c r="F94" s="79"/>
      <c r="G94" s="79"/>
      <c r="H94" s="79">
        <f t="shared" si="4"/>
        <v>0</v>
      </c>
      <c r="I94" s="72"/>
      <c r="J94" s="4"/>
      <c r="K94" s="4"/>
    </row>
    <row r="95" spans="1:11">
      <c r="A95" s="68"/>
      <c r="B95" s="78" t="s">
        <v>86</v>
      </c>
      <c r="C95" s="66"/>
      <c r="D95" s="66"/>
      <c r="E95" s="66"/>
      <c r="F95" s="66"/>
      <c r="G95" s="66"/>
      <c r="H95" s="66"/>
      <c r="I95" s="66">
        <f>SUM(H96:H97)</f>
        <v>0</v>
      </c>
      <c r="J95" s="4"/>
      <c r="K95" s="4"/>
    </row>
    <row r="96" spans="1:11">
      <c r="A96" s="68">
        <v>6121</v>
      </c>
      <c r="B96" s="69" t="s">
        <v>189</v>
      </c>
      <c r="C96" s="70"/>
      <c r="D96" s="70"/>
      <c r="E96" s="70"/>
      <c r="F96" s="70"/>
      <c r="G96" s="70"/>
      <c r="H96" s="70">
        <f>SUM(C96:G96)</f>
        <v>0</v>
      </c>
      <c r="I96" s="72"/>
      <c r="J96" s="4"/>
      <c r="K96" s="5"/>
    </row>
    <row r="97" spans="1:11">
      <c r="A97" s="68">
        <v>6141</v>
      </c>
      <c r="B97" s="69" t="s">
        <v>190</v>
      </c>
      <c r="C97" s="70"/>
      <c r="D97" s="70"/>
      <c r="E97" s="70"/>
      <c r="F97" s="70"/>
      <c r="G97" s="70"/>
      <c r="H97" s="70">
        <f>SUM(C97:G97)</f>
        <v>0</v>
      </c>
      <c r="I97" s="72"/>
      <c r="J97" s="4"/>
      <c r="K97" s="5"/>
    </row>
    <row r="98" spans="1:11">
      <c r="A98" s="73"/>
      <c r="B98" s="74" t="s">
        <v>85</v>
      </c>
      <c r="C98" s="81"/>
      <c r="D98" s="66"/>
      <c r="E98" s="66"/>
      <c r="F98" s="66"/>
      <c r="G98" s="66"/>
      <c r="H98" s="66"/>
      <c r="I98" s="66">
        <f>SUM(H99:H102)</f>
        <v>252797.33999999997</v>
      </c>
      <c r="J98" s="4"/>
    </row>
    <row r="99" spans="1:11">
      <c r="A99" s="68">
        <v>9111</v>
      </c>
      <c r="B99" s="69" t="s">
        <v>191</v>
      </c>
      <c r="C99" s="70"/>
      <c r="D99" s="70"/>
      <c r="E99" s="70"/>
      <c r="F99" s="70"/>
      <c r="G99" s="70">
        <f>107888.72+12849.48</f>
        <v>120738.2</v>
      </c>
      <c r="H99" s="70">
        <f>SUM(C99:G99)</f>
        <v>120738.2</v>
      </c>
      <c r="I99" s="72"/>
      <c r="K99" s="4"/>
    </row>
    <row r="100" spans="1:11">
      <c r="A100" s="68">
        <v>9211</v>
      </c>
      <c r="B100" s="69" t="s">
        <v>192</v>
      </c>
      <c r="C100" s="70"/>
      <c r="D100" s="70"/>
      <c r="E100" s="70"/>
      <c r="F100" s="70"/>
      <c r="G100" s="70">
        <f>128979.9+3079.24</f>
        <v>132059.13999999998</v>
      </c>
      <c r="H100" s="70">
        <f t="shared" ref="H100:H102" si="5">SUM(C100:G100)</f>
        <v>132059.13999999998</v>
      </c>
      <c r="I100" s="72"/>
      <c r="J100" s="5"/>
      <c r="K100" s="4"/>
    </row>
    <row r="101" spans="1:11">
      <c r="A101" s="68"/>
      <c r="B101" s="74" t="s">
        <v>193</v>
      </c>
      <c r="C101" s="70"/>
      <c r="D101" s="70"/>
      <c r="E101" s="70"/>
      <c r="F101" s="70"/>
      <c r="G101" s="70"/>
      <c r="H101" s="70">
        <f t="shared" si="5"/>
        <v>0</v>
      </c>
      <c r="I101" s="72"/>
      <c r="K101" s="4"/>
    </row>
    <row r="102" spans="1:11">
      <c r="A102" s="68">
        <v>9911</v>
      </c>
      <c r="B102" s="69" t="s">
        <v>194</v>
      </c>
      <c r="C102" s="70"/>
      <c r="D102" s="70"/>
      <c r="E102" s="70"/>
      <c r="F102" s="70"/>
      <c r="G102" s="70"/>
      <c r="H102" s="70">
        <f t="shared" si="5"/>
        <v>0</v>
      </c>
      <c r="I102" s="72"/>
      <c r="K102" s="4"/>
    </row>
    <row r="103" spans="1:11">
      <c r="A103" s="82"/>
      <c r="B103" s="83" t="s">
        <v>195</v>
      </c>
      <c r="C103" s="84">
        <f t="shared" ref="C103:H103" si="6">SUM(C6:C102)</f>
        <v>0</v>
      </c>
      <c r="D103" s="84">
        <f t="shared" si="6"/>
        <v>0</v>
      </c>
      <c r="E103" s="84">
        <f t="shared" si="6"/>
        <v>0</v>
      </c>
      <c r="F103" s="84">
        <f t="shared" si="6"/>
        <v>0</v>
      </c>
      <c r="G103" s="84">
        <f t="shared" si="6"/>
        <v>252797.33999999997</v>
      </c>
      <c r="H103" s="84">
        <f t="shared" si="6"/>
        <v>252797.33999999997</v>
      </c>
      <c r="I103" s="84">
        <f>SUM(I5:I98)</f>
        <v>252797.33999999997</v>
      </c>
      <c r="K103" s="4"/>
    </row>
    <row r="104" spans="1:11">
      <c r="A104" s="85"/>
      <c r="B104" s="86"/>
      <c r="C104" s="59" t="s">
        <v>129</v>
      </c>
      <c r="D104" s="60" t="s">
        <v>208</v>
      </c>
      <c r="E104" s="60" t="s">
        <v>197</v>
      </c>
      <c r="F104" s="60" t="s">
        <v>198</v>
      </c>
      <c r="G104" s="87" t="s">
        <v>130</v>
      </c>
      <c r="H104" s="87"/>
      <c r="I104" s="88"/>
      <c r="K104" s="4"/>
    </row>
    <row r="105" spans="1:11">
      <c r="A105" s="89"/>
      <c r="B105" s="89"/>
      <c r="C105" s="54" t="s">
        <v>116</v>
      </c>
      <c r="D105" s="55" t="s">
        <v>126</v>
      </c>
      <c r="E105" s="55" t="s">
        <v>209</v>
      </c>
      <c r="F105" s="55" t="s">
        <v>210</v>
      </c>
      <c r="G105" s="56"/>
      <c r="H105" s="56"/>
      <c r="I105" s="61" t="s">
        <v>131</v>
      </c>
      <c r="K105" s="4"/>
    </row>
    <row r="106" spans="1:11">
      <c r="G106" s="90"/>
      <c r="H106" s="90"/>
    </row>
    <row r="108" spans="1:11">
      <c r="C108" s="4"/>
    </row>
    <row r="109" spans="1:11">
      <c r="C109" s="4"/>
    </row>
    <row r="110" spans="1:11">
      <c r="C110" s="5"/>
    </row>
  </sheetData>
  <mergeCells count="2">
    <mergeCell ref="A1:C1"/>
    <mergeCell ref="A2:C2"/>
  </mergeCells>
  <pageMargins left="0.15748031496062992" right="0.15748031496062992" top="1.1200000000000001" bottom="0.74803149606299213" header="0.31496062992125984" footer="0.31496062992125984"/>
  <pageSetup scale="8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8" sqref="I8:I15"/>
    </sheetView>
  </sheetViews>
  <sheetFormatPr baseColWidth="10" defaultRowHeight="15"/>
  <cols>
    <col min="3" max="3" width="7.140625" customWidth="1"/>
    <col min="4" max="5" width="12.140625" bestFit="1" customWidth="1"/>
    <col min="6" max="6" width="2.7109375" customWidth="1"/>
    <col min="8" max="8" width="12.140625" bestFit="1" customWidth="1"/>
    <col min="9" max="9" width="14.140625" bestFit="1" customWidth="1"/>
  </cols>
  <sheetData>
    <row r="1" spans="1:9">
      <c r="A1" t="s">
        <v>0</v>
      </c>
    </row>
    <row r="2" spans="1:9">
      <c r="A2" t="s">
        <v>278</v>
      </c>
    </row>
    <row r="3" spans="1:9">
      <c r="A3" t="s">
        <v>214</v>
      </c>
    </row>
    <row r="4" spans="1:9">
      <c r="A4" s="46" t="s">
        <v>110</v>
      </c>
      <c r="B4" s="46" t="s">
        <v>111</v>
      </c>
      <c r="C4" s="47" t="s">
        <v>112</v>
      </c>
      <c r="D4" s="47" t="s">
        <v>113</v>
      </c>
      <c r="E4" s="47" t="s">
        <v>207</v>
      </c>
      <c r="F4" s="43"/>
      <c r="G4" s="47" t="s">
        <v>115</v>
      </c>
      <c r="H4" s="47" t="s">
        <v>207</v>
      </c>
      <c r="I4" s="47" t="s">
        <v>126</v>
      </c>
    </row>
    <row r="5" spans="1:9">
      <c r="A5" s="44" t="s">
        <v>279</v>
      </c>
      <c r="B5" s="44">
        <v>278</v>
      </c>
      <c r="C5" s="48">
        <v>567</v>
      </c>
      <c r="D5" s="45">
        <v>22040</v>
      </c>
      <c r="E5" s="45"/>
      <c r="F5" s="49"/>
      <c r="G5" s="45"/>
      <c r="H5" s="45"/>
      <c r="I5" s="106">
        <v>22040</v>
      </c>
    </row>
    <row r="6" spans="1:9">
      <c r="A6" s="44" t="s">
        <v>280</v>
      </c>
      <c r="B6" s="44">
        <v>359</v>
      </c>
      <c r="C6" s="48">
        <v>249</v>
      </c>
      <c r="D6" s="45">
        <v>6000</v>
      </c>
      <c r="E6" s="45"/>
      <c r="F6" s="49"/>
      <c r="G6" s="45"/>
      <c r="H6" s="45"/>
      <c r="I6" s="106">
        <v>6000</v>
      </c>
    </row>
    <row r="7" spans="1:9">
      <c r="A7" s="44" t="s">
        <v>267</v>
      </c>
      <c r="B7" s="44">
        <v>358</v>
      </c>
      <c r="C7" s="48">
        <v>249</v>
      </c>
      <c r="D7" s="45">
        <v>6000.01</v>
      </c>
      <c r="E7" s="45"/>
      <c r="F7" s="49"/>
      <c r="G7" s="45"/>
      <c r="H7" s="45"/>
      <c r="I7" s="106">
        <v>6000.01</v>
      </c>
    </row>
    <row r="8" spans="1:9">
      <c r="A8" s="44"/>
      <c r="B8" s="44"/>
      <c r="C8" s="48"/>
      <c r="D8" s="45"/>
      <c r="E8" s="45"/>
      <c r="F8" s="49"/>
      <c r="G8" s="45"/>
      <c r="H8" s="45"/>
      <c r="I8" s="106"/>
    </row>
    <row r="9" spans="1:9">
      <c r="A9" s="44"/>
      <c r="B9" s="44"/>
      <c r="C9" s="48"/>
      <c r="D9" s="45"/>
      <c r="E9" s="45"/>
      <c r="F9" s="49"/>
      <c r="G9" s="45"/>
      <c r="H9" s="45"/>
      <c r="I9" s="106"/>
    </row>
    <row r="10" spans="1:9">
      <c r="A10" s="44"/>
      <c r="B10" s="44"/>
      <c r="C10" s="48"/>
      <c r="D10" s="45"/>
      <c r="E10" s="45"/>
      <c r="F10" s="49"/>
      <c r="G10" s="45"/>
      <c r="H10" s="45"/>
      <c r="I10" s="106"/>
    </row>
    <row r="11" spans="1:9">
      <c r="A11" s="44"/>
      <c r="B11" s="44"/>
      <c r="C11" s="48"/>
      <c r="D11" s="45"/>
      <c r="E11" s="45"/>
      <c r="F11" s="49"/>
      <c r="G11" s="45"/>
      <c r="H11" s="45"/>
      <c r="I11" s="106"/>
    </row>
    <row r="12" spans="1:9">
      <c r="A12" s="44"/>
      <c r="B12" s="44"/>
      <c r="C12" s="48"/>
      <c r="D12" s="45"/>
      <c r="E12" s="45"/>
      <c r="F12" s="49"/>
      <c r="G12" s="45"/>
      <c r="H12" s="45"/>
      <c r="I12" s="45"/>
    </row>
    <row r="13" spans="1:9">
      <c r="A13" s="44"/>
      <c r="B13" s="109" t="s">
        <v>55</v>
      </c>
      <c r="C13" s="110"/>
      <c r="D13" s="111">
        <f>SUM(D5:D10)</f>
        <v>34040.01</v>
      </c>
      <c r="E13" s="111">
        <f t="shared" ref="E13:I13" si="0">SUM(E5:E10)</f>
        <v>0</v>
      </c>
      <c r="F13" s="111">
        <f t="shared" si="0"/>
        <v>0</v>
      </c>
      <c r="G13" s="111">
        <f t="shared" si="0"/>
        <v>0</v>
      </c>
      <c r="H13" s="111">
        <f t="shared" si="0"/>
        <v>0</v>
      </c>
      <c r="I13" s="111">
        <f t="shared" si="0"/>
        <v>34040.01</v>
      </c>
    </row>
    <row r="14" spans="1:9">
      <c r="D14" s="92">
        <f>SUM(D13:E13)</f>
        <v>34040.01</v>
      </c>
      <c r="E14" s="98"/>
      <c r="F14" s="98"/>
      <c r="G14" s="98"/>
      <c r="H14" s="98"/>
      <c r="I14" s="94">
        <f>SUM(G13:I13)</f>
        <v>34040.01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7" workbookViewId="0">
      <selection activeCell="A17" sqref="A1:XFD1048576"/>
    </sheetView>
  </sheetViews>
  <sheetFormatPr baseColWidth="10" defaultRowHeight="15"/>
  <cols>
    <col min="3" max="3" width="7.140625" customWidth="1"/>
    <col min="4" max="5" width="12.140625" bestFit="1" customWidth="1"/>
    <col min="6" max="6" width="2.7109375" customWidth="1"/>
    <col min="8" max="8" width="12.140625" bestFit="1" customWidth="1"/>
    <col min="9" max="9" width="14.140625" bestFit="1" customWidth="1"/>
  </cols>
  <sheetData>
    <row r="1" spans="1:10">
      <c r="A1" t="s">
        <v>0</v>
      </c>
    </row>
    <row r="2" spans="1:10">
      <c r="A2" t="s">
        <v>125</v>
      </c>
    </row>
    <row r="3" spans="1:10">
      <c r="A3" t="s">
        <v>214</v>
      </c>
    </row>
    <row r="4" spans="1:10">
      <c r="A4" s="46" t="s">
        <v>110</v>
      </c>
      <c r="B4" s="46" t="s">
        <v>111</v>
      </c>
      <c r="C4" s="47" t="s">
        <v>112</v>
      </c>
      <c r="D4" s="47" t="s">
        <v>113</v>
      </c>
      <c r="E4" s="47" t="s">
        <v>207</v>
      </c>
      <c r="F4" s="43"/>
      <c r="G4" s="47" t="s">
        <v>115</v>
      </c>
      <c r="H4" s="47" t="s">
        <v>207</v>
      </c>
      <c r="I4" s="47" t="s">
        <v>126</v>
      </c>
    </row>
    <row r="5" spans="1:10">
      <c r="A5" s="44">
        <v>92</v>
      </c>
      <c r="B5" s="44">
        <v>294</v>
      </c>
      <c r="C5" s="48">
        <v>311</v>
      </c>
      <c r="D5" s="45">
        <v>222491</v>
      </c>
      <c r="E5" s="45"/>
      <c r="F5" s="49"/>
      <c r="G5" s="45"/>
      <c r="H5" s="45"/>
      <c r="I5" s="106">
        <v>222491</v>
      </c>
    </row>
    <row r="6" spans="1:10">
      <c r="A6" s="44">
        <v>93</v>
      </c>
      <c r="B6" s="44" t="s">
        <v>274</v>
      </c>
      <c r="C6" s="48"/>
      <c r="D6" s="45">
        <v>0</v>
      </c>
      <c r="E6" s="45"/>
      <c r="F6" s="49"/>
      <c r="G6" s="45"/>
      <c r="H6" s="45"/>
      <c r="I6" s="106">
        <v>0</v>
      </c>
    </row>
    <row r="7" spans="1:10">
      <c r="A7" s="44">
        <v>94</v>
      </c>
      <c r="B7" s="44">
        <v>299</v>
      </c>
      <c r="C7" s="48">
        <v>113</v>
      </c>
      <c r="D7" s="45">
        <v>105742.38</v>
      </c>
      <c r="E7" s="45"/>
      <c r="F7" s="49"/>
      <c r="G7" s="45">
        <v>8627.57</v>
      </c>
      <c r="H7" s="45">
        <v>33335.589999999997</v>
      </c>
      <c r="I7" s="106">
        <v>60329.760000000002</v>
      </c>
    </row>
    <row r="8" spans="1:10">
      <c r="A8" s="44">
        <v>94</v>
      </c>
      <c r="B8" s="44">
        <v>299</v>
      </c>
      <c r="C8" s="48">
        <v>113</v>
      </c>
      <c r="D8" s="45">
        <v>12607.8</v>
      </c>
      <c r="E8" s="45"/>
      <c r="F8" s="49"/>
      <c r="G8" s="45">
        <v>380.9</v>
      </c>
      <c r="H8" s="45">
        <v>12226.9</v>
      </c>
      <c r="I8" s="106"/>
      <c r="J8" s="5"/>
    </row>
    <row r="9" spans="1:10">
      <c r="A9" s="44">
        <v>94</v>
      </c>
      <c r="B9" s="44">
        <v>299</v>
      </c>
      <c r="C9" s="48"/>
      <c r="D9" s="45"/>
      <c r="E9" s="45"/>
      <c r="F9" s="49"/>
      <c r="G9" s="45"/>
      <c r="H9" s="45">
        <v>3449.46</v>
      </c>
      <c r="I9" s="106"/>
    </row>
    <row r="10" spans="1:10">
      <c r="A10" s="44">
        <v>95</v>
      </c>
      <c r="B10" s="44">
        <v>65</v>
      </c>
      <c r="C10" s="48">
        <v>132</v>
      </c>
      <c r="D10" s="45">
        <v>2436.98</v>
      </c>
      <c r="E10" s="45"/>
      <c r="F10" s="49"/>
      <c r="G10" s="45"/>
      <c r="H10" s="45"/>
      <c r="I10" s="106">
        <v>2436.98</v>
      </c>
    </row>
    <row r="11" spans="1:10">
      <c r="A11" s="44" t="s">
        <v>275</v>
      </c>
      <c r="B11" s="44">
        <v>302</v>
      </c>
      <c r="C11" s="48">
        <v>261</v>
      </c>
      <c r="D11" s="45">
        <v>20400</v>
      </c>
      <c r="E11" s="45"/>
      <c r="F11" s="49"/>
      <c r="G11" s="45"/>
      <c r="H11" s="45"/>
      <c r="I11" s="106">
        <v>20400</v>
      </c>
    </row>
    <row r="12" spans="1:10">
      <c r="A12" s="44" t="s">
        <v>124</v>
      </c>
      <c r="B12" s="44">
        <v>316</v>
      </c>
      <c r="C12" s="48">
        <v>296</v>
      </c>
      <c r="D12" s="45">
        <v>6400.01</v>
      </c>
      <c r="E12" s="45"/>
      <c r="F12" s="49"/>
      <c r="G12" s="45"/>
      <c r="H12" s="45"/>
      <c r="I12" s="106">
        <v>6400.01</v>
      </c>
      <c r="J12" s="5">
        <f>SUM(H11:H12)</f>
        <v>0</v>
      </c>
    </row>
    <row r="13" spans="1:10">
      <c r="A13" s="44" t="s">
        <v>119</v>
      </c>
      <c r="B13" s="44">
        <v>315</v>
      </c>
      <c r="C13" s="48">
        <v>296</v>
      </c>
      <c r="D13" s="45">
        <v>8200</v>
      </c>
      <c r="E13" s="45"/>
      <c r="F13" s="49"/>
      <c r="G13" s="45"/>
      <c r="H13" s="45"/>
      <c r="I13" s="106">
        <v>8200</v>
      </c>
    </row>
    <row r="14" spans="1:10">
      <c r="A14" s="44">
        <v>96</v>
      </c>
      <c r="B14" s="44" t="s">
        <v>274</v>
      </c>
      <c r="C14" s="48"/>
      <c r="D14" s="45">
        <v>0</v>
      </c>
      <c r="E14" s="45"/>
      <c r="F14" s="49"/>
      <c r="G14" s="45"/>
      <c r="H14" s="45"/>
      <c r="I14" s="106">
        <v>0</v>
      </c>
    </row>
    <row r="15" spans="1:10">
      <c r="A15" s="44">
        <v>97</v>
      </c>
      <c r="B15" s="44">
        <v>348</v>
      </c>
      <c r="C15" s="48">
        <v>113</v>
      </c>
      <c r="D15" s="45">
        <v>99809.25</v>
      </c>
      <c r="E15" s="45"/>
      <c r="F15" s="49"/>
      <c r="G15" s="45">
        <v>8151.92</v>
      </c>
      <c r="H15" s="45">
        <v>56276</v>
      </c>
      <c r="I15" s="106">
        <v>35381.33</v>
      </c>
    </row>
    <row r="16" spans="1:10">
      <c r="A16" s="44">
        <v>97</v>
      </c>
      <c r="B16" s="44">
        <v>348</v>
      </c>
      <c r="C16" s="48">
        <v>113</v>
      </c>
      <c r="D16" s="45">
        <v>12607.8</v>
      </c>
      <c r="E16" s="45"/>
      <c r="F16" s="49"/>
      <c r="G16" s="45">
        <v>380.9</v>
      </c>
      <c r="H16" s="45">
        <v>12226.9</v>
      </c>
      <c r="I16" s="106"/>
    </row>
    <row r="17" spans="1:9">
      <c r="A17" s="44" t="s">
        <v>276</v>
      </c>
      <c r="B17" s="44">
        <v>352</v>
      </c>
      <c r="C17" s="48">
        <v>261</v>
      </c>
      <c r="D17" s="45">
        <v>23045</v>
      </c>
      <c r="E17" s="45"/>
      <c r="F17" s="49"/>
      <c r="G17" s="45"/>
      <c r="H17" s="45"/>
      <c r="I17" s="106">
        <v>23045</v>
      </c>
    </row>
    <row r="18" spans="1:9">
      <c r="A18" s="44" t="s">
        <v>277</v>
      </c>
      <c r="B18" s="44">
        <v>357</v>
      </c>
      <c r="C18" s="48">
        <v>353</v>
      </c>
      <c r="D18" s="45">
        <v>2389.5</v>
      </c>
      <c r="E18" s="45"/>
      <c r="F18" s="49"/>
      <c r="G18" s="45"/>
      <c r="H18" s="45"/>
      <c r="I18" s="106">
        <v>2389.5</v>
      </c>
    </row>
    <row r="19" spans="1:9">
      <c r="A19" s="44"/>
      <c r="B19" s="44"/>
      <c r="C19" s="48"/>
      <c r="D19" s="45"/>
      <c r="E19" s="45"/>
      <c r="F19" s="49"/>
      <c r="G19" s="45"/>
      <c r="H19" s="45"/>
      <c r="I19" s="106"/>
    </row>
    <row r="20" spans="1:9">
      <c r="A20" s="44"/>
      <c r="B20" s="44"/>
      <c r="C20" s="48"/>
      <c r="D20" s="45"/>
      <c r="E20" s="45"/>
      <c r="F20" s="49"/>
      <c r="G20" s="45"/>
      <c r="H20" s="45"/>
      <c r="I20" s="45"/>
    </row>
    <row r="21" spans="1:9">
      <c r="A21" s="44"/>
      <c r="B21" s="109" t="s">
        <v>55</v>
      </c>
      <c r="C21" s="110"/>
      <c r="D21" s="111">
        <f>SUM(D5:D18)</f>
        <v>516129.72</v>
      </c>
      <c r="E21" s="111">
        <f t="shared" ref="E21:I21" si="0">SUM(E5:E18)</f>
        <v>0</v>
      </c>
      <c r="F21" s="111">
        <f t="shared" si="0"/>
        <v>0</v>
      </c>
      <c r="G21" s="111">
        <f t="shared" si="0"/>
        <v>17541.29</v>
      </c>
      <c r="H21" s="111">
        <f t="shared" si="0"/>
        <v>117514.84999999999</v>
      </c>
      <c r="I21" s="111">
        <f t="shared" si="0"/>
        <v>381073.58</v>
      </c>
    </row>
    <row r="22" spans="1:9">
      <c r="D22" s="92">
        <f>SUM(D21:E21)</f>
        <v>516129.72</v>
      </c>
      <c r="E22" s="98"/>
      <c r="F22" s="98"/>
      <c r="G22" s="98"/>
      <c r="H22" s="98"/>
      <c r="I22" s="94">
        <f>SUM(G21:I21)</f>
        <v>516129.72</v>
      </c>
    </row>
  </sheetData>
  <pageMargins left="0.51" right="0.14000000000000001" top="1.99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workbookViewId="0">
      <pane ySplit="5" topLeftCell="A88" activePane="bottomLeft" state="frozen"/>
      <selection pane="bottomLeft" activeCell="A88" sqref="A88"/>
    </sheetView>
  </sheetViews>
  <sheetFormatPr baseColWidth="10" defaultRowHeight="15"/>
  <cols>
    <col min="2" max="2" width="7" customWidth="1"/>
    <col min="3" max="3" width="7.140625" customWidth="1"/>
    <col min="4" max="5" width="13.7109375" bestFit="1" customWidth="1"/>
    <col min="9" max="9" width="12.140625" bestFit="1" customWidth="1"/>
    <col min="11" max="11" width="2.7109375" customWidth="1"/>
    <col min="15" max="15" width="12.140625" bestFit="1" customWidth="1"/>
    <col min="16" max="16" width="14.140625" bestFit="1" customWidth="1"/>
    <col min="17" max="17" width="11.5703125" bestFit="1" customWidth="1"/>
  </cols>
  <sheetData>
    <row r="1" spans="1:16">
      <c r="A1" t="s">
        <v>0</v>
      </c>
    </row>
    <row r="2" spans="1:16">
      <c r="A2" t="s">
        <v>117</v>
      </c>
    </row>
    <row r="3" spans="1:16">
      <c r="A3" t="s">
        <v>215</v>
      </c>
    </row>
    <row r="4" spans="1:16">
      <c r="A4" s="46" t="s">
        <v>110</v>
      </c>
      <c r="B4" s="46" t="s">
        <v>111</v>
      </c>
      <c r="C4" s="47" t="s">
        <v>112</v>
      </c>
      <c r="D4" s="47" t="s">
        <v>113</v>
      </c>
      <c r="E4" s="47" t="s">
        <v>114</v>
      </c>
      <c r="F4" s="47" t="s">
        <v>4</v>
      </c>
      <c r="G4" s="47" t="s">
        <v>122</v>
      </c>
      <c r="H4" s="47" t="s">
        <v>115</v>
      </c>
      <c r="I4" s="47" t="s">
        <v>116</v>
      </c>
      <c r="J4" s="47" t="s">
        <v>206</v>
      </c>
      <c r="K4" s="112"/>
      <c r="L4" s="47" t="s">
        <v>123</v>
      </c>
      <c r="M4" s="47" t="s">
        <v>115</v>
      </c>
      <c r="N4" s="116"/>
      <c r="O4" s="179" t="s">
        <v>216</v>
      </c>
      <c r="P4" s="180"/>
    </row>
    <row r="5" spans="1:16">
      <c r="A5" s="46"/>
      <c r="B5" s="46"/>
      <c r="C5" s="47"/>
      <c r="D5" s="47"/>
      <c r="E5" s="47"/>
      <c r="F5" s="47"/>
      <c r="G5" s="47"/>
      <c r="H5" s="47"/>
      <c r="I5" s="47"/>
      <c r="J5" s="107"/>
      <c r="K5" s="1"/>
      <c r="L5" s="46"/>
      <c r="M5" s="47"/>
      <c r="N5" s="47" t="s">
        <v>4</v>
      </c>
      <c r="O5" s="47" t="s">
        <v>217</v>
      </c>
      <c r="P5" s="47" t="s">
        <v>218</v>
      </c>
    </row>
    <row r="6" spans="1:16">
      <c r="A6" s="113" t="s">
        <v>266</v>
      </c>
      <c r="B6" s="114">
        <v>286</v>
      </c>
      <c r="C6" s="115">
        <v>244</v>
      </c>
      <c r="D6" s="106">
        <v>14279.6</v>
      </c>
      <c r="E6" s="106"/>
      <c r="F6" s="106"/>
      <c r="G6" s="106"/>
      <c r="H6" s="106"/>
      <c r="I6" s="106"/>
      <c r="J6" s="106"/>
      <c r="K6" s="49"/>
      <c r="L6" s="106"/>
      <c r="M6" s="106"/>
      <c r="N6" s="106"/>
      <c r="O6" s="106"/>
      <c r="P6" s="106"/>
    </row>
    <row r="7" spans="1:16">
      <c r="A7" s="113" t="s">
        <v>266</v>
      </c>
      <c r="B7" s="114">
        <v>286</v>
      </c>
      <c r="C7" s="115">
        <v>261</v>
      </c>
      <c r="D7" s="106">
        <v>3642.4</v>
      </c>
      <c r="E7" s="106"/>
      <c r="F7" s="106"/>
      <c r="G7" s="106"/>
      <c r="H7" s="106"/>
      <c r="I7" s="106"/>
      <c r="J7" s="106"/>
      <c r="K7" s="49"/>
      <c r="L7" s="106"/>
      <c r="M7" s="106"/>
      <c r="N7" s="106"/>
      <c r="O7" s="106"/>
      <c r="P7" s="106"/>
    </row>
    <row r="8" spans="1:16">
      <c r="A8" s="113" t="s">
        <v>266</v>
      </c>
      <c r="B8" s="114">
        <v>286</v>
      </c>
      <c r="C8" s="115">
        <v>243</v>
      </c>
      <c r="D8" s="106">
        <v>1131</v>
      </c>
      <c r="E8" s="106"/>
      <c r="F8" s="106"/>
      <c r="G8" s="106"/>
      <c r="H8" s="106"/>
      <c r="I8" s="106"/>
      <c r="J8" s="106"/>
      <c r="K8" s="49"/>
      <c r="L8" s="106"/>
      <c r="M8" s="106"/>
      <c r="N8" s="106"/>
      <c r="O8" s="106"/>
      <c r="P8" s="106"/>
    </row>
    <row r="9" spans="1:16">
      <c r="A9" s="113" t="s">
        <v>266</v>
      </c>
      <c r="B9" s="114">
        <v>286</v>
      </c>
      <c r="C9" s="115">
        <v>242</v>
      </c>
      <c r="D9" s="106">
        <v>2030</v>
      </c>
      <c r="E9" s="106"/>
      <c r="F9" s="106"/>
      <c r="G9" s="106"/>
      <c r="H9" s="106"/>
      <c r="I9" s="106"/>
      <c r="J9" s="106"/>
      <c r="K9" s="49"/>
      <c r="L9" s="106"/>
      <c r="M9" s="106"/>
      <c r="N9" s="106"/>
      <c r="O9" s="106"/>
      <c r="P9" s="106"/>
    </row>
    <row r="10" spans="1:16">
      <c r="A10" s="113" t="s">
        <v>266</v>
      </c>
      <c r="B10" s="114">
        <v>286</v>
      </c>
      <c r="C10" s="115">
        <v>272</v>
      </c>
      <c r="D10" s="106">
        <v>1160</v>
      </c>
      <c r="E10" s="106"/>
      <c r="F10" s="106"/>
      <c r="G10" s="106"/>
      <c r="H10" s="106"/>
      <c r="I10" s="106"/>
      <c r="J10" s="106"/>
      <c r="K10" s="49"/>
      <c r="L10" s="106"/>
      <c r="M10" s="106"/>
      <c r="N10" s="106"/>
      <c r="O10" s="106"/>
      <c r="P10" s="106"/>
    </row>
    <row r="11" spans="1:16">
      <c r="A11" s="113" t="s">
        <v>266</v>
      </c>
      <c r="B11" s="114">
        <v>286</v>
      </c>
      <c r="C11" s="115">
        <v>291</v>
      </c>
      <c r="D11" s="106">
        <v>1728.4</v>
      </c>
      <c r="E11" s="106"/>
      <c r="F11" s="106"/>
      <c r="G11" s="106"/>
      <c r="H11" s="106"/>
      <c r="I11" s="106"/>
      <c r="J11" s="106"/>
      <c r="K11" s="49"/>
      <c r="L11" s="106"/>
      <c r="M11" s="106"/>
      <c r="N11" s="106"/>
      <c r="O11" s="106"/>
      <c r="P11" s="106"/>
    </row>
    <row r="12" spans="1:16">
      <c r="A12" s="113" t="s">
        <v>266</v>
      </c>
      <c r="B12" s="114">
        <v>286</v>
      </c>
      <c r="C12" s="115">
        <v>261</v>
      </c>
      <c r="D12" s="106">
        <v>728.48</v>
      </c>
      <c r="E12" s="106"/>
      <c r="F12" s="106"/>
      <c r="G12" s="106"/>
      <c r="H12" s="106"/>
      <c r="I12" s="106"/>
      <c r="J12" s="106"/>
      <c r="K12" s="49"/>
      <c r="L12" s="106"/>
      <c r="M12" s="106"/>
      <c r="N12" s="106"/>
      <c r="O12" s="106"/>
      <c r="P12" s="106"/>
    </row>
    <row r="13" spans="1:16">
      <c r="A13" s="113" t="s">
        <v>266</v>
      </c>
      <c r="B13" s="114">
        <v>286</v>
      </c>
      <c r="C13" s="115">
        <v>244</v>
      </c>
      <c r="D13" s="106">
        <v>4176</v>
      </c>
      <c r="E13" s="106"/>
      <c r="F13" s="106"/>
      <c r="G13" s="106"/>
      <c r="H13" s="106"/>
      <c r="I13" s="106"/>
      <c r="J13" s="106"/>
      <c r="K13" s="49"/>
      <c r="L13" s="106"/>
      <c r="M13" s="106"/>
      <c r="N13" s="106"/>
      <c r="O13" s="106"/>
      <c r="P13" s="106">
        <v>28875.88</v>
      </c>
    </row>
    <row r="14" spans="1:16">
      <c r="A14" s="114" t="s">
        <v>267</v>
      </c>
      <c r="B14" s="114">
        <v>281</v>
      </c>
      <c r="C14" s="115">
        <v>254</v>
      </c>
      <c r="D14" s="106">
        <v>5466.71</v>
      </c>
      <c r="E14" s="106"/>
      <c r="F14" s="106"/>
      <c r="G14" s="106"/>
      <c r="H14" s="106"/>
      <c r="I14" s="106"/>
      <c r="J14" s="106"/>
      <c r="K14" s="49"/>
      <c r="L14" s="106"/>
      <c r="M14" s="106"/>
      <c r="N14" s="106"/>
      <c r="O14" s="106"/>
      <c r="P14" s="106">
        <v>5466.71</v>
      </c>
    </row>
    <row r="15" spans="1:16">
      <c r="A15" s="114" t="s">
        <v>268</v>
      </c>
      <c r="B15" s="114">
        <v>2984</v>
      </c>
      <c r="C15" s="115">
        <v>243</v>
      </c>
      <c r="D15" s="106">
        <v>75.400000000000006</v>
      </c>
      <c r="E15" s="106"/>
      <c r="F15" s="106"/>
      <c r="G15" s="106"/>
      <c r="H15" s="106"/>
      <c r="I15" s="106"/>
      <c r="J15" s="106"/>
      <c r="K15" s="49"/>
      <c r="L15" s="106"/>
      <c r="M15" s="106"/>
      <c r="N15" s="106"/>
      <c r="O15" s="106"/>
      <c r="P15" s="106"/>
    </row>
    <row r="16" spans="1:16">
      <c r="A16" s="114" t="s">
        <v>268</v>
      </c>
      <c r="B16" s="114">
        <v>2984</v>
      </c>
      <c r="C16" s="115">
        <v>242</v>
      </c>
      <c r="D16" s="106">
        <v>203</v>
      </c>
      <c r="E16" s="106"/>
      <c r="F16" s="106"/>
      <c r="G16" s="106"/>
      <c r="H16" s="106"/>
      <c r="I16" s="106"/>
      <c r="J16" s="106"/>
      <c r="K16" s="49"/>
      <c r="L16" s="106"/>
      <c r="M16" s="106"/>
      <c r="N16" s="106"/>
      <c r="O16" s="106"/>
      <c r="P16" s="106"/>
    </row>
    <row r="17" spans="1:17">
      <c r="A17" s="114" t="s">
        <v>268</v>
      </c>
      <c r="B17" s="114">
        <v>2984</v>
      </c>
      <c r="C17" s="115">
        <v>272</v>
      </c>
      <c r="D17" s="106">
        <v>754</v>
      </c>
      <c r="E17" s="106"/>
      <c r="F17" s="106"/>
      <c r="G17" s="106"/>
      <c r="H17" s="106"/>
      <c r="I17" s="106"/>
      <c r="J17" s="106"/>
      <c r="K17" s="49"/>
      <c r="L17" s="106"/>
      <c r="M17" s="106"/>
      <c r="N17" s="106"/>
      <c r="O17" s="106"/>
      <c r="P17" s="106"/>
    </row>
    <row r="18" spans="1:17">
      <c r="A18" s="114" t="s">
        <v>268</v>
      </c>
      <c r="B18" s="114">
        <v>2984</v>
      </c>
      <c r="C18" s="115">
        <v>249</v>
      </c>
      <c r="D18" s="106">
        <f>2784+10854.12</f>
        <v>13638.12</v>
      </c>
      <c r="E18" s="106"/>
      <c r="F18" s="106"/>
      <c r="G18" s="106"/>
      <c r="H18" s="106"/>
      <c r="I18" s="106"/>
      <c r="J18" s="106"/>
      <c r="K18" s="49"/>
      <c r="L18" s="106"/>
      <c r="M18" s="106"/>
      <c r="N18" s="106"/>
      <c r="O18" s="106"/>
      <c r="P18" s="106">
        <v>14670.52</v>
      </c>
    </row>
    <row r="19" spans="1:17">
      <c r="A19" s="114" t="s">
        <v>269</v>
      </c>
      <c r="B19" s="114">
        <v>283</v>
      </c>
      <c r="C19" s="115">
        <v>292</v>
      </c>
      <c r="D19" s="106">
        <v>1131</v>
      </c>
      <c r="E19" s="106"/>
      <c r="F19" s="106"/>
      <c r="G19" s="106"/>
      <c r="H19" s="106"/>
      <c r="I19" s="106"/>
      <c r="J19" s="106"/>
      <c r="K19" s="49"/>
      <c r="L19" s="106"/>
      <c r="M19" s="106"/>
      <c r="N19" s="106"/>
      <c r="O19" s="106"/>
      <c r="P19" s="106"/>
    </row>
    <row r="20" spans="1:17">
      <c r="A20" s="114" t="s">
        <v>269</v>
      </c>
      <c r="B20" s="114">
        <v>283</v>
      </c>
      <c r="C20" s="115">
        <v>246</v>
      </c>
      <c r="D20" s="106">
        <v>735.41</v>
      </c>
      <c r="E20" s="106"/>
      <c r="F20" s="106"/>
      <c r="G20" s="106"/>
      <c r="H20" s="106"/>
      <c r="I20" s="106"/>
      <c r="J20" s="106"/>
      <c r="K20" s="49"/>
      <c r="L20" s="106"/>
      <c r="M20" s="106"/>
      <c r="N20" s="106"/>
      <c r="O20" s="106"/>
      <c r="P20" s="106"/>
    </row>
    <row r="21" spans="1:17">
      <c r="A21" s="114" t="s">
        <v>269</v>
      </c>
      <c r="B21" s="114">
        <v>283</v>
      </c>
      <c r="C21" s="115">
        <v>261</v>
      </c>
      <c r="D21" s="106">
        <v>533.6</v>
      </c>
      <c r="E21" s="106"/>
      <c r="F21" s="106"/>
      <c r="G21" s="106"/>
      <c r="H21" s="106"/>
      <c r="I21" s="106"/>
      <c r="J21" s="106"/>
      <c r="K21" s="49"/>
      <c r="L21" s="106"/>
      <c r="M21" s="106"/>
      <c r="N21" s="106"/>
      <c r="O21" s="106"/>
      <c r="P21" s="106">
        <v>2400.0100000000002</v>
      </c>
    </row>
    <row r="22" spans="1:17">
      <c r="A22" s="114" t="s">
        <v>270</v>
      </c>
      <c r="B22" s="114">
        <v>282</v>
      </c>
      <c r="C22" s="115">
        <v>357</v>
      </c>
      <c r="D22" s="106">
        <v>3016</v>
      </c>
      <c r="E22" s="106"/>
      <c r="F22" s="106"/>
      <c r="G22" s="106"/>
      <c r="H22" s="106"/>
      <c r="I22" s="106"/>
      <c r="J22" s="106"/>
      <c r="K22" s="49"/>
      <c r="L22" s="106"/>
      <c r="M22" s="106"/>
      <c r="N22" s="106"/>
      <c r="O22" s="106"/>
      <c r="P22" s="106">
        <v>3016</v>
      </c>
    </row>
    <row r="23" spans="1:17">
      <c r="A23" s="114" t="s">
        <v>271</v>
      </c>
      <c r="B23" s="114">
        <v>279</v>
      </c>
      <c r="C23" s="115">
        <v>353</v>
      </c>
      <c r="D23" s="106">
        <v>2083.36</v>
      </c>
      <c r="E23" s="106"/>
      <c r="F23" s="106"/>
      <c r="G23" s="106"/>
      <c r="H23" s="106"/>
      <c r="I23" s="106"/>
      <c r="J23" s="106"/>
      <c r="K23" s="49"/>
      <c r="L23" s="106"/>
      <c r="M23" s="106"/>
      <c r="N23" s="106"/>
      <c r="O23" s="106"/>
      <c r="P23" s="106"/>
    </row>
    <row r="24" spans="1:17">
      <c r="A24" s="114" t="s">
        <v>271</v>
      </c>
      <c r="B24" s="114">
        <v>279</v>
      </c>
      <c r="C24" s="115">
        <v>214</v>
      </c>
      <c r="D24" s="106">
        <f>5570.32-2083.38</f>
        <v>3486.9399999999996</v>
      </c>
      <c r="E24" s="106"/>
      <c r="F24" s="106"/>
      <c r="G24" s="106"/>
      <c r="H24" s="106"/>
      <c r="I24" s="106"/>
      <c r="J24" s="106"/>
      <c r="K24" s="49"/>
      <c r="L24" s="106"/>
      <c r="M24" s="106"/>
      <c r="N24" s="106"/>
      <c r="O24" s="106"/>
      <c r="P24" s="106">
        <v>5570.3</v>
      </c>
    </row>
    <row r="25" spans="1:17">
      <c r="A25" s="114" t="s">
        <v>272</v>
      </c>
      <c r="B25" s="114">
        <v>280</v>
      </c>
      <c r="C25" s="115">
        <v>249</v>
      </c>
      <c r="D25" s="106">
        <v>6709</v>
      </c>
      <c r="E25" s="106"/>
      <c r="F25" s="106"/>
      <c r="G25" s="106"/>
      <c r="H25" s="106"/>
      <c r="I25" s="106"/>
      <c r="J25" s="106"/>
      <c r="K25" s="49"/>
      <c r="L25" s="106"/>
      <c r="M25" s="106"/>
      <c r="N25" s="106"/>
      <c r="O25" s="106"/>
      <c r="P25" s="106">
        <v>6709</v>
      </c>
    </row>
    <row r="26" spans="1:17">
      <c r="A26" s="114" t="s">
        <v>273</v>
      </c>
      <c r="B26" s="114">
        <v>289</v>
      </c>
      <c r="C26" s="115">
        <v>249</v>
      </c>
      <c r="D26" s="106">
        <v>2743.01</v>
      </c>
      <c r="E26" s="106"/>
      <c r="F26" s="106"/>
      <c r="G26" s="106"/>
      <c r="H26" s="106"/>
      <c r="I26" s="106"/>
      <c r="J26" s="106"/>
      <c r="K26" s="49"/>
      <c r="L26" s="106"/>
      <c r="M26" s="106"/>
      <c r="N26" s="106"/>
      <c r="O26" s="106"/>
      <c r="P26" s="106">
        <v>2743.01</v>
      </c>
    </row>
    <row r="27" spans="1:17">
      <c r="A27" s="114" t="s">
        <v>118</v>
      </c>
      <c r="B27" s="114">
        <v>264</v>
      </c>
      <c r="C27" s="115">
        <v>314</v>
      </c>
      <c r="D27" s="106">
        <v>3638</v>
      </c>
      <c r="E27" s="106"/>
      <c r="F27" s="106"/>
      <c r="G27" s="106"/>
      <c r="H27" s="106"/>
      <c r="I27" s="106"/>
      <c r="J27" s="106"/>
      <c r="K27" s="49"/>
      <c r="L27" s="106"/>
      <c r="M27" s="106"/>
      <c r="N27" s="106"/>
      <c r="O27" s="106"/>
      <c r="P27" s="106">
        <v>3638</v>
      </c>
    </row>
    <row r="28" spans="1:17">
      <c r="A28" s="114">
        <v>3594</v>
      </c>
      <c r="B28" s="114">
        <v>85</v>
      </c>
      <c r="C28" s="115">
        <v>382</v>
      </c>
      <c r="D28" s="106">
        <v>1300</v>
      </c>
      <c r="E28" s="106"/>
      <c r="F28" s="106"/>
      <c r="G28" s="106"/>
      <c r="H28" s="106"/>
      <c r="I28" s="106"/>
      <c r="J28" s="106"/>
      <c r="K28" s="49"/>
      <c r="L28" s="106"/>
      <c r="M28" s="106"/>
      <c r="N28" s="106"/>
      <c r="O28" s="106"/>
      <c r="P28" s="106"/>
    </row>
    <row r="29" spans="1:17">
      <c r="A29" s="114">
        <v>3594</v>
      </c>
      <c r="B29" s="114">
        <v>77</v>
      </c>
      <c r="C29" s="115">
        <v>273</v>
      </c>
      <c r="D29" s="106">
        <v>1375</v>
      </c>
      <c r="E29" s="106"/>
      <c r="F29" s="106"/>
      <c r="G29" s="106"/>
      <c r="H29" s="106"/>
      <c r="I29" s="106"/>
      <c r="J29" s="106"/>
      <c r="K29" s="49"/>
      <c r="L29" s="106"/>
      <c r="M29" s="106"/>
      <c r="N29" s="106"/>
      <c r="O29" s="106"/>
      <c r="P29" s="106"/>
    </row>
    <row r="30" spans="1:17">
      <c r="A30" s="114">
        <v>3594</v>
      </c>
      <c r="B30" s="114">
        <v>318</v>
      </c>
      <c r="C30" s="115">
        <v>375</v>
      </c>
      <c r="D30" s="106">
        <v>538.5</v>
      </c>
      <c r="E30" s="106"/>
      <c r="F30" s="106"/>
      <c r="G30" s="106"/>
      <c r="H30" s="106"/>
      <c r="I30" s="106"/>
      <c r="J30" s="106"/>
      <c r="K30" s="49"/>
      <c r="L30" s="106"/>
      <c r="M30" s="106"/>
      <c r="N30" s="106"/>
      <c r="O30" s="106"/>
      <c r="P30" s="106"/>
      <c r="Q30" s="5">
        <f>SUM(O25:O30)</f>
        <v>0</v>
      </c>
    </row>
    <row r="31" spans="1:17">
      <c r="A31" s="114">
        <v>3594</v>
      </c>
      <c r="B31" s="114">
        <v>319</v>
      </c>
      <c r="C31" s="115">
        <v>314</v>
      </c>
      <c r="D31" s="106">
        <v>556.01</v>
      </c>
      <c r="E31" s="106"/>
      <c r="F31" s="106"/>
      <c r="G31" s="106"/>
      <c r="H31" s="106"/>
      <c r="I31" s="106"/>
      <c r="J31" s="106"/>
      <c r="K31" s="49"/>
      <c r="L31" s="106"/>
      <c r="M31" s="106"/>
      <c r="N31" s="106"/>
      <c r="O31" s="106"/>
      <c r="P31" s="106"/>
    </row>
    <row r="32" spans="1:17">
      <c r="A32" s="114">
        <v>3594</v>
      </c>
      <c r="B32" s="114">
        <v>319</v>
      </c>
      <c r="C32" s="115">
        <v>211</v>
      </c>
      <c r="D32" s="106">
        <v>1682.44</v>
      </c>
      <c r="E32" s="106"/>
      <c r="F32" s="106"/>
      <c r="G32" s="106"/>
      <c r="H32" s="106"/>
      <c r="I32" s="106"/>
      <c r="J32" s="106"/>
      <c r="K32" s="49"/>
      <c r="L32" s="106"/>
      <c r="M32" s="106"/>
      <c r="N32" s="106"/>
      <c r="O32" s="106"/>
      <c r="P32" s="106"/>
    </row>
    <row r="33" spans="1:16">
      <c r="A33" s="114">
        <v>3594</v>
      </c>
      <c r="B33" s="114">
        <v>319</v>
      </c>
      <c r="C33" s="115">
        <v>375</v>
      </c>
      <c r="D33" s="106">
        <v>232</v>
      </c>
      <c r="E33" s="106"/>
      <c r="F33" s="106"/>
      <c r="G33" s="106"/>
      <c r="H33" s="106"/>
      <c r="I33" s="106"/>
      <c r="J33" s="106"/>
      <c r="K33" s="49"/>
      <c r="L33" s="106"/>
      <c r="M33" s="106"/>
      <c r="N33" s="106"/>
      <c r="O33" s="106"/>
      <c r="P33" s="106"/>
    </row>
    <row r="34" spans="1:16">
      <c r="A34" s="114">
        <v>3594</v>
      </c>
      <c r="B34" s="114">
        <v>319</v>
      </c>
      <c r="C34" s="115">
        <v>261</v>
      </c>
      <c r="D34" s="106">
        <v>200</v>
      </c>
      <c r="E34" s="106"/>
      <c r="F34" s="106"/>
      <c r="G34" s="106"/>
      <c r="H34" s="106"/>
      <c r="I34" s="106"/>
      <c r="J34" s="106"/>
      <c r="K34" s="49"/>
      <c r="L34" s="106"/>
      <c r="M34" s="106"/>
      <c r="N34" s="106"/>
      <c r="O34" s="106"/>
      <c r="P34" s="106"/>
    </row>
    <row r="35" spans="1:16">
      <c r="A35" s="114">
        <v>3594</v>
      </c>
      <c r="B35" s="114">
        <v>319</v>
      </c>
      <c r="C35" s="115">
        <v>382</v>
      </c>
      <c r="D35" s="106">
        <v>1005.27</v>
      </c>
      <c r="E35" s="106"/>
      <c r="F35" s="106"/>
      <c r="G35" s="106"/>
      <c r="H35" s="106"/>
      <c r="I35" s="106"/>
      <c r="J35" s="106"/>
      <c r="K35" s="49"/>
      <c r="L35" s="106"/>
      <c r="M35" s="106"/>
      <c r="N35" s="106"/>
      <c r="O35" s="106"/>
      <c r="P35" s="106"/>
    </row>
    <row r="36" spans="1:16">
      <c r="A36" s="114">
        <v>3594</v>
      </c>
      <c r="B36" s="114">
        <v>320</v>
      </c>
      <c r="C36" s="115">
        <v>261</v>
      </c>
      <c r="D36" s="106">
        <v>700</v>
      </c>
      <c r="E36" s="106"/>
      <c r="F36" s="106"/>
      <c r="G36" s="106"/>
      <c r="H36" s="106"/>
      <c r="I36" s="106"/>
      <c r="J36" s="106"/>
      <c r="K36" s="49"/>
      <c r="L36" s="106"/>
      <c r="M36" s="106"/>
      <c r="N36" s="106"/>
      <c r="O36" s="106"/>
      <c r="P36" s="106"/>
    </row>
    <row r="37" spans="1:16">
      <c r="A37" s="114">
        <v>3594</v>
      </c>
      <c r="B37" s="114">
        <v>320</v>
      </c>
      <c r="C37" s="115">
        <v>382</v>
      </c>
      <c r="D37" s="106">
        <v>127.18</v>
      </c>
      <c r="E37" s="106"/>
      <c r="F37" s="106"/>
      <c r="G37" s="106"/>
      <c r="H37" s="106"/>
      <c r="I37" s="106"/>
      <c r="J37" s="106"/>
      <c r="K37" s="49"/>
      <c r="L37" s="106"/>
      <c r="M37" s="106"/>
      <c r="N37" s="106"/>
      <c r="O37" s="106"/>
      <c r="P37" s="106"/>
    </row>
    <row r="38" spans="1:16">
      <c r="A38" s="114">
        <v>3594</v>
      </c>
      <c r="B38" s="114">
        <v>320</v>
      </c>
      <c r="C38" s="115">
        <v>253</v>
      </c>
      <c r="D38" s="106">
        <v>600</v>
      </c>
      <c r="E38" s="106"/>
      <c r="F38" s="106"/>
      <c r="G38" s="106"/>
      <c r="H38" s="106"/>
      <c r="I38" s="106"/>
      <c r="J38" s="106"/>
      <c r="K38" s="49"/>
      <c r="L38" s="106"/>
      <c r="M38" s="106"/>
      <c r="N38" s="106"/>
      <c r="O38" s="106"/>
      <c r="P38" s="106"/>
    </row>
    <row r="39" spans="1:16">
      <c r="A39" s="114">
        <v>3594</v>
      </c>
      <c r="B39" s="114">
        <v>320</v>
      </c>
      <c r="C39" s="115">
        <v>355</v>
      </c>
      <c r="D39" s="106">
        <v>986</v>
      </c>
      <c r="E39" s="106"/>
      <c r="F39" s="106"/>
      <c r="G39" s="106"/>
      <c r="H39" s="106"/>
      <c r="I39" s="106"/>
      <c r="J39" s="106"/>
      <c r="K39" s="49"/>
      <c r="L39" s="106"/>
      <c r="M39" s="106"/>
      <c r="N39" s="106"/>
      <c r="O39" s="106"/>
      <c r="P39" s="106"/>
    </row>
    <row r="40" spans="1:16">
      <c r="A40" s="114">
        <v>3594</v>
      </c>
      <c r="B40" s="114">
        <v>321</v>
      </c>
      <c r="C40" s="115">
        <v>355</v>
      </c>
      <c r="D40" s="106">
        <v>1740</v>
      </c>
      <c r="E40" s="106"/>
      <c r="F40" s="106"/>
      <c r="G40" s="106"/>
      <c r="H40" s="106"/>
      <c r="I40" s="106"/>
      <c r="J40" s="106"/>
      <c r="K40" s="49"/>
      <c r="L40" s="106"/>
      <c r="M40" s="106"/>
      <c r="N40" s="106"/>
      <c r="O40" s="106"/>
      <c r="P40" s="106"/>
    </row>
    <row r="41" spans="1:16">
      <c r="A41" s="114">
        <v>3594</v>
      </c>
      <c r="B41" s="114">
        <v>321</v>
      </c>
      <c r="C41" s="115">
        <v>296</v>
      </c>
      <c r="D41" s="106">
        <v>1750.01</v>
      </c>
      <c r="E41" s="106"/>
      <c r="F41" s="106"/>
      <c r="G41" s="106"/>
      <c r="H41" s="106"/>
      <c r="I41" s="106"/>
      <c r="J41" s="106"/>
      <c r="K41" s="49"/>
      <c r="L41" s="106"/>
      <c r="M41" s="106"/>
      <c r="N41" s="106"/>
      <c r="O41" s="106"/>
      <c r="P41" s="106"/>
    </row>
    <row r="42" spans="1:16">
      <c r="A42" s="114">
        <v>3594</v>
      </c>
      <c r="B42" s="114">
        <v>321</v>
      </c>
      <c r="C42" s="115">
        <v>216</v>
      </c>
      <c r="D42" s="106">
        <v>2040.25</v>
      </c>
      <c r="E42" s="106"/>
      <c r="F42" s="106"/>
      <c r="G42" s="106"/>
      <c r="H42" s="106"/>
      <c r="I42" s="106"/>
      <c r="J42" s="106"/>
      <c r="K42" s="49"/>
      <c r="L42" s="106"/>
      <c r="M42" s="106"/>
      <c r="N42" s="106"/>
      <c r="O42" s="106"/>
      <c r="P42" s="106"/>
    </row>
    <row r="43" spans="1:16">
      <c r="A43" s="114">
        <v>3594</v>
      </c>
      <c r="B43" s="114">
        <v>321</v>
      </c>
      <c r="C43" s="115">
        <v>218</v>
      </c>
      <c r="D43" s="106">
        <v>2555</v>
      </c>
      <c r="E43" s="106"/>
      <c r="F43" s="106"/>
      <c r="G43" s="106"/>
      <c r="H43" s="106"/>
      <c r="I43" s="106"/>
      <c r="J43" s="106"/>
      <c r="K43" s="49"/>
      <c r="L43" s="106"/>
      <c r="M43" s="106"/>
      <c r="N43" s="106"/>
      <c r="O43" s="106"/>
      <c r="P43" s="106"/>
    </row>
    <row r="44" spans="1:16">
      <c r="A44" s="114">
        <v>3594</v>
      </c>
      <c r="B44" s="114">
        <v>322</v>
      </c>
      <c r="C44" s="115">
        <v>382</v>
      </c>
      <c r="D44" s="106">
        <v>1611.21</v>
      </c>
      <c r="E44" s="106"/>
      <c r="F44" s="106"/>
      <c r="G44" s="106"/>
      <c r="H44" s="106"/>
      <c r="I44" s="106"/>
      <c r="J44" s="106"/>
      <c r="K44" s="49"/>
      <c r="L44" s="106"/>
      <c r="M44" s="106"/>
      <c r="N44" s="106"/>
      <c r="O44" s="106"/>
      <c r="P44" s="106"/>
    </row>
    <row r="45" spans="1:16">
      <c r="A45" s="114">
        <v>3594</v>
      </c>
      <c r="B45" s="114">
        <v>322</v>
      </c>
      <c r="C45" s="115">
        <v>214</v>
      </c>
      <c r="D45" s="106">
        <v>1279.99</v>
      </c>
      <c r="E45" s="106"/>
      <c r="F45" s="106"/>
      <c r="G45" s="106"/>
      <c r="H45" s="106"/>
      <c r="I45" s="106"/>
      <c r="J45" s="106"/>
      <c r="K45" s="49"/>
      <c r="L45" s="106"/>
      <c r="M45" s="106"/>
      <c r="N45" s="106"/>
      <c r="O45" s="106"/>
      <c r="P45" s="106"/>
    </row>
    <row r="46" spans="1:16">
      <c r="A46" s="114">
        <v>3594</v>
      </c>
      <c r="B46" s="114">
        <v>322</v>
      </c>
      <c r="C46" s="115">
        <v>211</v>
      </c>
      <c r="D46" s="106">
        <f>3695.46+2223.2</f>
        <v>5918.66</v>
      </c>
      <c r="E46" s="106"/>
      <c r="F46" s="106"/>
      <c r="G46" s="106"/>
      <c r="H46" s="106"/>
      <c r="I46" s="106"/>
      <c r="J46" s="106"/>
      <c r="K46" s="49"/>
      <c r="L46" s="106"/>
      <c r="M46" s="106"/>
      <c r="N46" s="106"/>
      <c r="O46" s="106"/>
      <c r="P46" s="106"/>
    </row>
    <row r="47" spans="1:16">
      <c r="A47" s="114">
        <v>3594</v>
      </c>
      <c r="B47" s="114">
        <v>323</v>
      </c>
      <c r="C47" s="115">
        <v>312</v>
      </c>
      <c r="D47" s="106">
        <v>585</v>
      </c>
      <c r="E47" s="106"/>
      <c r="F47" s="106"/>
      <c r="G47" s="106"/>
      <c r="H47" s="106"/>
      <c r="I47" s="106"/>
      <c r="J47" s="106"/>
      <c r="K47" s="49"/>
      <c r="L47" s="106"/>
      <c r="M47" s="106"/>
      <c r="N47" s="106"/>
      <c r="O47" s="106"/>
      <c r="P47" s="106"/>
    </row>
    <row r="48" spans="1:16">
      <c r="A48" s="114">
        <v>3594</v>
      </c>
      <c r="B48" s="114">
        <v>323</v>
      </c>
      <c r="C48" s="115">
        <v>355</v>
      </c>
      <c r="D48" s="106">
        <v>2436</v>
      </c>
      <c r="E48" s="106"/>
      <c r="F48" s="106"/>
      <c r="G48" s="106"/>
      <c r="H48" s="106"/>
      <c r="I48" s="106"/>
      <c r="J48" s="106"/>
      <c r="K48" s="49"/>
      <c r="L48" s="106"/>
      <c r="M48" s="106"/>
      <c r="N48" s="106"/>
      <c r="O48" s="106"/>
      <c r="P48" s="106"/>
    </row>
    <row r="49" spans="1:17">
      <c r="A49" s="114">
        <v>3594</v>
      </c>
      <c r="B49" s="114">
        <v>323</v>
      </c>
      <c r="C49" s="115">
        <v>313</v>
      </c>
      <c r="D49" s="106">
        <v>1830</v>
      </c>
      <c r="E49" s="106"/>
      <c r="F49" s="106"/>
      <c r="G49" s="106"/>
      <c r="H49" s="106"/>
      <c r="I49" s="106"/>
      <c r="J49" s="106"/>
      <c r="K49" s="49"/>
      <c r="L49" s="106"/>
      <c r="M49" s="106"/>
      <c r="N49" s="106"/>
      <c r="O49" s="106"/>
      <c r="P49" s="106"/>
    </row>
    <row r="50" spans="1:17">
      <c r="A50" s="114">
        <v>3594</v>
      </c>
      <c r="B50" s="114">
        <v>323</v>
      </c>
      <c r="C50" s="115">
        <v>296</v>
      </c>
      <c r="D50" s="106">
        <v>417.6</v>
      </c>
      <c r="E50" s="106"/>
      <c r="F50" s="106"/>
      <c r="G50" s="106"/>
      <c r="H50" s="106"/>
      <c r="I50" s="106"/>
      <c r="J50" s="106"/>
      <c r="K50" s="49"/>
      <c r="L50" s="106"/>
      <c r="M50" s="106"/>
      <c r="N50" s="106"/>
      <c r="O50" s="106"/>
      <c r="P50" s="106"/>
    </row>
    <row r="51" spans="1:17">
      <c r="A51" s="114">
        <v>3594</v>
      </c>
      <c r="B51" s="114">
        <v>324</v>
      </c>
      <c r="C51" s="115">
        <v>382</v>
      </c>
      <c r="D51" s="106">
        <v>750</v>
      </c>
      <c r="E51" s="106"/>
      <c r="F51" s="106"/>
      <c r="G51" s="106"/>
      <c r="H51" s="106"/>
      <c r="I51" s="106"/>
      <c r="J51" s="106"/>
      <c r="K51" s="49"/>
      <c r="L51" s="106"/>
      <c r="M51" s="106"/>
      <c r="N51" s="106"/>
      <c r="O51" s="106"/>
      <c r="P51" s="106"/>
    </row>
    <row r="52" spans="1:17">
      <c r="A52" s="114">
        <v>3594</v>
      </c>
      <c r="B52" s="114">
        <v>324</v>
      </c>
      <c r="C52" s="115">
        <v>382</v>
      </c>
      <c r="D52" s="106">
        <v>234.5</v>
      </c>
      <c r="E52" s="106"/>
      <c r="F52" s="106"/>
      <c r="G52" s="106"/>
      <c r="H52" s="106"/>
      <c r="I52" s="106"/>
      <c r="J52" s="106"/>
      <c r="K52" s="49"/>
      <c r="L52" s="106"/>
      <c r="M52" s="106"/>
      <c r="N52" s="106"/>
      <c r="O52" s="106"/>
      <c r="P52" s="106"/>
    </row>
    <row r="53" spans="1:17">
      <c r="A53" s="114">
        <v>3594</v>
      </c>
      <c r="B53" s="114">
        <v>324</v>
      </c>
      <c r="C53" s="115">
        <v>221</v>
      </c>
      <c r="D53" s="106">
        <v>563.29999999999995</v>
      </c>
      <c r="E53" s="106"/>
      <c r="F53" s="106"/>
      <c r="G53" s="106"/>
      <c r="H53" s="106"/>
      <c r="I53" s="106"/>
      <c r="J53" s="106"/>
      <c r="K53" s="49"/>
      <c r="L53" s="106"/>
      <c r="M53" s="106"/>
      <c r="N53" s="106"/>
      <c r="O53" s="106"/>
      <c r="P53" s="106"/>
    </row>
    <row r="54" spans="1:17">
      <c r="A54" s="114">
        <v>3594</v>
      </c>
      <c r="B54" s="114">
        <v>324</v>
      </c>
      <c r="C54" s="115">
        <v>336</v>
      </c>
      <c r="D54" s="106">
        <v>417.6</v>
      </c>
      <c r="E54" s="106"/>
      <c r="F54" s="106"/>
      <c r="G54" s="106"/>
      <c r="H54" s="106"/>
      <c r="I54" s="106"/>
      <c r="J54" s="106"/>
      <c r="K54" s="49"/>
      <c r="L54" s="106"/>
      <c r="M54" s="106"/>
      <c r="N54" s="106"/>
      <c r="O54" s="106"/>
      <c r="P54" s="106"/>
    </row>
    <row r="55" spans="1:17">
      <c r="A55" s="114">
        <v>3594</v>
      </c>
      <c r="B55" s="114">
        <v>333</v>
      </c>
      <c r="C55" s="115">
        <v>296</v>
      </c>
      <c r="D55" s="106">
        <v>400</v>
      </c>
      <c r="E55" s="106"/>
      <c r="F55" s="106"/>
      <c r="G55" s="106"/>
      <c r="H55" s="106"/>
      <c r="I55" s="106"/>
      <c r="J55" s="106"/>
      <c r="K55" s="49"/>
      <c r="L55" s="106"/>
      <c r="M55" s="106"/>
      <c r="N55" s="106"/>
      <c r="O55" s="106"/>
      <c r="P55" s="106"/>
    </row>
    <row r="56" spans="1:17">
      <c r="A56" s="114">
        <v>3594</v>
      </c>
      <c r="B56" s="114">
        <v>333</v>
      </c>
      <c r="C56" s="115">
        <v>382</v>
      </c>
      <c r="D56" s="106">
        <v>4000</v>
      </c>
      <c r="E56" s="106"/>
      <c r="F56" s="106"/>
      <c r="G56" s="106"/>
      <c r="H56" s="106"/>
      <c r="I56" s="106"/>
      <c r="J56" s="106"/>
      <c r="K56" s="49"/>
      <c r="L56" s="106"/>
      <c r="M56" s="106"/>
      <c r="N56" s="106"/>
      <c r="O56" s="106"/>
      <c r="P56" s="106"/>
    </row>
    <row r="57" spans="1:17">
      <c r="A57" s="114">
        <v>3594</v>
      </c>
      <c r="B57" s="114">
        <v>333</v>
      </c>
      <c r="C57" s="115">
        <v>221</v>
      </c>
      <c r="D57" s="106">
        <v>742</v>
      </c>
      <c r="E57" s="106"/>
      <c r="F57" s="106"/>
      <c r="G57" s="106"/>
      <c r="H57" s="106"/>
      <c r="I57" s="106"/>
      <c r="J57" s="106"/>
      <c r="K57" s="49"/>
      <c r="L57" s="106"/>
      <c r="M57" s="106"/>
      <c r="N57" s="106"/>
      <c r="O57" s="106"/>
      <c r="P57" s="106"/>
    </row>
    <row r="58" spans="1:17">
      <c r="A58" s="114">
        <v>3594</v>
      </c>
      <c r="B58" s="114">
        <v>333</v>
      </c>
      <c r="C58" s="115">
        <v>357</v>
      </c>
      <c r="D58" s="106">
        <v>1097</v>
      </c>
      <c r="E58" s="106"/>
      <c r="F58" s="106"/>
      <c r="G58" s="106"/>
      <c r="H58" s="106"/>
      <c r="I58" s="106"/>
      <c r="J58" s="106"/>
      <c r="K58" s="49"/>
      <c r="L58" s="106"/>
      <c r="M58" s="106"/>
      <c r="N58" s="106"/>
      <c r="O58" s="106"/>
      <c r="P58" s="106"/>
    </row>
    <row r="59" spans="1:17">
      <c r="A59" s="114">
        <v>3594</v>
      </c>
      <c r="B59" s="114">
        <v>325</v>
      </c>
      <c r="C59" s="115">
        <v>445</v>
      </c>
      <c r="D59" s="106">
        <v>600</v>
      </c>
      <c r="E59" s="106"/>
      <c r="F59" s="106"/>
      <c r="G59" s="106"/>
      <c r="H59" s="106"/>
      <c r="I59" s="106"/>
      <c r="J59" s="106"/>
      <c r="K59" s="49"/>
      <c r="L59" s="106"/>
      <c r="M59" s="106"/>
      <c r="N59" s="106"/>
      <c r="O59" s="106"/>
      <c r="P59" s="106"/>
    </row>
    <row r="60" spans="1:17">
      <c r="A60" s="114">
        <v>3594</v>
      </c>
      <c r="B60" s="114">
        <v>325</v>
      </c>
      <c r="C60" s="115">
        <v>382</v>
      </c>
      <c r="D60" s="106">
        <v>1800</v>
      </c>
      <c r="E60" s="106"/>
      <c r="F60" s="106"/>
      <c r="G60" s="106"/>
      <c r="H60" s="106"/>
      <c r="I60" s="106"/>
      <c r="J60" s="106"/>
      <c r="K60" s="49"/>
      <c r="L60" s="106"/>
      <c r="M60" s="106"/>
      <c r="N60" s="106"/>
      <c r="O60" s="106"/>
      <c r="P60" s="106"/>
    </row>
    <row r="61" spans="1:17">
      <c r="A61" s="114">
        <v>3594</v>
      </c>
      <c r="B61" s="114">
        <v>325</v>
      </c>
      <c r="C61" s="115">
        <v>122</v>
      </c>
      <c r="D61" s="106">
        <v>200</v>
      </c>
      <c r="E61" s="106"/>
      <c r="F61" s="106"/>
      <c r="G61" s="106"/>
      <c r="H61" s="106"/>
      <c r="I61" s="106"/>
      <c r="J61" s="106"/>
      <c r="K61" s="49"/>
      <c r="L61" s="106"/>
      <c r="M61" s="106"/>
      <c r="N61" s="106"/>
      <c r="O61" s="106"/>
      <c r="P61" s="106"/>
    </row>
    <row r="62" spans="1:17">
      <c r="A62" s="114">
        <v>3594</v>
      </c>
      <c r="B62" s="114">
        <v>325</v>
      </c>
      <c r="C62" s="115">
        <v>355</v>
      </c>
      <c r="D62" s="106">
        <v>2126</v>
      </c>
      <c r="E62" s="106"/>
      <c r="F62" s="106"/>
      <c r="G62" s="106"/>
      <c r="H62" s="106"/>
      <c r="I62" s="106"/>
      <c r="J62" s="106"/>
      <c r="K62" s="49"/>
      <c r="L62" s="106"/>
      <c r="M62" s="106"/>
      <c r="N62" s="106"/>
      <c r="O62" s="106"/>
      <c r="P62" s="106"/>
    </row>
    <row r="63" spans="1:17">
      <c r="A63" s="114">
        <v>3594</v>
      </c>
      <c r="B63" s="114">
        <v>326</v>
      </c>
      <c r="C63" s="115">
        <v>382</v>
      </c>
      <c r="D63" s="106">
        <v>1500</v>
      </c>
      <c r="E63" s="106"/>
      <c r="F63" s="106"/>
      <c r="G63" s="106"/>
      <c r="H63" s="106"/>
      <c r="I63" s="106"/>
      <c r="J63" s="106"/>
      <c r="K63" s="49"/>
      <c r="L63" s="106"/>
      <c r="M63" s="106"/>
      <c r="N63" s="106"/>
      <c r="O63" s="106"/>
      <c r="P63" s="106"/>
      <c r="Q63" s="5">
        <f>SUM(O58:O63)</f>
        <v>0</v>
      </c>
    </row>
    <row r="64" spans="1:17">
      <c r="A64" s="114">
        <v>3594</v>
      </c>
      <c r="B64" s="114">
        <v>326</v>
      </c>
      <c r="C64" s="115">
        <v>382</v>
      </c>
      <c r="D64" s="106">
        <v>720</v>
      </c>
      <c r="E64" s="106"/>
      <c r="F64" s="106"/>
      <c r="G64" s="106"/>
      <c r="H64" s="106"/>
      <c r="I64" s="106"/>
      <c r="J64" s="106"/>
      <c r="K64" s="49"/>
      <c r="L64" s="106"/>
      <c r="M64" s="106"/>
      <c r="N64" s="106"/>
      <c r="O64" s="106"/>
      <c r="P64" s="106"/>
    </row>
    <row r="65" spans="1:16">
      <c r="A65" s="114">
        <v>3594</v>
      </c>
      <c r="B65" s="114">
        <v>326</v>
      </c>
      <c r="C65" s="115">
        <v>382</v>
      </c>
      <c r="D65" s="106">
        <v>725</v>
      </c>
      <c r="E65" s="106"/>
      <c r="F65" s="106"/>
      <c r="G65" s="106"/>
      <c r="H65" s="106"/>
      <c r="I65" s="106"/>
      <c r="J65" s="106"/>
      <c r="K65" s="49"/>
      <c r="L65" s="106"/>
      <c r="M65" s="106"/>
      <c r="N65" s="106"/>
      <c r="O65" s="106"/>
      <c r="P65" s="106"/>
    </row>
    <row r="66" spans="1:16">
      <c r="A66" s="114">
        <v>3594</v>
      </c>
      <c r="B66" s="114">
        <v>326</v>
      </c>
      <c r="C66" s="115">
        <v>347</v>
      </c>
      <c r="D66" s="106">
        <v>350</v>
      </c>
      <c r="E66" s="106"/>
      <c r="F66" s="106"/>
      <c r="G66" s="106"/>
      <c r="H66" s="106"/>
      <c r="I66" s="106"/>
      <c r="J66" s="106"/>
      <c r="K66" s="49"/>
      <c r="L66" s="106"/>
      <c r="M66" s="106"/>
      <c r="N66" s="106"/>
      <c r="O66" s="106"/>
      <c r="P66" s="106"/>
    </row>
    <row r="67" spans="1:16">
      <c r="A67" s="114">
        <v>3594</v>
      </c>
      <c r="B67" s="114">
        <v>327</v>
      </c>
      <c r="C67" s="115">
        <v>347</v>
      </c>
      <c r="D67" s="106">
        <v>1300</v>
      </c>
      <c r="E67" s="106"/>
      <c r="F67" s="106"/>
      <c r="G67" s="106"/>
      <c r="H67" s="106"/>
      <c r="I67" s="106"/>
      <c r="J67" s="106"/>
      <c r="K67" s="49"/>
      <c r="L67" s="106"/>
      <c r="M67" s="106"/>
      <c r="N67" s="106"/>
      <c r="O67" s="106"/>
      <c r="P67" s="106"/>
    </row>
    <row r="68" spans="1:16">
      <c r="A68" s="114">
        <v>3594</v>
      </c>
      <c r="B68" s="114">
        <v>327</v>
      </c>
      <c r="C68" s="115">
        <v>445</v>
      </c>
      <c r="D68" s="106">
        <v>500</v>
      </c>
      <c r="E68" s="106"/>
      <c r="F68" s="106"/>
      <c r="G68" s="106"/>
      <c r="H68" s="106"/>
      <c r="I68" s="106"/>
      <c r="J68" s="106"/>
      <c r="K68" s="49"/>
      <c r="L68" s="106"/>
      <c r="M68" s="106"/>
      <c r="N68" s="106"/>
      <c r="O68" s="106"/>
      <c r="P68" s="106"/>
    </row>
    <row r="69" spans="1:16">
      <c r="A69" s="114">
        <v>3594</v>
      </c>
      <c r="B69" s="114">
        <v>327</v>
      </c>
      <c r="C69" s="115">
        <v>122</v>
      </c>
      <c r="D69" s="106">
        <v>1537</v>
      </c>
      <c r="E69" s="106"/>
      <c r="F69" s="106"/>
      <c r="G69" s="106"/>
      <c r="H69" s="106"/>
      <c r="I69" s="106"/>
      <c r="J69" s="106"/>
      <c r="K69" s="49"/>
      <c r="L69" s="106"/>
      <c r="M69" s="106"/>
      <c r="N69" s="106"/>
      <c r="O69" s="106"/>
      <c r="P69" s="106"/>
    </row>
    <row r="70" spans="1:16">
      <c r="A70" s="114">
        <v>3594</v>
      </c>
      <c r="B70" s="114">
        <v>327</v>
      </c>
      <c r="C70" s="115">
        <v>122</v>
      </c>
      <c r="D70" s="106">
        <v>1365</v>
      </c>
      <c r="E70" s="106"/>
      <c r="F70" s="106"/>
      <c r="G70" s="106"/>
      <c r="H70" s="106"/>
      <c r="I70" s="106"/>
      <c r="J70" s="106"/>
      <c r="K70" s="49"/>
      <c r="L70" s="106"/>
      <c r="M70" s="106"/>
      <c r="N70" s="106"/>
      <c r="O70" s="106"/>
      <c r="P70" s="106"/>
    </row>
    <row r="71" spans="1:16">
      <c r="A71" s="114">
        <v>3594</v>
      </c>
      <c r="B71" s="114">
        <v>332</v>
      </c>
      <c r="C71" s="115">
        <v>221</v>
      </c>
      <c r="D71" s="106">
        <v>200</v>
      </c>
      <c r="E71" s="106"/>
      <c r="F71" s="106"/>
      <c r="G71" s="106"/>
      <c r="H71" s="106"/>
      <c r="I71" s="106"/>
      <c r="J71" s="106"/>
      <c r="K71" s="49"/>
      <c r="L71" s="106"/>
      <c r="M71" s="106"/>
      <c r="N71" s="106"/>
      <c r="O71" s="106"/>
      <c r="P71" s="106"/>
    </row>
    <row r="72" spans="1:16">
      <c r="A72" s="114">
        <v>3594</v>
      </c>
      <c r="B72" s="114">
        <v>332</v>
      </c>
      <c r="C72" s="115">
        <v>352</v>
      </c>
      <c r="D72" s="106">
        <v>6500</v>
      </c>
      <c r="E72" s="106"/>
      <c r="F72" s="106"/>
      <c r="G72" s="106"/>
      <c r="H72" s="106"/>
      <c r="I72" s="106"/>
      <c r="J72" s="106"/>
      <c r="K72" s="49"/>
      <c r="L72" s="106"/>
      <c r="M72" s="106"/>
      <c r="N72" s="106"/>
      <c r="O72" s="106"/>
      <c r="P72" s="106"/>
    </row>
    <row r="73" spans="1:16">
      <c r="A73" s="114">
        <v>3594</v>
      </c>
      <c r="B73" s="114">
        <v>332</v>
      </c>
      <c r="C73" s="115">
        <v>382</v>
      </c>
      <c r="D73" s="106">
        <v>4000</v>
      </c>
      <c r="E73" s="106"/>
      <c r="F73" s="106"/>
      <c r="G73" s="106"/>
      <c r="H73" s="106"/>
      <c r="I73" s="106"/>
      <c r="J73" s="106"/>
      <c r="K73" s="49"/>
      <c r="L73" s="106"/>
      <c r="M73" s="106"/>
      <c r="N73" s="106"/>
      <c r="O73" s="106"/>
      <c r="P73" s="106"/>
    </row>
    <row r="74" spans="1:16">
      <c r="A74" s="114">
        <v>3594</v>
      </c>
      <c r="B74" s="114">
        <v>332</v>
      </c>
      <c r="C74" s="115">
        <v>122</v>
      </c>
      <c r="D74" s="106">
        <v>500</v>
      </c>
      <c r="E74" s="106"/>
      <c r="F74" s="106"/>
      <c r="G74" s="106"/>
      <c r="H74" s="106"/>
      <c r="I74" s="106"/>
      <c r="J74" s="106"/>
      <c r="K74" s="49"/>
      <c r="L74" s="106"/>
      <c r="M74" s="106"/>
      <c r="N74" s="106"/>
      <c r="O74" s="106"/>
      <c r="P74" s="106"/>
    </row>
    <row r="75" spans="1:16">
      <c r="A75" s="114">
        <v>3594</v>
      </c>
      <c r="B75" s="114">
        <v>331</v>
      </c>
      <c r="C75" s="115">
        <v>221</v>
      </c>
      <c r="D75" s="106">
        <v>440</v>
      </c>
      <c r="E75" s="106"/>
      <c r="F75" s="106"/>
      <c r="G75" s="106"/>
      <c r="H75" s="106"/>
      <c r="I75" s="106"/>
      <c r="J75" s="106"/>
      <c r="K75" s="49"/>
      <c r="L75" s="106"/>
      <c r="M75" s="106"/>
      <c r="N75" s="106"/>
      <c r="O75" s="106"/>
      <c r="P75" s="106"/>
    </row>
    <row r="76" spans="1:16">
      <c r="A76" s="114">
        <v>3594</v>
      </c>
      <c r="B76" s="114">
        <v>331</v>
      </c>
      <c r="C76" s="115">
        <v>122</v>
      </c>
      <c r="D76" s="106">
        <v>460</v>
      </c>
      <c r="E76" s="106"/>
      <c r="F76" s="106"/>
      <c r="G76" s="106"/>
      <c r="H76" s="106"/>
      <c r="I76" s="106"/>
      <c r="J76" s="106"/>
      <c r="K76" s="49"/>
      <c r="L76" s="106"/>
      <c r="M76" s="106"/>
      <c r="N76" s="106"/>
      <c r="O76" s="106"/>
      <c r="P76" s="106"/>
    </row>
    <row r="77" spans="1:16">
      <c r="A77" s="114">
        <v>3594</v>
      </c>
      <c r="B77" s="114">
        <v>331</v>
      </c>
      <c r="C77" s="115">
        <v>382</v>
      </c>
      <c r="D77" s="106">
        <v>800</v>
      </c>
      <c r="E77" s="106"/>
      <c r="F77" s="106"/>
      <c r="G77" s="106"/>
      <c r="H77" s="106"/>
      <c r="I77" s="106"/>
      <c r="J77" s="106"/>
      <c r="K77" s="49"/>
      <c r="L77" s="106"/>
      <c r="M77" s="106"/>
      <c r="N77" s="106"/>
      <c r="O77" s="106"/>
      <c r="P77" s="106"/>
    </row>
    <row r="78" spans="1:16">
      <c r="A78" s="114">
        <v>3594</v>
      </c>
      <c r="B78" s="114">
        <v>331</v>
      </c>
      <c r="C78" s="115">
        <v>441</v>
      </c>
      <c r="D78" s="106">
        <f>1500+530</f>
        <v>2030</v>
      </c>
      <c r="E78" s="106"/>
      <c r="F78" s="106"/>
      <c r="G78" s="106"/>
      <c r="H78" s="106"/>
      <c r="I78" s="106"/>
      <c r="J78" s="106"/>
      <c r="K78" s="49"/>
      <c r="L78" s="106"/>
      <c r="M78" s="106"/>
      <c r="N78" s="106"/>
      <c r="O78" s="106"/>
      <c r="P78" s="106"/>
    </row>
    <row r="79" spans="1:16">
      <c r="A79" s="114">
        <v>3594</v>
      </c>
      <c r="B79" s="114">
        <v>330</v>
      </c>
      <c r="C79" s="115">
        <v>441</v>
      </c>
      <c r="D79" s="106">
        <v>1000</v>
      </c>
      <c r="E79" s="106"/>
      <c r="F79" s="106"/>
      <c r="G79" s="106"/>
      <c r="H79" s="106"/>
      <c r="I79" s="106"/>
      <c r="J79" s="106"/>
      <c r="K79" s="49"/>
      <c r="L79" s="106"/>
      <c r="M79" s="106"/>
      <c r="N79" s="106"/>
      <c r="O79" s="106"/>
      <c r="P79" s="106"/>
    </row>
    <row r="80" spans="1:16">
      <c r="A80" s="114">
        <v>3594</v>
      </c>
      <c r="B80" s="114">
        <v>330</v>
      </c>
      <c r="C80" s="115">
        <v>382</v>
      </c>
      <c r="D80" s="106">
        <v>850</v>
      </c>
      <c r="E80" s="106"/>
      <c r="F80" s="106"/>
      <c r="G80" s="106"/>
      <c r="H80" s="106"/>
      <c r="I80" s="106"/>
      <c r="J80" s="106"/>
      <c r="K80" s="49"/>
      <c r="L80" s="106"/>
      <c r="M80" s="106"/>
      <c r="N80" s="106"/>
      <c r="O80" s="106"/>
      <c r="P80" s="106"/>
    </row>
    <row r="81" spans="1:16">
      <c r="A81" s="114">
        <v>3594</v>
      </c>
      <c r="B81" s="114">
        <v>330</v>
      </c>
      <c r="C81" s="115">
        <v>261</v>
      </c>
      <c r="D81" s="106">
        <v>500</v>
      </c>
      <c r="E81" s="106"/>
      <c r="F81" s="106"/>
      <c r="G81" s="106"/>
      <c r="H81" s="106"/>
      <c r="I81" s="106"/>
      <c r="J81" s="106"/>
      <c r="K81" s="49"/>
      <c r="L81" s="106"/>
      <c r="M81" s="106"/>
      <c r="N81" s="106"/>
      <c r="O81" s="106"/>
      <c r="P81" s="106"/>
    </row>
    <row r="82" spans="1:16">
      <c r="A82" s="114">
        <v>3594</v>
      </c>
      <c r="B82" s="114">
        <v>330</v>
      </c>
      <c r="C82" s="115">
        <v>441</v>
      </c>
      <c r="D82" s="106">
        <v>350</v>
      </c>
      <c r="E82" s="106"/>
      <c r="F82" s="106"/>
      <c r="G82" s="106"/>
      <c r="H82" s="106"/>
      <c r="I82" s="106"/>
      <c r="J82" s="106"/>
      <c r="K82" s="49"/>
      <c r="L82" s="106"/>
      <c r="M82" s="106"/>
      <c r="N82" s="106"/>
      <c r="O82" s="106"/>
      <c r="P82" s="106"/>
    </row>
    <row r="83" spans="1:16">
      <c r="A83" s="114">
        <v>3594</v>
      </c>
      <c r="B83" s="114">
        <v>330</v>
      </c>
      <c r="C83" s="115">
        <v>122</v>
      </c>
      <c r="D83" s="106">
        <v>800</v>
      </c>
      <c r="E83" s="106"/>
      <c r="F83" s="106"/>
      <c r="G83" s="106"/>
      <c r="H83" s="106"/>
      <c r="I83" s="106"/>
      <c r="J83" s="106"/>
      <c r="K83" s="49"/>
      <c r="L83" s="106"/>
      <c r="M83" s="106"/>
      <c r="N83" s="106"/>
      <c r="O83" s="106"/>
      <c r="P83" s="106"/>
    </row>
    <row r="84" spans="1:16">
      <c r="A84" s="114">
        <v>3594</v>
      </c>
      <c r="B84" s="114">
        <v>329</v>
      </c>
      <c r="C84" s="115">
        <v>216</v>
      </c>
      <c r="D84" s="106">
        <v>625</v>
      </c>
      <c r="E84" s="106"/>
      <c r="F84" s="106"/>
      <c r="G84" s="106"/>
      <c r="H84" s="106"/>
      <c r="I84" s="106"/>
      <c r="J84" s="106"/>
      <c r="K84" s="49"/>
      <c r="L84" s="106"/>
      <c r="M84" s="106"/>
      <c r="N84" s="106"/>
      <c r="O84" s="106"/>
      <c r="P84" s="106"/>
    </row>
    <row r="85" spans="1:16">
      <c r="A85" s="114">
        <v>3594</v>
      </c>
      <c r="B85" s="114">
        <v>329</v>
      </c>
      <c r="C85" s="115">
        <v>382</v>
      </c>
      <c r="D85" s="106">
        <v>1620</v>
      </c>
      <c r="E85" s="106"/>
      <c r="F85" s="106"/>
      <c r="G85" s="106"/>
      <c r="H85" s="106"/>
      <c r="I85" s="106"/>
      <c r="J85" s="106"/>
      <c r="K85" s="49"/>
      <c r="L85" s="106"/>
      <c r="M85" s="106"/>
      <c r="N85" s="106"/>
      <c r="O85" s="106"/>
      <c r="P85" s="106"/>
    </row>
    <row r="86" spans="1:16">
      <c r="A86" s="114">
        <v>3594</v>
      </c>
      <c r="B86" s="114">
        <v>329</v>
      </c>
      <c r="C86" s="115">
        <v>445</v>
      </c>
      <c r="D86" s="106">
        <v>450</v>
      </c>
      <c r="E86" s="106"/>
      <c r="F86" s="106"/>
      <c r="G86" s="106"/>
      <c r="H86" s="106"/>
      <c r="I86" s="106"/>
      <c r="J86" s="106"/>
      <c r="K86" s="49"/>
      <c r="L86" s="106"/>
      <c r="M86" s="106"/>
      <c r="N86" s="106"/>
      <c r="O86" s="106"/>
      <c r="P86" s="106"/>
    </row>
    <row r="87" spans="1:16">
      <c r="A87" s="114">
        <v>3594</v>
      </c>
      <c r="B87" s="114">
        <v>329</v>
      </c>
      <c r="C87" s="115">
        <v>221</v>
      </c>
      <c r="D87" s="106">
        <v>300</v>
      </c>
      <c r="E87" s="106"/>
      <c r="F87" s="106"/>
      <c r="G87" s="106"/>
      <c r="H87" s="106"/>
      <c r="I87" s="106"/>
      <c r="J87" s="106"/>
      <c r="K87" s="49"/>
      <c r="L87" s="106"/>
      <c r="M87" s="106"/>
      <c r="N87" s="106"/>
      <c r="O87" s="106"/>
      <c r="P87" s="106"/>
    </row>
    <row r="88" spans="1:16">
      <c r="A88" s="114">
        <v>3594</v>
      </c>
      <c r="B88" s="114">
        <v>329</v>
      </c>
      <c r="C88" s="115">
        <v>441</v>
      </c>
      <c r="D88" s="106">
        <v>500</v>
      </c>
      <c r="E88" s="106"/>
      <c r="F88" s="106"/>
      <c r="G88" s="106"/>
      <c r="H88" s="106"/>
      <c r="I88" s="106"/>
      <c r="J88" s="106"/>
      <c r="K88" s="49"/>
      <c r="L88" s="106"/>
      <c r="M88" s="106"/>
      <c r="N88" s="106"/>
      <c r="O88" s="106"/>
      <c r="P88" s="106"/>
    </row>
    <row r="89" spans="1:16">
      <c r="A89" s="114">
        <v>3594</v>
      </c>
      <c r="B89" s="114">
        <v>328</v>
      </c>
      <c r="C89" s="115">
        <v>361</v>
      </c>
      <c r="D89" s="106">
        <v>100</v>
      </c>
      <c r="E89" s="106"/>
      <c r="F89" s="106"/>
      <c r="G89" s="106"/>
      <c r="H89" s="106"/>
      <c r="I89" s="106"/>
      <c r="J89" s="106"/>
      <c r="K89" s="49"/>
      <c r="L89" s="106"/>
      <c r="M89" s="106"/>
      <c r="N89" s="106"/>
      <c r="O89" s="106"/>
      <c r="P89" s="106"/>
    </row>
    <row r="90" spans="1:16">
      <c r="A90" s="114">
        <v>3594</v>
      </c>
      <c r="B90" s="114">
        <v>328</v>
      </c>
      <c r="C90" s="115">
        <v>355</v>
      </c>
      <c r="D90" s="106">
        <v>125</v>
      </c>
      <c r="E90" s="106"/>
      <c r="F90" s="106"/>
      <c r="G90" s="106"/>
      <c r="H90" s="106"/>
      <c r="I90" s="106"/>
      <c r="J90" s="106"/>
      <c r="K90" s="49"/>
      <c r="L90" s="106"/>
      <c r="M90" s="106"/>
      <c r="N90" s="106"/>
      <c r="O90" s="106"/>
      <c r="P90" s="106"/>
    </row>
    <row r="91" spans="1:16">
      <c r="A91" s="114">
        <v>3594</v>
      </c>
      <c r="B91" s="114">
        <v>328</v>
      </c>
      <c r="C91" s="115">
        <v>445</v>
      </c>
      <c r="D91" s="106">
        <v>1500</v>
      </c>
      <c r="E91" s="106"/>
      <c r="F91" s="106"/>
      <c r="G91" s="106"/>
      <c r="H91" s="106"/>
      <c r="I91" s="106"/>
      <c r="J91" s="106"/>
      <c r="K91" s="49"/>
      <c r="L91" s="106"/>
      <c r="M91" s="106"/>
      <c r="N91" s="106"/>
      <c r="O91" s="106"/>
      <c r="P91" s="106"/>
    </row>
    <row r="92" spans="1:16">
      <c r="A92" s="114">
        <v>3594</v>
      </c>
      <c r="B92" s="114">
        <v>328</v>
      </c>
      <c r="C92" s="115">
        <v>441</v>
      </c>
      <c r="D92" s="106">
        <v>1917</v>
      </c>
      <c r="E92" s="106"/>
      <c r="F92" s="106"/>
      <c r="G92" s="106"/>
      <c r="H92" s="106"/>
      <c r="I92" s="106"/>
      <c r="J92" s="106"/>
      <c r="K92" s="49"/>
      <c r="L92" s="106"/>
      <c r="M92" s="106"/>
      <c r="N92" s="106"/>
      <c r="O92" s="106"/>
      <c r="P92" s="106"/>
    </row>
    <row r="93" spans="1:16">
      <c r="A93" s="114">
        <v>3594</v>
      </c>
      <c r="B93" s="114">
        <v>328</v>
      </c>
      <c r="C93" s="115">
        <v>382</v>
      </c>
      <c r="D93" s="106">
        <v>4000</v>
      </c>
      <c r="E93" s="106"/>
      <c r="F93" s="106"/>
      <c r="G93" s="106"/>
      <c r="H93" s="106"/>
      <c r="I93" s="106"/>
      <c r="J93" s="106"/>
      <c r="K93" s="49"/>
      <c r="L93" s="106"/>
      <c r="M93" s="106"/>
      <c r="N93" s="106"/>
      <c r="O93" s="106"/>
      <c r="P93" s="106"/>
    </row>
    <row r="94" spans="1:16">
      <c r="A94" s="114">
        <v>3594</v>
      </c>
      <c r="B94" s="114"/>
      <c r="C94" s="115"/>
      <c r="D94" s="106">
        <v>1455</v>
      </c>
      <c r="E94" s="106"/>
      <c r="F94" s="106"/>
      <c r="G94" s="106"/>
      <c r="H94" s="106"/>
      <c r="I94" s="106"/>
      <c r="J94" s="106"/>
      <c r="K94" s="49"/>
      <c r="L94" s="106"/>
      <c r="M94" s="106"/>
      <c r="N94" s="106">
        <v>0.08</v>
      </c>
      <c r="O94" s="106"/>
      <c r="P94" s="106">
        <v>83415.44</v>
      </c>
    </row>
    <row r="95" spans="1:16">
      <c r="A95" s="114">
        <v>3595</v>
      </c>
      <c r="B95" s="114">
        <v>49</v>
      </c>
      <c r="C95" s="115">
        <v>122</v>
      </c>
      <c r="D95" s="106">
        <v>4500</v>
      </c>
      <c r="E95" s="106"/>
      <c r="F95" s="106"/>
      <c r="G95" s="106"/>
      <c r="H95" s="106"/>
      <c r="I95" s="106"/>
      <c r="J95" s="106"/>
      <c r="K95" s="49"/>
      <c r="L95" s="106"/>
      <c r="M95" s="106"/>
      <c r="N95" s="106"/>
      <c r="O95" s="106"/>
      <c r="P95" s="106">
        <v>4500</v>
      </c>
    </row>
    <row r="96" spans="1:16">
      <c r="A96" s="114">
        <v>3596</v>
      </c>
      <c r="B96" s="114">
        <v>291</v>
      </c>
      <c r="C96" s="115">
        <v>122</v>
      </c>
      <c r="D96" s="106">
        <v>3950</v>
      </c>
      <c r="E96" s="106"/>
      <c r="F96" s="106"/>
      <c r="G96" s="106"/>
      <c r="H96" s="106"/>
      <c r="I96" s="106"/>
      <c r="J96" s="106"/>
      <c r="K96" s="49"/>
      <c r="L96" s="106"/>
      <c r="M96" s="106"/>
      <c r="N96" s="106"/>
      <c r="O96" s="106"/>
      <c r="P96" s="106">
        <v>3950</v>
      </c>
    </row>
    <row r="97" spans="1:16">
      <c r="A97" s="114">
        <v>3597</v>
      </c>
      <c r="B97" s="114">
        <v>290</v>
      </c>
      <c r="C97" s="115">
        <v>122</v>
      </c>
      <c r="D97" s="106">
        <v>4200</v>
      </c>
      <c r="E97" s="106"/>
      <c r="F97" s="106"/>
      <c r="G97" s="106"/>
      <c r="H97" s="106"/>
      <c r="I97" s="106"/>
      <c r="J97" s="106"/>
      <c r="K97" s="49"/>
      <c r="L97" s="106"/>
      <c r="M97" s="106"/>
      <c r="N97" s="106"/>
      <c r="O97" s="106"/>
      <c r="P97" s="106">
        <v>4200</v>
      </c>
    </row>
    <row r="98" spans="1:16">
      <c r="A98" s="114">
        <v>3598</v>
      </c>
      <c r="B98" s="114">
        <v>292</v>
      </c>
      <c r="C98" s="115">
        <v>382</v>
      </c>
      <c r="D98" s="106">
        <v>8700</v>
      </c>
      <c r="E98" s="106"/>
      <c r="F98" s="106"/>
      <c r="G98" s="106"/>
      <c r="H98" s="106"/>
      <c r="I98" s="106"/>
      <c r="J98" s="106"/>
      <c r="K98" s="49"/>
      <c r="L98" s="106"/>
      <c r="M98" s="106"/>
      <c r="N98" s="106"/>
      <c r="O98" s="106"/>
      <c r="P98" s="106">
        <v>8700</v>
      </c>
    </row>
    <row r="99" spans="1:16">
      <c r="A99" s="114">
        <v>3599</v>
      </c>
      <c r="B99" s="114">
        <v>293</v>
      </c>
      <c r="C99" s="115">
        <v>311</v>
      </c>
      <c r="D99" s="106">
        <v>120603</v>
      </c>
      <c r="E99" s="106"/>
      <c r="F99" s="106"/>
      <c r="G99" s="106"/>
      <c r="H99" s="106"/>
      <c r="I99" s="106"/>
      <c r="J99" s="106"/>
      <c r="K99" s="49"/>
      <c r="L99" s="106"/>
      <c r="M99" s="106"/>
      <c r="N99" s="106"/>
      <c r="O99" s="106"/>
      <c r="P99" s="106">
        <v>120603</v>
      </c>
    </row>
    <row r="100" spans="1:16">
      <c r="A100" s="114">
        <v>3600</v>
      </c>
      <c r="B100" s="114">
        <v>295</v>
      </c>
      <c r="C100" s="115">
        <v>221</v>
      </c>
      <c r="D100" s="106">
        <v>13804</v>
      </c>
      <c r="E100" s="106"/>
      <c r="F100" s="106"/>
      <c r="G100" s="106"/>
      <c r="H100" s="106"/>
      <c r="I100" s="106"/>
      <c r="J100" s="106"/>
      <c r="K100" s="49"/>
      <c r="L100" s="106"/>
      <c r="M100" s="106"/>
      <c r="N100" s="106"/>
      <c r="O100" s="106"/>
      <c r="P100" s="106">
        <v>13804</v>
      </c>
    </row>
    <row r="101" spans="1:16">
      <c r="A101" s="114">
        <v>3601</v>
      </c>
      <c r="B101" s="114">
        <v>296</v>
      </c>
      <c r="C101" s="115">
        <v>441</v>
      </c>
      <c r="D101" s="106">
        <v>6063.32</v>
      </c>
      <c r="E101" s="106"/>
      <c r="F101" s="106"/>
      <c r="G101" s="106"/>
      <c r="H101" s="106"/>
      <c r="I101" s="106"/>
      <c r="J101" s="106"/>
      <c r="K101" s="49"/>
      <c r="L101" s="106"/>
      <c r="M101" s="106"/>
      <c r="N101" s="106"/>
      <c r="O101" s="106"/>
      <c r="P101" s="106">
        <v>6063.32</v>
      </c>
    </row>
    <row r="102" spans="1:16">
      <c r="A102" s="114">
        <v>3602</v>
      </c>
      <c r="B102" s="114"/>
      <c r="C102" s="115" t="s">
        <v>120</v>
      </c>
      <c r="D102" s="106">
        <v>0</v>
      </c>
      <c r="E102" s="106"/>
      <c r="F102" s="106"/>
      <c r="G102" s="106"/>
      <c r="H102" s="106"/>
      <c r="I102" s="106"/>
      <c r="J102" s="106"/>
      <c r="K102" s="49"/>
      <c r="L102" s="106"/>
      <c r="M102" s="106"/>
      <c r="N102" s="106"/>
      <c r="O102" s="106"/>
      <c r="P102" s="106">
        <v>0</v>
      </c>
    </row>
    <row r="103" spans="1:16">
      <c r="A103" s="114">
        <v>8175</v>
      </c>
      <c r="B103" s="114"/>
      <c r="C103" s="115"/>
      <c r="D103" s="106"/>
      <c r="E103" s="106"/>
      <c r="F103" s="106"/>
      <c r="G103" s="106"/>
      <c r="H103" s="106">
        <v>89700</v>
      </c>
      <c r="I103" s="106"/>
      <c r="J103" s="106"/>
      <c r="K103" s="49"/>
      <c r="L103" s="106">
        <v>10196</v>
      </c>
      <c r="M103" s="106"/>
      <c r="N103" s="106"/>
      <c r="O103" s="106"/>
      <c r="P103" s="106">
        <v>79504</v>
      </c>
    </row>
    <row r="104" spans="1:16">
      <c r="A104" s="114">
        <v>30011</v>
      </c>
      <c r="B104" s="114">
        <v>297</v>
      </c>
      <c r="C104" s="115">
        <v>271</v>
      </c>
      <c r="D104" s="106">
        <v>8414.06</v>
      </c>
      <c r="E104" s="106"/>
      <c r="F104" s="106"/>
      <c r="G104" s="106"/>
      <c r="H104" s="106"/>
      <c r="I104" s="106"/>
      <c r="J104" s="106"/>
      <c r="K104" s="49"/>
      <c r="L104" s="106"/>
      <c r="M104" s="106"/>
      <c r="N104" s="106"/>
      <c r="O104" s="106"/>
      <c r="P104" s="106">
        <v>8414.06</v>
      </c>
    </row>
    <row r="105" spans="1:16">
      <c r="A105" s="114">
        <v>3603</v>
      </c>
      <c r="B105" s="114">
        <v>300</v>
      </c>
      <c r="C105" s="115">
        <v>122</v>
      </c>
      <c r="D105" s="106">
        <v>3500</v>
      </c>
      <c r="E105" s="106"/>
      <c r="F105" s="106"/>
      <c r="G105" s="106"/>
      <c r="H105" s="106"/>
      <c r="I105" s="106"/>
      <c r="J105" s="106"/>
      <c r="K105" s="49"/>
      <c r="L105" s="106"/>
      <c r="M105" s="106"/>
      <c r="N105" s="106"/>
      <c r="O105" s="106"/>
      <c r="P105" s="106">
        <v>3500</v>
      </c>
    </row>
    <row r="106" spans="1:16">
      <c r="A106" s="114">
        <v>3604</v>
      </c>
      <c r="B106" s="114">
        <v>298</v>
      </c>
      <c r="C106" s="115">
        <v>111</v>
      </c>
      <c r="D106" s="106">
        <v>104131.05</v>
      </c>
      <c r="E106" s="106"/>
      <c r="F106" s="106"/>
      <c r="G106" s="106"/>
      <c r="H106" s="106"/>
      <c r="I106" s="106"/>
      <c r="J106" s="106"/>
      <c r="K106" s="49"/>
      <c r="L106" s="106"/>
      <c r="M106" s="106">
        <v>15948.87</v>
      </c>
      <c r="N106" s="106"/>
      <c r="O106" s="106">
        <v>75005.37</v>
      </c>
      <c r="P106" s="106"/>
    </row>
    <row r="107" spans="1:16">
      <c r="A107" s="114" t="s">
        <v>121</v>
      </c>
      <c r="B107" s="114">
        <v>298</v>
      </c>
      <c r="C107" s="115">
        <v>113</v>
      </c>
      <c r="D107" s="106">
        <v>176320.2</v>
      </c>
      <c r="E107" s="106">
        <v>1178.0999999999999</v>
      </c>
      <c r="F107" s="106"/>
      <c r="G107" s="106"/>
      <c r="H107" s="106"/>
      <c r="I107" s="106"/>
      <c r="J107" s="106"/>
      <c r="K107" s="49"/>
      <c r="L107" s="106"/>
      <c r="M107" s="106">
        <v>14914.02</v>
      </c>
      <c r="N107" s="106"/>
      <c r="O107" s="106">
        <v>101993.53</v>
      </c>
      <c r="P107" s="106"/>
    </row>
    <row r="108" spans="1:16">
      <c r="A108" s="114" t="s">
        <v>121</v>
      </c>
      <c r="B108" s="114">
        <v>298</v>
      </c>
      <c r="C108" s="115">
        <v>122</v>
      </c>
      <c r="D108" s="106">
        <v>179873.4</v>
      </c>
      <c r="E108" s="106">
        <v>3831.73</v>
      </c>
      <c r="F108" s="106"/>
      <c r="G108" s="106"/>
      <c r="H108" s="106"/>
      <c r="I108" s="106"/>
      <c r="J108" s="106"/>
      <c r="K108" s="49"/>
      <c r="L108" s="106"/>
      <c r="M108" s="106">
        <v>5615.41</v>
      </c>
      <c r="N108" s="106"/>
      <c r="O108" s="106">
        <v>27611.89</v>
      </c>
      <c r="P108" s="106"/>
    </row>
    <row r="109" spans="1:16">
      <c r="A109" s="114" t="s">
        <v>121</v>
      </c>
      <c r="B109" s="114">
        <v>298</v>
      </c>
      <c r="C109" s="115">
        <v>452</v>
      </c>
      <c r="D109" s="106">
        <v>10079</v>
      </c>
      <c r="E109" s="106"/>
      <c r="F109" s="106"/>
      <c r="G109" s="106"/>
      <c r="H109" s="106"/>
      <c r="I109" s="106"/>
      <c r="J109" s="106"/>
      <c r="K109" s="49"/>
      <c r="L109" s="106"/>
      <c r="M109" s="106"/>
      <c r="N109" s="106"/>
      <c r="O109" s="106">
        <v>58943.86</v>
      </c>
      <c r="P109" s="106"/>
    </row>
    <row r="110" spans="1:16">
      <c r="A110" s="114" t="s">
        <v>121</v>
      </c>
      <c r="B110" s="114">
        <v>298</v>
      </c>
      <c r="C110" s="115">
        <v>122</v>
      </c>
      <c r="D110" s="106">
        <f>4214+3622+1800</f>
        <v>9636</v>
      </c>
      <c r="E110" s="106"/>
      <c r="F110" s="106">
        <v>71418.070000000007</v>
      </c>
      <c r="G110" s="106"/>
      <c r="H110" s="106"/>
      <c r="I110" s="106"/>
      <c r="J110" s="106"/>
      <c r="K110" s="49"/>
      <c r="L110" s="106"/>
      <c r="M110" s="106"/>
      <c r="N110" s="106"/>
      <c r="O110" s="106">
        <v>10079</v>
      </c>
      <c r="P110" s="106">
        <v>246355.6</v>
      </c>
    </row>
    <row r="111" spans="1:16">
      <c r="A111" s="114">
        <v>3605</v>
      </c>
      <c r="B111" s="114">
        <v>298</v>
      </c>
      <c r="C111" s="115">
        <v>443</v>
      </c>
      <c r="D111" s="106">
        <v>5220</v>
      </c>
      <c r="E111" s="106"/>
      <c r="F111" s="106"/>
      <c r="G111" s="106"/>
      <c r="H111" s="106"/>
      <c r="I111" s="106"/>
      <c r="J111" s="106"/>
      <c r="K111" s="49"/>
      <c r="L111" s="106"/>
      <c r="M111" s="106"/>
      <c r="N111" s="106"/>
      <c r="O111" s="106"/>
      <c r="P111" s="106">
        <v>5220</v>
      </c>
    </row>
    <row r="112" spans="1:16">
      <c r="A112" s="114">
        <v>3606</v>
      </c>
      <c r="B112" s="114">
        <v>298</v>
      </c>
      <c r="C112" s="115">
        <v>122</v>
      </c>
      <c r="D112" s="106">
        <v>4500</v>
      </c>
      <c r="E112" s="106"/>
      <c r="F112" s="106"/>
      <c r="G112" s="106"/>
      <c r="H112" s="106"/>
      <c r="I112" s="106"/>
      <c r="J112" s="106"/>
      <c r="K112" s="49"/>
      <c r="L112" s="106"/>
      <c r="M112" s="106"/>
      <c r="N112" s="106"/>
      <c r="O112" s="106"/>
      <c r="P112" s="106">
        <v>4500</v>
      </c>
    </row>
    <row r="113" spans="1:16">
      <c r="A113" s="114">
        <v>3607</v>
      </c>
      <c r="B113" s="114">
        <v>79</v>
      </c>
      <c r="C113" s="115">
        <v>159</v>
      </c>
      <c r="D113" s="106">
        <v>5000</v>
      </c>
      <c r="E113" s="106"/>
      <c r="F113" s="106"/>
      <c r="G113" s="106"/>
      <c r="H113" s="106"/>
      <c r="I113" s="106"/>
      <c r="J113" s="106"/>
      <c r="K113" s="49"/>
      <c r="L113" s="106"/>
      <c r="M113" s="106"/>
      <c r="N113" s="106"/>
      <c r="O113" s="106"/>
      <c r="P113" s="106">
        <v>5000</v>
      </c>
    </row>
    <row r="114" spans="1:16">
      <c r="A114" s="114">
        <v>2012</v>
      </c>
      <c r="B114" s="114">
        <v>303</v>
      </c>
      <c r="C114" s="115">
        <v>261</v>
      </c>
      <c r="D114" s="106">
        <v>104371.6</v>
      </c>
      <c r="E114" s="106"/>
      <c r="F114" s="106"/>
      <c r="G114" s="106"/>
      <c r="H114" s="106"/>
      <c r="I114" s="106"/>
      <c r="J114" s="106"/>
      <c r="K114" s="49"/>
      <c r="L114" s="106"/>
      <c r="M114" s="106"/>
      <c r="N114" s="106"/>
      <c r="O114" s="106"/>
      <c r="P114" s="106">
        <v>104371.6</v>
      </c>
    </row>
    <row r="115" spans="1:16">
      <c r="A115" s="114">
        <v>7366</v>
      </c>
      <c r="B115" s="114">
        <v>301</v>
      </c>
      <c r="C115" s="115">
        <v>247</v>
      </c>
      <c r="D115" s="106">
        <v>26060.560000000001</v>
      </c>
      <c r="E115" s="106"/>
      <c r="F115" s="106"/>
      <c r="G115" s="106"/>
      <c r="H115" s="106"/>
      <c r="I115" s="106"/>
      <c r="J115" s="106"/>
      <c r="K115" s="49"/>
      <c r="L115" s="106"/>
      <c r="M115" s="106"/>
      <c r="N115" s="106"/>
      <c r="O115" s="106"/>
      <c r="P115" s="106">
        <v>26060.560000000001</v>
      </c>
    </row>
    <row r="116" spans="1:16">
      <c r="A116" s="114">
        <v>9020</v>
      </c>
      <c r="B116" s="114">
        <v>317</v>
      </c>
      <c r="C116" s="115">
        <v>296</v>
      </c>
      <c r="D116" s="106">
        <v>3560.02</v>
      </c>
      <c r="E116" s="106"/>
      <c r="F116" s="106"/>
      <c r="G116" s="106"/>
      <c r="H116" s="106"/>
      <c r="I116" s="106"/>
      <c r="J116" s="106"/>
      <c r="K116" s="49"/>
      <c r="L116" s="106"/>
      <c r="M116" s="106"/>
      <c r="N116" s="106"/>
      <c r="O116" s="106"/>
      <c r="P116" s="106">
        <v>3560.02</v>
      </c>
    </row>
    <row r="117" spans="1:16">
      <c r="A117" s="114">
        <v>9026</v>
      </c>
      <c r="B117" s="114">
        <v>314</v>
      </c>
      <c r="C117" s="115">
        <v>296</v>
      </c>
      <c r="D117" s="106">
        <v>3760.09</v>
      </c>
      <c r="E117" s="106"/>
      <c r="F117" s="106"/>
      <c r="G117" s="106"/>
      <c r="H117" s="106"/>
      <c r="I117" s="106"/>
      <c r="J117" s="106"/>
      <c r="K117" s="49"/>
      <c r="L117" s="106"/>
      <c r="M117" s="106"/>
      <c r="N117" s="106"/>
      <c r="O117" s="106"/>
      <c r="P117" s="106">
        <v>3760.09</v>
      </c>
    </row>
    <row r="118" spans="1:16">
      <c r="A118" s="114">
        <v>9032</v>
      </c>
      <c r="B118" s="114">
        <v>313</v>
      </c>
      <c r="C118" s="115">
        <v>296</v>
      </c>
      <c r="D118" s="106">
        <v>6309.99</v>
      </c>
      <c r="E118" s="106"/>
      <c r="F118" s="106"/>
      <c r="G118" s="106"/>
      <c r="H118" s="106"/>
      <c r="I118" s="106"/>
      <c r="J118" s="106"/>
      <c r="K118" s="49"/>
      <c r="L118" s="106"/>
      <c r="M118" s="106"/>
      <c r="N118" s="106"/>
      <c r="O118" s="106"/>
      <c r="P118" s="106">
        <v>6309.99</v>
      </c>
    </row>
    <row r="119" spans="1:16">
      <c r="A119" s="114">
        <v>9038</v>
      </c>
      <c r="B119" s="114">
        <v>312</v>
      </c>
      <c r="C119" s="115">
        <v>355</v>
      </c>
      <c r="D119" s="106">
        <v>11099.31</v>
      </c>
      <c r="E119" s="106"/>
      <c r="F119" s="106"/>
      <c r="G119" s="106"/>
      <c r="H119" s="106"/>
      <c r="I119" s="106"/>
      <c r="J119" s="106"/>
      <c r="K119" s="49"/>
      <c r="L119" s="106"/>
      <c r="M119" s="106"/>
      <c r="N119" s="106"/>
      <c r="O119" s="106"/>
      <c r="P119" s="106">
        <v>11099.31</v>
      </c>
    </row>
    <row r="120" spans="1:16">
      <c r="A120" s="114">
        <v>8010</v>
      </c>
      <c r="B120" s="114">
        <v>311</v>
      </c>
      <c r="C120" s="115">
        <v>347</v>
      </c>
      <c r="D120" s="106">
        <v>5220</v>
      </c>
      <c r="E120" s="106"/>
      <c r="F120" s="106"/>
      <c r="G120" s="106"/>
      <c r="H120" s="106"/>
      <c r="I120" s="106"/>
      <c r="J120" s="106"/>
      <c r="K120" s="49"/>
      <c r="L120" s="106"/>
      <c r="M120" s="106"/>
      <c r="N120" s="106"/>
      <c r="O120" s="106"/>
      <c r="P120" s="106">
        <v>5220</v>
      </c>
    </row>
    <row r="121" spans="1:16">
      <c r="A121" s="114">
        <v>5020</v>
      </c>
      <c r="B121" s="114">
        <v>310</v>
      </c>
      <c r="C121" s="115">
        <v>241</v>
      </c>
      <c r="D121" s="106">
        <v>2784</v>
      </c>
      <c r="E121" s="106"/>
      <c r="F121" s="106"/>
      <c r="G121" s="106"/>
      <c r="H121" s="106"/>
      <c r="I121" s="106"/>
      <c r="J121" s="106"/>
      <c r="K121" s="49"/>
      <c r="L121" s="106"/>
      <c r="M121" s="106"/>
      <c r="N121" s="106"/>
      <c r="O121" s="106"/>
      <c r="P121" s="106">
        <v>2784</v>
      </c>
    </row>
    <row r="122" spans="1:16">
      <c r="A122" s="114">
        <v>8008</v>
      </c>
      <c r="B122" s="114">
        <v>308</v>
      </c>
      <c r="C122" s="115">
        <v>211</v>
      </c>
      <c r="D122" s="106">
        <v>783</v>
      </c>
      <c r="E122" s="106"/>
      <c r="F122" s="106"/>
      <c r="G122" s="106"/>
      <c r="H122" s="106"/>
      <c r="I122" s="106"/>
      <c r="J122" s="106"/>
      <c r="K122" s="49"/>
      <c r="L122" s="106"/>
      <c r="M122" s="106"/>
      <c r="N122" s="106"/>
      <c r="O122" s="106"/>
      <c r="P122" s="106">
        <v>783</v>
      </c>
    </row>
    <row r="123" spans="1:16">
      <c r="A123" s="114">
        <v>5013</v>
      </c>
      <c r="B123" s="114">
        <v>306</v>
      </c>
      <c r="C123" s="115">
        <v>421</v>
      </c>
      <c r="D123" s="106">
        <v>80475.199999999997</v>
      </c>
      <c r="E123" s="106"/>
      <c r="F123" s="106"/>
      <c r="G123" s="106"/>
      <c r="H123" s="106"/>
      <c r="I123" s="106"/>
      <c r="J123" s="106"/>
      <c r="K123" s="49"/>
      <c r="L123" s="106"/>
      <c r="M123" s="106"/>
      <c r="N123" s="106"/>
      <c r="O123" s="106"/>
      <c r="P123" s="106">
        <v>80475.199999999997</v>
      </c>
    </row>
    <row r="124" spans="1:16">
      <c r="A124" s="44">
        <v>8011</v>
      </c>
      <c r="B124" s="44">
        <v>309</v>
      </c>
      <c r="C124" s="48">
        <v>326</v>
      </c>
      <c r="D124" s="45">
        <v>33031</v>
      </c>
      <c r="E124" s="45"/>
      <c r="F124" s="45"/>
      <c r="G124" s="45"/>
      <c r="H124" s="45"/>
      <c r="I124" s="45"/>
      <c r="J124" s="45"/>
      <c r="K124" s="49"/>
      <c r="L124" s="45"/>
      <c r="M124" s="45"/>
      <c r="N124" s="45"/>
      <c r="O124" s="45"/>
      <c r="P124" s="106"/>
    </row>
    <row r="125" spans="1:16">
      <c r="A125" s="44">
        <v>8011</v>
      </c>
      <c r="B125" s="44">
        <v>309</v>
      </c>
      <c r="C125" s="48">
        <v>347</v>
      </c>
      <c r="D125" s="45">
        <v>2320</v>
      </c>
      <c r="E125" s="45"/>
      <c r="F125" s="45"/>
      <c r="G125" s="45"/>
      <c r="H125" s="45"/>
      <c r="I125" s="45"/>
      <c r="J125" s="108"/>
      <c r="K125" s="49"/>
      <c r="L125" s="45"/>
      <c r="M125" s="45"/>
      <c r="N125" s="45"/>
      <c r="O125" s="45"/>
      <c r="P125" s="45">
        <v>35351</v>
      </c>
    </row>
    <row r="126" spans="1:16">
      <c r="A126" s="44">
        <v>8014</v>
      </c>
      <c r="B126" s="44">
        <v>338</v>
      </c>
      <c r="C126" s="48">
        <v>355</v>
      </c>
      <c r="D126" s="45">
        <v>1368.8</v>
      </c>
      <c r="E126" s="45"/>
      <c r="F126" s="45"/>
      <c r="G126" s="45"/>
      <c r="H126" s="45"/>
      <c r="I126" s="45"/>
      <c r="J126" s="108"/>
      <c r="K126" s="49"/>
      <c r="L126" s="45"/>
      <c r="M126" s="45"/>
      <c r="N126" s="45"/>
      <c r="O126" s="45"/>
      <c r="P126" s="45">
        <v>1368.8</v>
      </c>
    </row>
    <row r="127" spans="1:16">
      <c r="A127" s="44">
        <v>8020</v>
      </c>
      <c r="B127" s="44">
        <v>337</v>
      </c>
      <c r="C127" s="48">
        <v>355</v>
      </c>
      <c r="D127" s="45">
        <v>1450</v>
      </c>
      <c r="E127" s="45"/>
      <c r="F127" s="45"/>
      <c r="G127" s="45"/>
      <c r="H127" s="45"/>
      <c r="I127" s="45"/>
      <c r="J127" s="108"/>
      <c r="K127" s="49"/>
      <c r="L127" s="45"/>
      <c r="M127" s="45"/>
      <c r="N127" s="45"/>
      <c r="O127" s="45"/>
      <c r="P127" s="45">
        <v>1450</v>
      </c>
    </row>
    <row r="128" spans="1:16">
      <c r="A128" s="44">
        <v>8026</v>
      </c>
      <c r="B128" s="44">
        <v>336</v>
      </c>
      <c r="C128" s="48">
        <v>355</v>
      </c>
      <c r="D128" s="45">
        <v>4094.8</v>
      </c>
      <c r="E128" s="45"/>
      <c r="F128" s="45"/>
      <c r="G128" s="45"/>
      <c r="H128" s="45"/>
      <c r="I128" s="45"/>
      <c r="J128" s="108"/>
      <c r="K128" s="49"/>
      <c r="L128" s="45"/>
      <c r="M128" s="45"/>
      <c r="N128" s="45"/>
      <c r="O128" s="45"/>
      <c r="P128" s="45">
        <v>4094.8</v>
      </c>
    </row>
    <row r="129" spans="1:16">
      <c r="A129" s="44">
        <v>5008</v>
      </c>
      <c r="B129" s="44">
        <v>335</v>
      </c>
      <c r="C129" s="48">
        <v>298</v>
      </c>
      <c r="D129" s="45">
        <v>14086.32</v>
      </c>
      <c r="E129" s="45"/>
      <c r="F129" s="45"/>
      <c r="G129" s="45"/>
      <c r="H129" s="45"/>
      <c r="I129" s="45"/>
      <c r="J129" s="108"/>
      <c r="K129" s="49"/>
      <c r="L129" s="45"/>
      <c r="M129" s="45"/>
      <c r="N129" s="45"/>
      <c r="O129" s="45"/>
      <c r="P129" s="45">
        <v>14086.32</v>
      </c>
    </row>
    <row r="130" spans="1:16">
      <c r="A130" s="44">
        <v>8032</v>
      </c>
      <c r="B130" s="44">
        <v>334</v>
      </c>
      <c r="C130" s="48">
        <v>248</v>
      </c>
      <c r="D130" s="45">
        <v>16667.7</v>
      </c>
      <c r="E130" s="45"/>
      <c r="F130" s="45"/>
      <c r="G130" s="45"/>
      <c r="H130" s="45"/>
      <c r="I130" s="45"/>
      <c r="J130" s="108"/>
      <c r="K130" s="49"/>
      <c r="L130" s="45"/>
      <c r="M130" s="45"/>
      <c r="N130" s="45"/>
      <c r="O130" s="45"/>
      <c r="P130" s="45">
        <v>16667.7</v>
      </c>
    </row>
    <row r="131" spans="1:16">
      <c r="A131" s="44">
        <v>8008</v>
      </c>
      <c r="B131" s="44">
        <v>339</v>
      </c>
      <c r="C131" s="48">
        <v>355</v>
      </c>
      <c r="D131" s="45">
        <v>3630.8</v>
      </c>
      <c r="E131" s="45"/>
      <c r="F131" s="45"/>
      <c r="G131" s="45"/>
      <c r="H131" s="45"/>
      <c r="I131" s="45"/>
      <c r="J131" s="108"/>
      <c r="K131" s="49"/>
      <c r="L131" s="45"/>
      <c r="M131" s="45"/>
      <c r="N131" s="45"/>
      <c r="O131" s="45"/>
      <c r="P131" s="45">
        <v>3630.8</v>
      </c>
    </row>
    <row r="132" spans="1:16">
      <c r="A132" s="44">
        <v>3608</v>
      </c>
      <c r="B132" s="44"/>
      <c r="C132" s="48">
        <v>122</v>
      </c>
      <c r="D132" s="45">
        <v>1400</v>
      </c>
      <c r="E132" s="45"/>
      <c r="F132" s="45"/>
      <c r="G132" s="45"/>
      <c r="H132" s="45"/>
      <c r="I132" s="45"/>
      <c r="J132" s="108"/>
      <c r="K132" s="49"/>
      <c r="L132" s="45"/>
      <c r="M132" s="45"/>
      <c r="N132" s="45"/>
      <c r="O132" s="45"/>
      <c r="P132" s="45">
        <v>1400</v>
      </c>
    </row>
    <row r="133" spans="1:16">
      <c r="A133" s="44">
        <v>3609</v>
      </c>
      <c r="B133" s="44"/>
      <c r="C133" s="48">
        <v>122</v>
      </c>
      <c r="D133" s="45">
        <v>1400</v>
      </c>
      <c r="E133" s="45"/>
      <c r="F133" s="45"/>
      <c r="G133" s="45"/>
      <c r="H133" s="45"/>
      <c r="I133" s="45"/>
      <c r="J133" s="108"/>
      <c r="K133" s="49"/>
      <c r="L133" s="45"/>
      <c r="M133" s="45"/>
      <c r="N133" s="45"/>
      <c r="O133" s="45"/>
      <c r="P133" s="45">
        <v>1400</v>
      </c>
    </row>
    <row r="134" spans="1:16">
      <c r="A134" s="44">
        <v>3610</v>
      </c>
      <c r="B134" s="44">
        <v>86</v>
      </c>
      <c r="C134" s="48">
        <v>445</v>
      </c>
      <c r="D134" s="45">
        <v>5000</v>
      </c>
      <c r="E134" s="45"/>
      <c r="F134" s="45"/>
      <c r="G134" s="45"/>
      <c r="H134" s="45"/>
      <c r="I134" s="45"/>
      <c r="J134" s="108"/>
      <c r="K134" s="49"/>
      <c r="L134" s="45"/>
      <c r="M134" s="45"/>
      <c r="N134" s="45"/>
      <c r="O134" s="45"/>
      <c r="P134" s="45">
        <v>5000</v>
      </c>
    </row>
    <row r="135" spans="1:16">
      <c r="A135" s="44">
        <v>7008</v>
      </c>
      <c r="B135" s="44">
        <v>347</v>
      </c>
      <c r="C135" s="48">
        <v>351</v>
      </c>
      <c r="D135" s="45">
        <v>2077</v>
      </c>
      <c r="E135" s="45"/>
      <c r="F135" s="45"/>
      <c r="G135" s="45"/>
      <c r="H135" s="45"/>
      <c r="I135" s="45"/>
      <c r="J135" s="108"/>
      <c r="K135" s="49"/>
      <c r="L135" s="45"/>
      <c r="M135" s="45"/>
      <c r="N135" s="45"/>
      <c r="O135" s="45"/>
      <c r="P135" s="45">
        <v>2077</v>
      </c>
    </row>
    <row r="136" spans="1:16" ht="15.75" thickBot="1">
      <c r="A136" s="139">
        <v>3611</v>
      </c>
      <c r="B136" s="139">
        <v>345</v>
      </c>
      <c r="C136" s="140">
        <v>315</v>
      </c>
      <c r="D136" s="141">
        <v>3774</v>
      </c>
      <c r="E136" s="141"/>
      <c r="F136" s="141"/>
      <c r="G136" s="141"/>
      <c r="H136" s="141"/>
      <c r="I136" s="141"/>
      <c r="J136" s="108"/>
      <c r="K136" s="49"/>
      <c r="L136" s="141"/>
      <c r="M136" s="141"/>
      <c r="N136" s="141"/>
      <c r="O136" s="141"/>
      <c r="P136" s="141">
        <v>3774</v>
      </c>
    </row>
    <row r="137" spans="1:16">
      <c r="A137" s="145">
        <v>3612</v>
      </c>
      <c r="B137" s="146">
        <v>349</v>
      </c>
      <c r="C137" s="147">
        <v>111</v>
      </c>
      <c r="D137" s="148">
        <v>104131.05</v>
      </c>
      <c r="E137" s="148"/>
      <c r="F137" s="148"/>
      <c r="G137" s="148"/>
      <c r="H137" s="148"/>
      <c r="I137" s="148"/>
      <c r="J137" s="149"/>
      <c r="K137" s="150"/>
      <c r="L137" s="148"/>
      <c r="M137" s="148">
        <v>15948.87</v>
      </c>
      <c r="N137" s="148"/>
      <c r="O137" s="148">
        <v>75005.37</v>
      </c>
      <c r="P137" s="151"/>
    </row>
    <row r="138" spans="1:16">
      <c r="A138" s="152">
        <v>3612</v>
      </c>
      <c r="B138" s="44"/>
      <c r="C138" s="48">
        <v>113</v>
      </c>
      <c r="D138" s="45">
        <v>176320.2</v>
      </c>
      <c r="E138" s="45">
        <v>1178.0999999999999</v>
      </c>
      <c r="F138" s="45"/>
      <c r="G138" s="45"/>
      <c r="H138" s="45"/>
      <c r="I138" s="45"/>
      <c r="J138" s="108"/>
      <c r="K138" s="153"/>
      <c r="L138" s="45"/>
      <c r="M138" s="45">
        <v>14914.82</v>
      </c>
      <c r="N138" s="45"/>
      <c r="O138" s="45">
        <v>96637.22</v>
      </c>
      <c r="P138" s="154"/>
    </row>
    <row r="139" spans="1:16">
      <c r="A139" s="152">
        <v>3612</v>
      </c>
      <c r="B139" s="44"/>
      <c r="C139" s="48">
        <v>122</v>
      </c>
      <c r="D139" s="45">
        <v>178421.21</v>
      </c>
      <c r="E139" s="45">
        <v>3902.57</v>
      </c>
      <c r="F139" s="45"/>
      <c r="G139" s="45"/>
      <c r="H139" s="45"/>
      <c r="I139" s="45"/>
      <c r="J139" s="108"/>
      <c r="K139" s="153"/>
      <c r="L139" s="45"/>
      <c r="M139" s="45">
        <v>5253.91</v>
      </c>
      <c r="N139" s="45"/>
      <c r="O139" s="45">
        <v>50850.239999999998</v>
      </c>
      <c r="P139" s="154"/>
    </row>
    <row r="140" spans="1:16">
      <c r="A140" s="152">
        <v>3612</v>
      </c>
      <c r="B140" s="44"/>
      <c r="C140" s="48">
        <v>452</v>
      </c>
      <c r="D140" s="45">
        <v>10079</v>
      </c>
      <c r="E140" s="45"/>
      <c r="F140" s="45"/>
      <c r="G140" s="45"/>
      <c r="H140" s="45"/>
      <c r="I140" s="45"/>
      <c r="J140" s="108"/>
      <c r="K140" s="153"/>
      <c r="L140" s="45"/>
      <c r="M140" s="45"/>
      <c r="N140" s="45"/>
      <c r="O140" s="45">
        <v>54233.8</v>
      </c>
      <c r="P140" s="154"/>
    </row>
    <row r="141" spans="1:16">
      <c r="A141" s="152">
        <v>3612</v>
      </c>
      <c r="B141" s="44"/>
      <c r="C141" s="48">
        <v>122</v>
      </c>
      <c r="D141" s="45">
        <f>4344+4214+1440+4146</f>
        <v>14144</v>
      </c>
      <c r="E141" s="45"/>
      <c r="F141" s="45"/>
      <c r="G141" s="45"/>
      <c r="H141" s="45"/>
      <c r="I141" s="45"/>
      <c r="J141" s="108"/>
      <c r="K141" s="153"/>
      <c r="L141" s="45"/>
      <c r="M141" s="45"/>
      <c r="N141" s="45"/>
      <c r="O141" s="45">
        <v>23637.9</v>
      </c>
      <c r="P141" s="154">
        <v>143530</v>
      </c>
    </row>
    <row r="142" spans="1:16" ht="15.75" thickBot="1">
      <c r="A142" s="155"/>
      <c r="B142" s="156"/>
      <c r="C142" s="157"/>
      <c r="D142" s="158"/>
      <c r="E142" s="158"/>
      <c r="F142" s="158"/>
      <c r="G142" s="158"/>
      <c r="H142" s="158"/>
      <c r="I142" s="158"/>
      <c r="J142" s="159"/>
      <c r="K142" s="160"/>
      <c r="L142" s="158"/>
      <c r="M142" s="158"/>
      <c r="N142" s="158"/>
      <c r="O142" s="158">
        <v>8164</v>
      </c>
      <c r="P142" s="161"/>
    </row>
    <row r="143" spans="1:16">
      <c r="A143" s="142">
        <v>3613</v>
      </c>
      <c r="B143" s="142">
        <v>93</v>
      </c>
      <c r="C143" s="143">
        <v>122</v>
      </c>
      <c r="D143" s="144">
        <v>4500</v>
      </c>
      <c r="E143" s="144"/>
      <c r="F143" s="144"/>
      <c r="G143" s="144"/>
      <c r="H143" s="144"/>
      <c r="I143" s="144"/>
      <c r="J143" s="108"/>
      <c r="K143" s="49"/>
      <c r="L143" s="144"/>
      <c r="M143" s="144"/>
      <c r="N143" s="144"/>
      <c r="O143" s="144"/>
      <c r="P143" s="144">
        <v>4500</v>
      </c>
    </row>
    <row r="144" spans="1:16">
      <c r="A144" s="44">
        <v>3614</v>
      </c>
      <c r="B144" s="44">
        <v>346</v>
      </c>
      <c r="C144" s="48">
        <v>382</v>
      </c>
      <c r="D144" s="45">
        <v>4344.62</v>
      </c>
      <c r="E144" s="45"/>
      <c r="F144" s="45">
        <f>4345-4344.62</f>
        <v>0.38000000000010914</v>
      </c>
      <c r="G144" s="45"/>
      <c r="H144" s="45"/>
      <c r="I144" s="45">
        <f>I143-L143</f>
        <v>0</v>
      </c>
      <c r="J144" s="108"/>
      <c r="K144" s="49"/>
      <c r="L144" s="45"/>
      <c r="M144" s="45"/>
      <c r="N144" s="45"/>
      <c r="O144" s="45"/>
      <c r="P144" s="45">
        <v>4345</v>
      </c>
    </row>
    <row r="145" spans="1:16">
      <c r="A145" s="44">
        <v>9014</v>
      </c>
      <c r="B145" s="44">
        <v>356</v>
      </c>
      <c r="C145" s="48">
        <v>323</v>
      </c>
      <c r="D145" s="45">
        <v>2030</v>
      </c>
      <c r="E145" s="45"/>
      <c r="F145" s="45"/>
      <c r="G145" s="45"/>
      <c r="H145" s="45"/>
      <c r="I145" s="45"/>
      <c r="J145" s="108"/>
      <c r="K145" s="49"/>
      <c r="L145" s="45"/>
      <c r="M145" s="45"/>
      <c r="N145" s="45"/>
      <c r="O145" s="45"/>
      <c r="P145" s="45">
        <v>2030</v>
      </c>
    </row>
    <row r="146" spans="1:16">
      <c r="A146" s="44">
        <v>9020</v>
      </c>
      <c r="B146" s="44">
        <v>355</v>
      </c>
      <c r="C146" s="48">
        <v>323</v>
      </c>
      <c r="D146" s="45">
        <v>2030</v>
      </c>
      <c r="E146" s="45"/>
      <c r="F146" s="45"/>
      <c r="G146" s="45"/>
      <c r="H146" s="45"/>
      <c r="I146" s="45"/>
      <c r="J146" s="108"/>
      <c r="K146" s="49"/>
      <c r="L146" s="45"/>
      <c r="M146" s="45"/>
      <c r="N146" s="45"/>
      <c r="O146" s="45"/>
      <c r="P146" s="45">
        <v>2030</v>
      </c>
    </row>
    <row r="147" spans="1:16">
      <c r="A147" s="44">
        <v>2008</v>
      </c>
      <c r="B147" s="44">
        <v>354</v>
      </c>
      <c r="C147" s="48">
        <v>323</v>
      </c>
      <c r="D147" s="45">
        <v>2030</v>
      </c>
      <c r="E147" s="45"/>
      <c r="F147" s="45"/>
      <c r="G147" s="45"/>
      <c r="H147" s="45"/>
      <c r="I147" s="45"/>
      <c r="J147" s="108"/>
      <c r="K147" s="49"/>
      <c r="L147" s="45"/>
      <c r="M147" s="45"/>
      <c r="N147" s="45"/>
      <c r="O147" s="45"/>
      <c r="P147" s="45">
        <v>2030</v>
      </c>
    </row>
    <row r="148" spans="1:16">
      <c r="A148" s="44">
        <v>9008</v>
      </c>
      <c r="B148" s="44">
        <v>353</v>
      </c>
      <c r="C148" s="48">
        <v>323</v>
      </c>
      <c r="D148" s="45">
        <v>2030</v>
      </c>
      <c r="E148" s="45"/>
      <c r="F148" s="45"/>
      <c r="G148" s="45"/>
      <c r="H148" s="45"/>
      <c r="I148" s="45"/>
      <c r="J148" s="108"/>
      <c r="K148" s="49"/>
      <c r="L148" s="45"/>
      <c r="M148" s="45"/>
      <c r="N148" s="45"/>
      <c r="O148" s="45"/>
      <c r="P148" s="45">
        <v>2030</v>
      </c>
    </row>
    <row r="149" spans="1:16">
      <c r="A149" s="44">
        <v>9032</v>
      </c>
      <c r="B149" s="44">
        <v>350</v>
      </c>
      <c r="C149" s="48">
        <v>214</v>
      </c>
      <c r="D149" s="45">
        <v>9546.7999999999993</v>
      </c>
      <c r="E149" s="45"/>
      <c r="F149" s="45"/>
      <c r="G149" s="45"/>
      <c r="H149" s="45"/>
      <c r="I149" s="45"/>
      <c r="J149" s="108"/>
      <c r="K149" s="49"/>
      <c r="L149" s="45"/>
      <c r="M149" s="45"/>
      <c r="N149" s="45"/>
      <c r="O149" s="45"/>
      <c r="P149" s="45">
        <v>9546.7999999999993</v>
      </c>
    </row>
    <row r="150" spans="1:16">
      <c r="A150" s="44">
        <v>6008</v>
      </c>
      <c r="B150" s="44">
        <v>351</v>
      </c>
      <c r="C150" s="48">
        <v>261</v>
      </c>
      <c r="D150" s="45">
        <v>75649.48</v>
      </c>
      <c r="E150" s="45"/>
      <c r="F150" s="45"/>
      <c r="G150" s="45"/>
      <c r="H150" s="45"/>
      <c r="I150" s="45"/>
      <c r="J150" s="108"/>
      <c r="K150" s="49"/>
      <c r="L150" s="45"/>
      <c r="M150" s="45"/>
      <c r="N150" s="45"/>
      <c r="O150" s="45"/>
      <c r="P150" s="45">
        <v>75649.48</v>
      </c>
    </row>
    <row r="151" spans="1:16">
      <c r="A151" s="44">
        <v>4757</v>
      </c>
      <c r="B151" s="44"/>
      <c r="C151" s="48">
        <v>371</v>
      </c>
      <c r="D151" s="45">
        <v>7426</v>
      </c>
      <c r="E151" s="45"/>
      <c r="F151" s="45"/>
      <c r="G151" s="45"/>
      <c r="H151" s="45"/>
      <c r="I151" s="45"/>
      <c r="J151" s="108"/>
      <c r="K151" s="49"/>
      <c r="L151" s="45"/>
      <c r="M151" s="45"/>
      <c r="N151" s="45"/>
      <c r="O151" s="45"/>
      <c r="P151" s="45">
        <v>7426</v>
      </c>
    </row>
    <row r="152" spans="1:16">
      <c r="A152" s="44">
        <v>3615</v>
      </c>
      <c r="B152" s="44">
        <v>87</v>
      </c>
      <c r="C152" s="48">
        <v>382</v>
      </c>
      <c r="D152" s="45">
        <v>3000</v>
      </c>
      <c r="E152" s="45"/>
      <c r="F152" s="45"/>
      <c r="G152" s="45"/>
      <c r="H152" s="45"/>
      <c r="I152" s="45"/>
      <c r="J152" s="108"/>
      <c r="K152" s="49"/>
      <c r="L152" s="45"/>
      <c r="M152" s="45"/>
      <c r="N152" s="45"/>
      <c r="O152" s="45"/>
      <c r="P152" s="45">
        <v>3000</v>
      </c>
    </row>
    <row r="153" spans="1:16">
      <c r="A153" s="44">
        <v>3616</v>
      </c>
      <c r="B153" s="44">
        <v>88</v>
      </c>
      <c r="C153" s="48">
        <v>382</v>
      </c>
      <c r="D153" s="45">
        <v>3000</v>
      </c>
      <c r="E153" s="45"/>
      <c r="F153" s="45"/>
      <c r="G153" s="45"/>
      <c r="H153" s="45"/>
      <c r="I153" s="45"/>
      <c r="J153" s="108"/>
      <c r="K153" s="49"/>
      <c r="L153" s="45"/>
      <c r="M153" s="45"/>
      <c r="N153" s="45"/>
      <c r="O153" s="45"/>
      <c r="P153" s="45">
        <v>3000</v>
      </c>
    </row>
    <row r="154" spans="1:16">
      <c r="A154" s="44">
        <v>3617</v>
      </c>
      <c r="B154" s="44"/>
      <c r="C154" s="48">
        <v>321</v>
      </c>
      <c r="D154" s="45">
        <v>5000</v>
      </c>
      <c r="E154" s="45"/>
      <c r="F154" s="45"/>
      <c r="G154" s="45"/>
      <c r="H154" s="45"/>
      <c r="I154" s="45"/>
      <c r="J154" s="108"/>
      <c r="K154" s="49"/>
      <c r="L154" s="45"/>
      <c r="M154" s="45"/>
      <c r="N154" s="45"/>
      <c r="O154" s="45"/>
      <c r="P154" s="45">
        <v>5000</v>
      </c>
    </row>
    <row r="155" spans="1:16">
      <c r="A155" s="44">
        <v>3618</v>
      </c>
      <c r="B155" s="44"/>
      <c r="C155" s="48">
        <v>382</v>
      </c>
      <c r="D155" s="45">
        <v>5500</v>
      </c>
      <c r="E155" s="45"/>
      <c r="F155" s="45"/>
      <c r="G155" s="45"/>
      <c r="H155" s="45"/>
      <c r="I155" s="45"/>
      <c r="J155" s="108"/>
      <c r="K155" s="49"/>
      <c r="L155" s="45"/>
      <c r="M155" s="45"/>
      <c r="N155" s="45"/>
      <c r="O155" s="45"/>
      <c r="P155" s="45">
        <v>5500</v>
      </c>
    </row>
    <row r="156" spans="1:16">
      <c r="A156" s="44">
        <v>3619</v>
      </c>
      <c r="B156" s="44"/>
      <c r="C156" s="48"/>
      <c r="D156" s="163">
        <v>70470.720000000001</v>
      </c>
      <c r="E156" s="45"/>
      <c r="F156" s="45"/>
      <c r="G156" s="45"/>
      <c r="H156" s="45"/>
      <c r="I156" s="45"/>
      <c r="J156" s="108"/>
      <c r="K156" s="49"/>
      <c r="L156" s="45"/>
      <c r="M156" s="45"/>
      <c r="N156" s="45"/>
      <c r="O156" s="45"/>
      <c r="P156" s="45">
        <v>70470.720000000001</v>
      </c>
    </row>
    <row r="157" spans="1:16">
      <c r="A157" s="44"/>
      <c r="B157" s="44"/>
      <c r="C157" s="48"/>
      <c r="D157" s="45"/>
      <c r="E157" s="45"/>
      <c r="F157" s="45"/>
      <c r="G157" s="45"/>
      <c r="H157" s="45"/>
      <c r="I157" s="45"/>
      <c r="J157" s="108"/>
      <c r="K157" s="49"/>
      <c r="L157" s="45"/>
      <c r="M157" s="45"/>
      <c r="N157" s="45"/>
      <c r="O157" s="45"/>
      <c r="P157" s="45"/>
    </row>
    <row r="158" spans="1:16">
      <c r="A158" s="44"/>
      <c r="B158" s="44"/>
      <c r="C158" s="48"/>
      <c r="D158" s="45"/>
      <c r="E158" s="45"/>
      <c r="F158" s="45"/>
      <c r="G158" s="45"/>
      <c r="H158" s="45"/>
      <c r="I158" s="45"/>
      <c r="J158" s="108"/>
      <c r="K158" s="49"/>
      <c r="L158" s="45"/>
      <c r="M158" s="45"/>
      <c r="N158" s="45"/>
      <c r="O158" s="45"/>
      <c r="P158" s="45"/>
    </row>
    <row r="159" spans="1:16">
      <c r="A159" s="44"/>
      <c r="B159" s="95" t="s">
        <v>55</v>
      </c>
      <c r="C159" s="96"/>
      <c r="D159" s="97">
        <f>SUM(D6:D158)</f>
        <v>1839376.2500000005</v>
      </c>
      <c r="E159" s="97">
        <f t="shared" ref="E159:P159" si="0">SUM(E6:E158)</f>
        <v>10090.5</v>
      </c>
      <c r="F159" s="97">
        <f t="shared" si="0"/>
        <v>71418.450000000012</v>
      </c>
      <c r="G159" s="97">
        <f t="shared" si="0"/>
        <v>0</v>
      </c>
      <c r="H159" s="97">
        <f t="shared" si="0"/>
        <v>89700</v>
      </c>
      <c r="I159" s="97">
        <f t="shared" si="0"/>
        <v>0</v>
      </c>
      <c r="J159" s="97">
        <f t="shared" si="0"/>
        <v>0</v>
      </c>
      <c r="K159" s="97">
        <f t="shared" si="0"/>
        <v>0</v>
      </c>
      <c r="L159" s="97">
        <f t="shared" si="0"/>
        <v>10196</v>
      </c>
      <c r="M159" s="97">
        <f t="shared" si="0"/>
        <v>72595.900000000009</v>
      </c>
      <c r="N159" s="97">
        <f t="shared" si="0"/>
        <v>0.08</v>
      </c>
      <c r="O159" s="97">
        <f t="shared" si="0"/>
        <v>582162.18000000005</v>
      </c>
      <c r="P159" s="97">
        <f t="shared" si="0"/>
        <v>1345631.04</v>
      </c>
    </row>
    <row r="160" spans="1:16">
      <c r="D160" s="92">
        <f>SUM(D159:I159)</f>
        <v>2010585.2000000004</v>
      </c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4">
        <f>SUM(L159:P159)</f>
        <v>2010585.2000000002</v>
      </c>
    </row>
    <row r="161" spans="4:16">
      <c r="D161" s="47" t="s">
        <v>113</v>
      </c>
      <c r="E161" s="47" t="s">
        <v>114</v>
      </c>
      <c r="F161" s="47" t="s">
        <v>4</v>
      </c>
      <c r="G161" s="47" t="s">
        <v>122</v>
      </c>
      <c r="H161" s="47" t="s">
        <v>115</v>
      </c>
      <c r="I161" s="47" t="s">
        <v>116</v>
      </c>
      <c r="J161" s="47" t="s">
        <v>206</v>
      </c>
      <c r="K161" s="112"/>
      <c r="L161" s="47" t="s">
        <v>123</v>
      </c>
      <c r="M161" s="47" t="s">
        <v>115</v>
      </c>
      <c r="N161" s="47"/>
      <c r="O161" s="47" t="s">
        <v>199</v>
      </c>
      <c r="P161" s="47" t="s">
        <v>116</v>
      </c>
    </row>
    <row r="162" spans="4:16">
      <c r="D162" s="5">
        <f>D160-P160</f>
        <v>0</v>
      </c>
      <c r="P162" s="4"/>
    </row>
    <row r="163" spans="4:16">
      <c r="P163" s="4"/>
    </row>
    <row r="164" spans="4:16">
      <c r="P164" s="5"/>
    </row>
  </sheetData>
  <sortState ref="A81:D142">
    <sortCondition ref="C81:C142"/>
  </sortState>
  <mergeCells count="1">
    <mergeCell ref="O4:P4"/>
  </mergeCells>
  <pageMargins left="1.1599999999999999" right="0.7" top="0.83" bottom="0.9" header="0.77" footer="0.9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topLeftCell="A40" workbookViewId="0">
      <selection activeCell="B61" sqref="B61"/>
    </sheetView>
  </sheetViews>
  <sheetFormatPr baseColWidth="10" defaultRowHeight="15"/>
  <cols>
    <col min="1" max="1" width="5.85546875" customWidth="1"/>
    <col min="2" max="2" width="46.42578125" customWidth="1"/>
    <col min="3" max="5" width="13.140625" bestFit="1" customWidth="1"/>
  </cols>
  <sheetData>
    <row r="1" spans="1:5" ht="18.75">
      <c r="A1" s="181" t="s">
        <v>0</v>
      </c>
      <c r="B1" s="181"/>
      <c r="C1" s="181"/>
      <c r="D1" s="181"/>
      <c r="E1" s="181"/>
    </row>
    <row r="2" spans="1:5">
      <c r="A2" s="182" t="s">
        <v>223</v>
      </c>
      <c r="B2" s="182"/>
      <c r="C2" s="182"/>
      <c r="D2" s="182"/>
      <c r="E2" s="182"/>
    </row>
    <row r="3" spans="1:5">
      <c r="A3" s="91" t="s">
        <v>255</v>
      </c>
    </row>
    <row r="4" spans="1:5">
      <c r="A4" s="126" t="s">
        <v>112</v>
      </c>
      <c r="B4" s="127" t="s">
        <v>224</v>
      </c>
      <c r="C4" s="127" t="s">
        <v>225</v>
      </c>
      <c r="D4" s="127" t="s">
        <v>226</v>
      </c>
      <c r="E4" s="127" t="s">
        <v>227</v>
      </c>
    </row>
    <row r="5" spans="1:5">
      <c r="A5" s="2"/>
      <c r="B5" s="131" t="s">
        <v>230</v>
      </c>
      <c r="C5" s="128"/>
      <c r="D5" s="128">
        <f>SUM(C6:C11)</f>
        <v>5403070.3799999999</v>
      </c>
      <c r="E5" s="128"/>
    </row>
    <row r="6" spans="1:5">
      <c r="A6" s="2"/>
      <c r="B6" s="2" t="s">
        <v>231</v>
      </c>
      <c r="C6" s="128">
        <v>5219150.57</v>
      </c>
      <c r="D6" s="128"/>
      <c r="E6" s="128"/>
    </row>
    <row r="7" spans="1:5">
      <c r="A7" s="2"/>
      <c r="B7" s="2" t="s">
        <v>232</v>
      </c>
      <c r="C7" s="128">
        <v>58279</v>
      </c>
      <c r="D7" s="128"/>
      <c r="E7" s="128"/>
    </row>
    <row r="8" spans="1:5">
      <c r="A8" s="2"/>
      <c r="B8" s="2" t="s">
        <v>233</v>
      </c>
      <c r="C8" s="128">
        <v>85828.68</v>
      </c>
      <c r="D8" s="128"/>
      <c r="E8" s="128"/>
    </row>
    <row r="9" spans="1:5">
      <c r="A9" s="2"/>
      <c r="B9" s="2" t="s">
        <v>234</v>
      </c>
      <c r="C9" s="128">
        <v>32054.34</v>
      </c>
      <c r="D9" s="128"/>
      <c r="E9" s="128"/>
    </row>
    <row r="10" spans="1:5">
      <c r="A10" s="2"/>
      <c r="B10" s="2" t="s">
        <v>235</v>
      </c>
      <c r="C10" s="128">
        <v>2375.41</v>
      </c>
      <c r="D10" s="128"/>
      <c r="E10" s="128"/>
    </row>
    <row r="11" spans="1:5">
      <c r="A11" s="2"/>
      <c r="B11" s="2" t="s">
        <v>236</v>
      </c>
      <c r="C11" s="128">
        <v>5382.38</v>
      </c>
      <c r="D11" s="128"/>
      <c r="E11" s="128"/>
    </row>
    <row r="12" spans="1:5">
      <c r="A12" s="2"/>
      <c r="B12" s="2"/>
      <c r="C12" s="128"/>
      <c r="D12" s="128"/>
      <c r="E12" s="128"/>
    </row>
    <row r="13" spans="1:5">
      <c r="A13" s="2"/>
      <c r="B13" s="132" t="s">
        <v>237</v>
      </c>
      <c r="C13" s="128"/>
      <c r="D13" s="128">
        <v>1020</v>
      </c>
      <c r="E13" s="128"/>
    </row>
    <row r="14" spans="1:5">
      <c r="A14" s="2"/>
      <c r="B14" s="2"/>
      <c r="C14" s="128"/>
      <c r="D14" s="128"/>
      <c r="E14" s="128"/>
    </row>
    <row r="15" spans="1:5">
      <c r="A15" s="2"/>
      <c r="B15" s="132" t="s">
        <v>85</v>
      </c>
      <c r="C15" s="128"/>
      <c r="D15" s="128">
        <f>SUM(C17:C21)</f>
        <v>252797.33999999997</v>
      </c>
      <c r="E15" s="128"/>
    </row>
    <row r="16" spans="1:5">
      <c r="A16" s="2"/>
      <c r="B16" s="131" t="s">
        <v>242</v>
      </c>
      <c r="C16" s="128"/>
      <c r="D16" s="128"/>
      <c r="E16" s="128"/>
    </row>
    <row r="17" spans="1:5">
      <c r="A17" s="2">
        <v>9111</v>
      </c>
      <c r="B17" s="2" t="s">
        <v>238</v>
      </c>
      <c r="C17" s="128">
        <v>107888.72</v>
      </c>
      <c r="D17" s="128"/>
      <c r="E17" s="128"/>
    </row>
    <row r="18" spans="1:5">
      <c r="A18" s="2">
        <v>9111</v>
      </c>
      <c r="B18" s="2" t="s">
        <v>240</v>
      </c>
      <c r="C18" s="128">
        <v>12849.48</v>
      </c>
      <c r="D18" s="128"/>
      <c r="E18" s="128"/>
    </row>
    <row r="19" spans="1:5">
      <c r="A19" s="2"/>
      <c r="B19" s="131" t="s">
        <v>243</v>
      </c>
      <c r="C19" s="128"/>
      <c r="D19" s="128"/>
      <c r="E19" s="128"/>
    </row>
    <row r="20" spans="1:5">
      <c r="A20" s="2">
        <v>9211</v>
      </c>
      <c r="B20" s="2" t="s">
        <v>239</v>
      </c>
      <c r="C20" s="128">
        <v>128979.9</v>
      </c>
      <c r="D20" s="128"/>
      <c r="E20" s="128"/>
    </row>
    <row r="21" spans="1:5">
      <c r="A21" s="2">
        <v>9211</v>
      </c>
      <c r="B21" s="2" t="s">
        <v>241</v>
      </c>
      <c r="C21" s="128">
        <v>3079.24</v>
      </c>
      <c r="D21" s="128"/>
      <c r="E21" s="128"/>
    </row>
    <row r="22" spans="1:5">
      <c r="A22" s="2"/>
      <c r="B22" s="2"/>
      <c r="C22" s="128"/>
      <c r="D22" s="128"/>
      <c r="E22" s="128"/>
    </row>
    <row r="23" spans="1:5">
      <c r="A23" s="2"/>
      <c r="B23" s="135" t="s">
        <v>244</v>
      </c>
      <c r="C23" s="128"/>
      <c r="D23" s="128"/>
      <c r="E23" s="128"/>
    </row>
    <row r="24" spans="1:5">
      <c r="A24" s="2"/>
      <c r="B24" s="133" t="s">
        <v>221</v>
      </c>
      <c r="C24" s="128"/>
      <c r="D24" s="128"/>
      <c r="E24" s="128">
        <f>SUM(C25:C35)</f>
        <v>5651889.7199999997</v>
      </c>
    </row>
    <row r="25" spans="1:5">
      <c r="A25" s="2"/>
      <c r="B25" s="2" t="s">
        <v>245</v>
      </c>
      <c r="C25" s="128">
        <v>1156011.83</v>
      </c>
      <c r="D25" s="128"/>
      <c r="E25" s="128"/>
    </row>
    <row r="26" spans="1:5">
      <c r="A26" s="2"/>
      <c r="B26" s="2" t="s">
        <v>246</v>
      </c>
      <c r="C26" s="128">
        <v>20296.240000000002</v>
      </c>
      <c r="D26" s="128"/>
      <c r="E26" s="128"/>
    </row>
    <row r="27" spans="1:5">
      <c r="A27" s="2"/>
      <c r="B27" s="2" t="s">
        <v>247</v>
      </c>
      <c r="C27" s="128">
        <v>232678.91</v>
      </c>
      <c r="D27" s="128"/>
      <c r="E27" s="128"/>
    </row>
    <row r="28" spans="1:5">
      <c r="A28" s="2"/>
      <c r="B28" s="2" t="s">
        <v>248</v>
      </c>
      <c r="C28" s="128">
        <v>4024980.42</v>
      </c>
      <c r="D28" s="128"/>
      <c r="E28" s="128"/>
    </row>
    <row r="29" spans="1:5">
      <c r="A29" s="2"/>
      <c r="B29" s="2" t="s">
        <v>249</v>
      </c>
      <c r="C29" s="128">
        <v>20.46</v>
      </c>
      <c r="D29" s="128"/>
      <c r="E29" s="128"/>
    </row>
    <row r="30" spans="1:5">
      <c r="A30" s="2"/>
      <c r="B30" s="2" t="s">
        <v>250</v>
      </c>
      <c r="C30" s="128">
        <v>33982.050000000003</v>
      </c>
      <c r="D30" s="128"/>
      <c r="E30" s="128"/>
    </row>
    <row r="31" spans="1:5">
      <c r="A31" s="2"/>
      <c r="B31" s="2" t="s">
        <v>232</v>
      </c>
      <c r="C31" s="128">
        <v>58279</v>
      </c>
      <c r="D31" s="128"/>
      <c r="E31" s="128"/>
    </row>
    <row r="32" spans="1:5">
      <c r="A32" s="2"/>
      <c r="B32" s="2" t="s">
        <v>251</v>
      </c>
      <c r="C32" s="128">
        <v>85828.68</v>
      </c>
      <c r="D32" s="128"/>
      <c r="E32" s="128"/>
    </row>
    <row r="33" spans="1:5">
      <c r="A33" s="2"/>
      <c r="B33" s="2" t="s">
        <v>234</v>
      </c>
      <c r="C33" s="128">
        <v>32054.34</v>
      </c>
      <c r="D33" s="128"/>
      <c r="E33" s="128"/>
    </row>
    <row r="34" spans="1:5">
      <c r="A34" s="2"/>
      <c r="B34" s="2" t="s">
        <v>235</v>
      </c>
      <c r="C34" s="128">
        <v>2375.41</v>
      </c>
      <c r="D34" s="128"/>
      <c r="E34" s="128"/>
    </row>
    <row r="35" spans="1:5">
      <c r="A35" s="2"/>
      <c r="B35" s="2" t="s">
        <v>236</v>
      </c>
      <c r="C35" s="128">
        <v>5382.38</v>
      </c>
      <c r="D35" s="128"/>
      <c r="E35" s="128"/>
    </row>
    <row r="36" spans="1:5">
      <c r="A36" s="2"/>
      <c r="B36" s="2"/>
      <c r="C36" s="128"/>
      <c r="D36" s="128"/>
      <c r="E36" s="128"/>
    </row>
    <row r="37" spans="1:5">
      <c r="A37" s="2"/>
      <c r="B37" s="133" t="s">
        <v>222</v>
      </c>
      <c r="C37" s="128"/>
      <c r="D37" s="128"/>
      <c r="E37" s="128">
        <f>SUM(C38:C39)</f>
        <v>4998</v>
      </c>
    </row>
    <row r="38" spans="1:5">
      <c r="A38" s="2"/>
      <c r="B38" s="134" t="s">
        <v>252</v>
      </c>
      <c r="C38" s="128">
        <v>3978</v>
      </c>
      <c r="D38" s="128"/>
      <c r="E38" s="128"/>
    </row>
    <row r="39" spans="1:5">
      <c r="A39" s="2"/>
      <c r="B39" s="2" t="s">
        <v>253</v>
      </c>
      <c r="C39" s="128">
        <v>1020</v>
      </c>
      <c r="D39" s="128"/>
      <c r="E39" s="128"/>
    </row>
    <row r="40" spans="1:5">
      <c r="A40" s="3"/>
      <c r="B40" s="129" t="s">
        <v>229</v>
      </c>
      <c r="C40" s="45"/>
      <c r="D40" s="45">
        <f>SUM(D5:D39)</f>
        <v>5656887.7199999997</v>
      </c>
      <c r="E40" s="45">
        <f>SUM(E5:E39)</f>
        <v>5656887.7199999997</v>
      </c>
    </row>
    <row r="41" spans="1:5">
      <c r="A41" s="125" t="s">
        <v>228</v>
      </c>
      <c r="B41" s="117"/>
      <c r="C41" s="117"/>
      <c r="D41" s="117"/>
      <c r="E41" s="118"/>
    </row>
    <row r="42" spans="1:5">
      <c r="A42" s="119"/>
      <c r="B42" s="120" t="s">
        <v>254</v>
      </c>
      <c r="C42" s="120"/>
      <c r="D42" s="120"/>
      <c r="E42" s="121"/>
    </row>
    <row r="43" spans="1:5">
      <c r="A43" s="119"/>
      <c r="B43" s="120"/>
      <c r="C43" s="120"/>
      <c r="D43" s="120"/>
      <c r="E43" s="121"/>
    </row>
    <row r="44" spans="1:5">
      <c r="A44" s="122"/>
      <c r="B44" s="123"/>
      <c r="C44" s="123"/>
      <c r="D44" s="123"/>
      <c r="E44" s="124"/>
    </row>
    <row r="50" spans="1:5" ht="18.75">
      <c r="A50" s="181" t="s">
        <v>0</v>
      </c>
      <c r="B50" s="181"/>
      <c r="C50" s="181"/>
      <c r="D50" s="181"/>
      <c r="E50" s="181"/>
    </row>
    <row r="51" spans="1:5">
      <c r="A51" s="182" t="s">
        <v>223</v>
      </c>
      <c r="B51" s="182"/>
      <c r="C51" s="182"/>
      <c r="D51" s="182"/>
      <c r="E51" s="182"/>
    </row>
    <row r="52" spans="1:5">
      <c r="A52" s="91" t="s">
        <v>255</v>
      </c>
    </row>
    <row r="53" spans="1:5">
      <c r="A53" s="126" t="s">
        <v>112</v>
      </c>
      <c r="B53" s="127" t="s">
        <v>224</v>
      </c>
      <c r="C53" s="127" t="s">
        <v>225</v>
      </c>
      <c r="D53" s="127" t="s">
        <v>226</v>
      </c>
      <c r="E53" s="127" t="s">
        <v>227</v>
      </c>
    </row>
    <row r="54" spans="1:5">
      <c r="A54" s="2"/>
      <c r="B54" s="131"/>
      <c r="C54" s="128"/>
      <c r="D54" s="128"/>
      <c r="E54" s="128"/>
    </row>
    <row r="55" spans="1:5">
      <c r="A55" s="2"/>
      <c r="B55" s="131"/>
      <c r="C55" s="128"/>
      <c r="D55" s="128"/>
      <c r="E55" s="128"/>
    </row>
    <row r="56" spans="1:5">
      <c r="A56" s="2"/>
      <c r="B56" s="2"/>
      <c r="C56" s="128"/>
      <c r="D56" s="128"/>
      <c r="E56" s="128"/>
    </row>
    <row r="57" spans="1:5">
      <c r="A57" s="2"/>
      <c r="B57" s="130" t="s">
        <v>256</v>
      </c>
      <c r="C57" s="128"/>
      <c r="D57" s="128">
        <f>SUM(C58:C59)</f>
        <v>875603.2</v>
      </c>
      <c r="E57" s="128"/>
    </row>
    <row r="58" spans="1:5">
      <c r="A58" s="2"/>
      <c r="B58" s="2" t="s">
        <v>257</v>
      </c>
      <c r="C58" s="128">
        <v>437801.6</v>
      </c>
      <c r="D58" s="128"/>
      <c r="E58" s="128"/>
    </row>
    <row r="59" spans="1:5">
      <c r="A59" s="2"/>
      <c r="B59" s="2" t="s">
        <v>257</v>
      </c>
      <c r="C59" s="128">
        <v>437801.6</v>
      </c>
      <c r="D59" s="128"/>
      <c r="E59" s="128"/>
    </row>
    <row r="60" spans="1:5">
      <c r="A60" s="2"/>
      <c r="B60" s="2"/>
      <c r="C60" s="128"/>
      <c r="D60" s="128"/>
      <c r="E60" s="128"/>
    </row>
    <row r="61" spans="1:5">
      <c r="A61" s="2"/>
      <c r="B61" s="130" t="s">
        <v>256</v>
      </c>
      <c r="C61" s="128"/>
      <c r="D61" s="128">
        <f>SUM(C62:C63)</f>
        <v>1068124.8799999999</v>
      </c>
      <c r="E61" s="128"/>
    </row>
    <row r="62" spans="1:5">
      <c r="A62" s="2"/>
      <c r="B62" s="2" t="s">
        <v>258</v>
      </c>
      <c r="C62" s="128">
        <v>521951.44</v>
      </c>
      <c r="D62" s="128"/>
      <c r="E62" s="128"/>
    </row>
    <row r="63" spans="1:5">
      <c r="A63" s="2"/>
      <c r="B63" s="2" t="s">
        <v>258</v>
      </c>
      <c r="C63" s="128">
        <v>546173.43999999994</v>
      </c>
      <c r="D63" s="128"/>
      <c r="E63" s="128"/>
    </row>
    <row r="64" spans="1:5">
      <c r="A64" s="2"/>
      <c r="B64" s="132"/>
      <c r="C64" s="128"/>
      <c r="D64" s="128"/>
      <c r="E64" s="128"/>
    </row>
    <row r="65" spans="1:5">
      <c r="A65" s="2"/>
      <c r="B65" s="2"/>
      <c r="C65" s="128"/>
      <c r="D65" s="128"/>
      <c r="E65" s="128"/>
    </row>
    <row r="66" spans="1:5">
      <c r="A66" s="2"/>
      <c r="B66" s="132"/>
      <c r="C66" s="128"/>
      <c r="D66" s="128"/>
      <c r="E66" s="128"/>
    </row>
    <row r="67" spans="1:5">
      <c r="A67" s="2"/>
      <c r="B67" s="131" t="s">
        <v>178</v>
      </c>
      <c r="C67" s="128"/>
      <c r="D67" s="128">
        <f>SUM(C69)</f>
        <v>24222</v>
      </c>
      <c r="E67" s="128"/>
    </row>
    <row r="68" spans="1:5">
      <c r="A68" s="2"/>
      <c r="B68" s="2" t="s">
        <v>259</v>
      </c>
      <c r="C68" s="128"/>
      <c r="D68" s="128"/>
      <c r="E68" s="128"/>
    </row>
    <row r="69" spans="1:5">
      <c r="A69" s="2"/>
      <c r="B69" s="2" t="s">
        <v>260</v>
      </c>
      <c r="C69" s="128">
        <v>24222</v>
      </c>
      <c r="D69" s="128"/>
      <c r="E69" s="128"/>
    </row>
    <row r="70" spans="1:5">
      <c r="A70" s="2"/>
      <c r="B70" s="131"/>
      <c r="C70" s="128"/>
      <c r="D70" s="128"/>
      <c r="E70" s="128"/>
    </row>
    <row r="71" spans="1:5">
      <c r="A71" s="2"/>
      <c r="B71" s="2"/>
      <c r="C71" s="128"/>
      <c r="D71" s="128"/>
      <c r="E71" s="128"/>
    </row>
    <row r="72" spans="1:5">
      <c r="A72" s="2"/>
      <c r="B72" s="2"/>
      <c r="C72" s="128"/>
      <c r="D72" s="128"/>
      <c r="E72" s="128"/>
    </row>
    <row r="73" spans="1:5">
      <c r="A73" s="2"/>
      <c r="B73" s="2"/>
      <c r="C73" s="128"/>
      <c r="D73" s="128"/>
      <c r="E73" s="128"/>
    </row>
    <row r="74" spans="1:5">
      <c r="A74" s="2"/>
      <c r="B74" s="135" t="s">
        <v>200</v>
      </c>
      <c r="C74" s="128"/>
      <c r="D74" s="128"/>
      <c r="E74" s="128"/>
    </row>
    <row r="75" spans="1:5">
      <c r="A75" s="2"/>
      <c r="B75" s="133" t="s">
        <v>261</v>
      </c>
      <c r="C75" s="128"/>
      <c r="D75" s="128"/>
      <c r="E75" s="128">
        <f>SUM(C76:C77)</f>
        <v>875603.2</v>
      </c>
    </row>
    <row r="76" spans="1:5">
      <c r="A76" s="2"/>
      <c r="B76" s="2" t="s">
        <v>262</v>
      </c>
      <c r="C76" s="128">
        <v>437801.6</v>
      </c>
      <c r="D76" s="128"/>
      <c r="E76" s="128"/>
    </row>
    <row r="77" spans="1:5">
      <c r="A77" s="2"/>
      <c r="B77" s="2" t="s">
        <v>263</v>
      </c>
      <c r="C77" s="128">
        <v>437801.6</v>
      </c>
      <c r="D77" s="128"/>
      <c r="E77" s="128"/>
    </row>
    <row r="78" spans="1:5">
      <c r="A78" s="2"/>
      <c r="B78" s="2"/>
      <c r="C78" s="128"/>
      <c r="D78" s="128"/>
      <c r="E78" s="128"/>
    </row>
    <row r="79" spans="1:5">
      <c r="A79" s="2"/>
      <c r="B79" s="133" t="s">
        <v>264</v>
      </c>
      <c r="C79" s="128"/>
      <c r="D79" s="128"/>
      <c r="E79" s="128">
        <f>SUM(C80:C81)</f>
        <v>1092346.8539999998</v>
      </c>
    </row>
    <row r="80" spans="1:5">
      <c r="A80" s="2"/>
      <c r="B80" s="2" t="s">
        <v>262</v>
      </c>
      <c r="C80" s="128">
        <v>546173.43999999994</v>
      </c>
      <c r="D80" s="128"/>
      <c r="E80" s="128"/>
    </row>
    <row r="81" spans="1:5">
      <c r="A81" s="2"/>
      <c r="B81" s="2" t="s">
        <v>263</v>
      </c>
      <c r="C81" s="128">
        <v>546173.41399999999</v>
      </c>
      <c r="D81" s="128"/>
      <c r="E81" s="128"/>
    </row>
    <row r="82" spans="1:5">
      <c r="A82" s="2"/>
      <c r="B82" s="2"/>
      <c r="C82" s="128"/>
      <c r="D82" s="128"/>
      <c r="E82" s="128"/>
    </row>
    <row r="83" spans="1:5">
      <c r="A83" s="2"/>
      <c r="B83" s="2"/>
      <c r="C83" s="128"/>
      <c r="D83" s="128"/>
      <c r="E83" s="128"/>
    </row>
    <row r="84" spans="1:5">
      <c r="A84" s="2"/>
      <c r="B84" s="2"/>
      <c r="C84" s="128"/>
      <c r="D84" s="128"/>
      <c r="E84" s="128"/>
    </row>
    <row r="85" spans="1:5">
      <c r="A85" s="2"/>
      <c r="B85" s="2"/>
      <c r="C85" s="128"/>
      <c r="D85" s="128"/>
      <c r="E85" s="128"/>
    </row>
    <row r="86" spans="1:5">
      <c r="A86" s="2"/>
      <c r="B86" s="2"/>
      <c r="C86" s="128"/>
      <c r="D86" s="128"/>
      <c r="E86" s="128"/>
    </row>
    <row r="87" spans="1:5">
      <c r="A87" s="2"/>
      <c r="B87" s="2"/>
      <c r="C87" s="128"/>
      <c r="D87" s="128"/>
      <c r="E87" s="128"/>
    </row>
    <row r="88" spans="1:5">
      <c r="A88" s="2"/>
      <c r="B88" s="133"/>
      <c r="C88" s="128"/>
      <c r="D88" s="128"/>
      <c r="E88" s="128"/>
    </row>
    <row r="89" spans="1:5">
      <c r="A89" s="2"/>
      <c r="B89" s="134"/>
      <c r="C89" s="128"/>
      <c r="D89" s="128"/>
      <c r="E89" s="128"/>
    </row>
    <row r="90" spans="1:5">
      <c r="A90" s="2"/>
      <c r="B90" s="2"/>
      <c r="C90" s="128"/>
      <c r="D90" s="128"/>
      <c r="E90" s="128"/>
    </row>
    <row r="91" spans="1:5">
      <c r="A91" s="3"/>
      <c r="B91" s="129" t="s">
        <v>229</v>
      </c>
      <c r="C91" s="45"/>
      <c r="D91" s="45">
        <f>SUM(D54:D90)</f>
        <v>1967950.0799999998</v>
      </c>
      <c r="E91" s="45">
        <f>SUM(E54:E90)</f>
        <v>1967950.0539999998</v>
      </c>
    </row>
    <row r="92" spans="1:5">
      <c r="A92" s="125" t="s">
        <v>228</v>
      </c>
      <c r="B92" s="117"/>
      <c r="C92" s="117"/>
      <c r="D92" s="117"/>
      <c r="E92" s="118"/>
    </row>
    <row r="93" spans="1:5">
      <c r="A93" s="119"/>
      <c r="B93" s="120" t="s">
        <v>265</v>
      </c>
      <c r="C93" s="120"/>
      <c r="D93" s="120"/>
      <c r="E93" s="121"/>
    </row>
    <row r="94" spans="1:5">
      <c r="A94" s="119"/>
      <c r="B94" s="120"/>
      <c r="C94" s="120"/>
      <c r="D94" s="120"/>
      <c r="E94" s="121"/>
    </row>
    <row r="95" spans="1:5">
      <c r="A95" s="122"/>
      <c r="B95" s="123"/>
      <c r="C95" s="123"/>
      <c r="D95" s="123"/>
      <c r="E95" s="124"/>
    </row>
  </sheetData>
  <mergeCells count="4">
    <mergeCell ref="A1:E1"/>
    <mergeCell ref="A2:E2"/>
    <mergeCell ref="A50:E50"/>
    <mergeCell ref="A51:E51"/>
  </mergeCells>
  <pageMargins left="0.51181102362204722" right="0.31496062992125984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15" sqref="F15"/>
    </sheetView>
  </sheetViews>
  <sheetFormatPr baseColWidth="10" defaultRowHeight="15"/>
  <cols>
    <col min="4" max="4" width="3.85546875" customWidth="1"/>
  </cols>
  <sheetData>
    <row r="1" spans="1:8">
      <c r="A1" s="138" t="s">
        <v>112</v>
      </c>
      <c r="B1" s="138" t="s">
        <v>113</v>
      </c>
      <c r="C1" s="138" t="s">
        <v>281</v>
      </c>
      <c r="D1" s="138"/>
      <c r="E1" s="138" t="s">
        <v>115</v>
      </c>
      <c r="F1" s="138" t="s">
        <v>282</v>
      </c>
      <c r="G1" s="138" t="s">
        <v>116</v>
      </c>
    </row>
    <row r="2" spans="1:8">
      <c r="A2" s="101">
        <v>111</v>
      </c>
      <c r="B2" s="136">
        <v>104131.05</v>
      </c>
      <c r="C2" s="4"/>
      <c r="D2" s="49"/>
      <c r="E2" s="4">
        <v>15948.87</v>
      </c>
      <c r="F2" s="4"/>
      <c r="G2" s="4">
        <v>88182.18</v>
      </c>
      <c r="H2" s="5">
        <f>B2+C2-E2-G2</f>
        <v>0</v>
      </c>
    </row>
    <row r="3" spans="1:8">
      <c r="A3" s="101">
        <v>113</v>
      </c>
      <c r="B3" s="136">
        <v>176320.2</v>
      </c>
      <c r="C3" s="4">
        <v>1178.0999999999999</v>
      </c>
      <c r="D3" s="49"/>
      <c r="E3" s="4">
        <v>14914.02</v>
      </c>
      <c r="F3" s="4"/>
      <c r="G3" s="4">
        <v>162584.28</v>
      </c>
      <c r="H3" s="5">
        <f t="shared" ref="H3:H6" si="0">B3+C3-E3-G3</f>
        <v>0</v>
      </c>
    </row>
    <row r="4" spans="1:8">
      <c r="A4" s="101">
        <v>122</v>
      </c>
      <c r="B4" s="136">
        <v>178421.21</v>
      </c>
      <c r="C4" s="4">
        <v>3902.57</v>
      </c>
      <c r="D4" s="49"/>
      <c r="E4" s="4">
        <v>5253.91</v>
      </c>
      <c r="F4" s="4"/>
      <c r="G4" s="4">
        <v>177069.87</v>
      </c>
      <c r="H4" s="5">
        <f t="shared" si="0"/>
        <v>0</v>
      </c>
    </row>
    <row r="5" spans="1:8">
      <c r="A5" s="101">
        <v>452</v>
      </c>
      <c r="B5" s="136">
        <v>10079</v>
      </c>
      <c r="C5" s="4"/>
      <c r="D5" s="49"/>
      <c r="E5" s="4"/>
      <c r="F5" s="4"/>
      <c r="G5" s="4">
        <v>10079</v>
      </c>
      <c r="H5" s="5">
        <f t="shared" si="0"/>
        <v>0</v>
      </c>
    </row>
    <row r="6" spans="1:8">
      <c r="A6" s="101">
        <v>122</v>
      </c>
      <c r="B6" s="136">
        <v>14144</v>
      </c>
      <c r="C6" s="4"/>
      <c r="D6" s="49"/>
      <c r="E6" s="4"/>
      <c r="F6" s="4"/>
      <c r="G6" s="4">
        <v>14144</v>
      </c>
      <c r="H6" s="5">
        <f t="shared" si="0"/>
        <v>0</v>
      </c>
    </row>
    <row r="7" spans="1:8">
      <c r="A7" s="101"/>
      <c r="B7" s="136">
        <f>SUM(B2:B6)</f>
        <v>483095.45999999996</v>
      </c>
      <c r="C7" s="136">
        <f t="shared" ref="C7:G7" si="1">SUM(C2:C6)</f>
        <v>5080.67</v>
      </c>
      <c r="D7" s="137">
        <f t="shared" si="1"/>
        <v>0</v>
      </c>
      <c r="E7" s="136">
        <f t="shared" si="1"/>
        <v>36116.800000000003</v>
      </c>
      <c r="F7" s="136">
        <f t="shared" si="1"/>
        <v>0</v>
      </c>
      <c r="G7" s="136">
        <f t="shared" si="1"/>
        <v>452059.32999999996</v>
      </c>
    </row>
    <row r="8" spans="1:8">
      <c r="A8" s="101"/>
      <c r="B8" s="136"/>
      <c r="C8" s="4"/>
      <c r="D8" s="4"/>
      <c r="E8" s="4"/>
      <c r="F8" s="4"/>
      <c r="G8" s="4"/>
    </row>
    <row r="9" spans="1:8">
      <c r="A9" s="101"/>
      <c r="B9" s="136">
        <f>SUM(B7:C7)</f>
        <v>488176.12999999995</v>
      </c>
      <c r="C9" s="4"/>
      <c r="D9" s="4"/>
      <c r="E9" s="4"/>
      <c r="F9" s="4">
        <v>75005.37</v>
      </c>
      <c r="G9" s="4"/>
    </row>
    <row r="10" spans="1:8">
      <c r="A10" s="101"/>
      <c r="B10" s="136"/>
      <c r="C10" s="4"/>
      <c r="D10" s="4"/>
      <c r="E10" s="4"/>
      <c r="F10" s="4">
        <v>96637.22</v>
      </c>
      <c r="G10" s="4"/>
    </row>
    <row r="11" spans="1:8">
      <c r="A11" s="101"/>
      <c r="B11" s="136"/>
      <c r="C11" s="4"/>
      <c r="D11" s="4"/>
      <c r="E11" s="4"/>
      <c r="F11" s="4">
        <v>50850.239999999998</v>
      </c>
      <c r="G11" s="4"/>
    </row>
    <row r="12" spans="1:8">
      <c r="A12" s="101"/>
      <c r="B12" s="136"/>
      <c r="C12" s="4"/>
      <c r="D12" s="4"/>
      <c r="E12" s="4"/>
      <c r="F12" s="4">
        <v>54233.8</v>
      </c>
      <c r="G12" s="4"/>
    </row>
    <row r="13" spans="1:8">
      <c r="A13" s="101"/>
      <c r="B13" s="136"/>
      <c r="C13" s="4"/>
      <c r="D13" s="4"/>
      <c r="E13" s="4"/>
      <c r="F13" s="4">
        <v>23637.9</v>
      </c>
      <c r="G13" s="4"/>
    </row>
    <row r="14" spans="1:8">
      <c r="A14" s="101"/>
      <c r="B14" s="136"/>
      <c r="C14" s="4"/>
      <c r="D14" s="4"/>
      <c r="E14" s="4"/>
      <c r="F14" s="4">
        <v>8164</v>
      </c>
      <c r="G14" s="4"/>
    </row>
    <row r="15" spans="1:8">
      <c r="A15" s="101"/>
      <c r="B15" s="101"/>
    </row>
    <row r="16" spans="1:8">
      <c r="A16" s="101"/>
      <c r="B16" s="101"/>
    </row>
    <row r="17" spans="1:2">
      <c r="A17" s="101"/>
      <c r="B17" s="101"/>
    </row>
    <row r="18" spans="1:2">
      <c r="A18" s="101"/>
      <c r="B18" s="10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tabSelected="1" workbookViewId="0">
      <selection activeCell="C34" sqref="C34"/>
    </sheetView>
  </sheetViews>
  <sheetFormatPr baseColWidth="10" defaultRowHeight="15"/>
  <cols>
    <col min="1" max="1" width="31.5703125" customWidth="1"/>
    <col min="2" max="2" width="14" customWidth="1"/>
    <col min="3" max="3" width="32.140625" customWidth="1"/>
    <col min="4" max="4" width="13.140625" bestFit="1" customWidth="1"/>
  </cols>
  <sheetData>
    <row r="1" spans="1:4">
      <c r="A1" s="211" t="s">
        <v>0</v>
      </c>
      <c r="B1" s="211"/>
      <c r="C1" s="211"/>
      <c r="D1" s="211"/>
    </row>
    <row r="2" spans="1:4">
      <c r="A2" s="212" t="s">
        <v>96</v>
      </c>
      <c r="B2" s="212"/>
      <c r="C2" s="212"/>
      <c r="D2" s="212"/>
    </row>
    <row r="3" spans="1:4">
      <c r="A3" s="213" t="s">
        <v>284</v>
      </c>
      <c r="B3" s="213"/>
      <c r="C3" s="213"/>
      <c r="D3" s="213"/>
    </row>
    <row r="4" spans="1:4">
      <c r="A4" s="214" t="s">
        <v>33</v>
      </c>
      <c r="B4" s="215" t="s">
        <v>56</v>
      </c>
      <c r="C4" s="216" t="s">
        <v>33</v>
      </c>
      <c r="D4" s="217" t="s">
        <v>56</v>
      </c>
    </row>
    <row r="5" spans="1:4" s="196" customFormat="1">
      <c r="A5" s="209" t="s">
        <v>57</v>
      </c>
      <c r="B5" s="208">
        <f>SUM(B6:B9)</f>
        <v>140424.80000000002</v>
      </c>
      <c r="C5" s="206" t="s">
        <v>62</v>
      </c>
      <c r="D5" s="195">
        <f>SUM(D6:D9)</f>
        <v>1192652.1599999999</v>
      </c>
    </row>
    <row r="6" spans="1:4" s="196" customFormat="1">
      <c r="A6" s="164" t="s">
        <v>220</v>
      </c>
      <c r="B6" s="203"/>
      <c r="C6" s="205" t="s">
        <v>63</v>
      </c>
      <c r="D6" s="197">
        <v>208262.1</v>
      </c>
    </row>
    <row r="7" spans="1:4" s="196" customFormat="1" ht="26.25">
      <c r="A7" s="164" t="s">
        <v>201</v>
      </c>
      <c r="B7" s="200">
        <v>7061.21</v>
      </c>
      <c r="C7" s="205" t="s">
        <v>64</v>
      </c>
      <c r="D7" s="197">
        <v>574084.14</v>
      </c>
    </row>
    <row r="8" spans="1:4" s="196" customFormat="1">
      <c r="A8" s="164" t="s">
        <v>34</v>
      </c>
      <c r="B8" s="200">
        <v>77752.55</v>
      </c>
      <c r="C8" s="205" t="s">
        <v>65</v>
      </c>
      <c r="D8" s="197">
        <v>401843.94</v>
      </c>
    </row>
    <row r="9" spans="1:4" s="196" customFormat="1" ht="26.25">
      <c r="A9" s="164" t="s">
        <v>35</v>
      </c>
      <c r="B9" s="200">
        <v>55611.040000000001</v>
      </c>
      <c r="C9" s="205" t="s">
        <v>66</v>
      </c>
      <c r="D9" s="197">
        <v>8461.98</v>
      </c>
    </row>
    <row r="10" spans="1:4" s="196" customFormat="1">
      <c r="A10" s="198" t="s">
        <v>58</v>
      </c>
      <c r="B10" s="204">
        <f>SUM(B11:B26)</f>
        <v>201268.38999999998</v>
      </c>
      <c r="C10" s="207" t="s">
        <v>67</v>
      </c>
      <c r="D10" s="199">
        <f>SUM(D11:D23)</f>
        <v>442713.21000000008</v>
      </c>
    </row>
    <row r="11" spans="1:4" s="196" customFormat="1" ht="26.25">
      <c r="A11" s="164" t="s">
        <v>36</v>
      </c>
      <c r="B11" s="200">
        <v>4184</v>
      </c>
      <c r="C11" s="205" t="s">
        <v>68</v>
      </c>
      <c r="D11" s="197">
        <f>37436.34-11136-10632</f>
        <v>15668.339999999997</v>
      </c>
    </row>
    <row r="12" spans="1:4" s="196" customFormat="1" ht="26.25">
      <c r="A12" s="164" t="s">
        <v>219</v>
      </c>
      <c r="B12" s="200">
        <v>1444</v>
      </c>
      <c r="C12" s="205" t="s">
        <v>211</v>
      </c>
      <c r="D12" s="197">
        <v>8093.32</v>
      </c>
    </row>
    <row r="13" spans="1:4" s="196" customFormat="1" ht="26.25">
      <c r="A13" s="164" t="s">
        <v>37</v>
      </c>
      <c r="B13" s="200">
        <f>9149+9859</f>
        <v>19008</v>
      </c>
      <c r="C13" s="205" t="s">
        <v>140</v>
      </c>
      <c r="D13" s="197">
        <v>220.97</v>
      </c>
    </row>
    <row r="14" spans="1:4" s="196" customFormat="1" ht="26.25">
      <c r="A14" s="164" t="s">
        <v>308</v>
      </c>
      <c r="B14" s="200">
        <v>3888</v>
      </c>
      <c r="C14" s="205" t="s">
        <v>69</v>
      </c>
      <c r="D14" s="197">
        <v>2282.13</v>
      </c>
    </row>
    <row r="15" spans="1:4" s="196" customFormat="1" ht="39">
      <c r="A15" s="164" t="s">
        <v>309</v>
      </c>
      <c r="B15" s="200">
        <v>1800</v>
      </c>
      <c r="C15" s="205" t="s">
        <v>313</v>
      </c>
      <c r="D15" s="197">
        <v>24940</v>
      </c>
    </row>
    <row r="16" spans="1:4" s="196" customFormat="1" ht="26.25">
      <c r="A16" s="164" t="s">
        <v>38</v>
      </c>
      <c r="B16" s="200">
        <v>177.09</v>
      </c>
      <c r="C16" s="205" t="s">
        <v>70</v>
      </c>
      <c r="D16" s="197">
        <v>2085</v>
      </c>
    </row>
    <row r="17" spans="1:4" s="196" customFormat="1" ht="26.25">
      <c r="A17" s="164" t="s">
        <v>89</v>
      </c>
      <c r="B17" s="200">
        <v>2659.96</v>
      </c>
      <c r="C17" s="205" t="s">
        <v>71</v>
      </c>
      <c r="D17" s="197">
        <f>63448+10632+4000</f>
        <v>78080</v>
      </c>
    </row>
    <row r="18" spans="1:4" s="196" customFormat="1">
      <c r="A18" s="164" t="s">
        <v>39</v>
      </c>
      <c r="B18" s="200">
        <v>169</v>
      </c>
      <c r="C18" s="205" t="s">
        <v>72</v>
      </c>
      <c r="D18" s="197">
        <v>40009.56</v>
      </c>
    </row>
    <row r="19" spans="1:4" s="196" customFormat="1" ht="26.25">
      <c r="A19" s="164" t="s">
        <v>40</v>
      </c>
      <c r="B19" s="200">
        <v>106632.94</v>
      </c>
      <c r="C19" s="205" t="s">
        <v>90</v>
      </c>
      <c r="D19" s="197">
        <v>15387.73</v>
      </c>
    </row>
    <row r="20" spans="1:4" s="196" customFormat="1" ht="26.25">
      <c r="A20" s="164" t="s">
        <v>41</v>
      </c>
      <c r="B20" s="200">
        <v>27696.87</v>
      </c>
      <c r="C20" s="205" t="s">
        <v>73</v>
      </c>
      <c r="D20" s="197">
        <v>6380</v>
      </c>
    </row>
    <row r="21" spans="1:4" s="196" customFormat="1" ht="26.25">
      <c r="A21" s="164" t="s">
        <v>42</v>
      </c>
      <c r="B21" s="200">
        <v>4154.53</v>
      </c>
      <c r="C21" s="205" t="s">
        <v>91</v>
      </c>
      <c r="D21" s="197">
        <v>229064.62</v>
      </c>
    </row>
    <row r="22" spans="1:4" s="196" customFormat="1" ht="26.25">
      <c r="A22" s="164" t="s">
        <v>43</v>
      </c>
      <c r="B22" s="200">
        <v>8275</v>
      </c>
      <c r="C22" s="205" t="s">
        <v>314</v>
      </c>
      <c r="D22" s="197">
        <v>9710.01</v>
      </c>
    </row>
    <row r="23" spans="1:4" s="196" customFormat="1" ht="26.25">
      <c r="A23" s="164" t="s">
        <v>44</v>
      </c>
      <c r="B23" s="200">
        <v>16587</v>
      </c>
      <c r="C23" s="205" t="s">
        <v>315</v>
      </c>
      <c r="D23" s="197">
        <v>10791.53</v>
      </c>
    </row>
    <row r="24" spans="1:4" s="196" customFormat="1">
      <c r="A24" s="164" t="s">
        <v>45</v>
      </c>
      <c r="B24" s="200">
        <v>2520</v>
      </c>
      <c r="C24" s="207" t="s">
        <v>74</v>
      </c>
      <c r="D24" s="199">
        <f>SUM(D25:D43)</f>
        <v>718305.89</v>
      </c>
    </row>
    <row r="25" spans="1:4" s="196" customFormat="1">
      <c r="A25" s="164" t="s">
        <v>310</v>
      </c>
      <c r="B25" s="200">
        <v>572</v>
      </c>
      <c r="C25" s="205" t="s">
        <v>75</v>
      </c>
      <c r="D25" s="197">
        <f>419790+13013</f>
        <v>432803</v>
      </c>
    </row>
    <row r="26" spans="1:4" s="196" customFormat="1">
      <c r="A26" s="164" t="s">
        <v>46</v>
      </c>
      <c r="B26" s="200">
        <v>1500</v>
      </c>
      <c r="C26" s="205" t="s">
        <v>76</v>
      </c>
      <c r="D26" s="197">
        <v>3639</v>
      </c>
    </row>
    <row r="27" spans="1:4" s="196" customFormat="1">
      <c r="A27" s="198" t="s">
        <v>59</v>
      </c>
      <c r="B27" s="204">
        <f>SUM(B28:B29)</f>
        <v>18916.060000000001</v>
      </c>
      <c r="C27" s="205" t="s">
        <v>316</v>
      </c>
      <c r="D27" s="197">
        <v>10440</v>
      </c>
    </row>
    <row r="28" spans="1:4" s="196" customFormat="1">
      <c r="A28" s="164" t="s">
        <v>47</v>
      </c>
      <c r="B28" s="200">
        <v>12312</v>
      </c>
      <c r="C28" s="205" t="s">
        <v>94</v>
      </c>
      <c r="D28" s="197">
        <v>5000</v>
      </c>
    </row>
    <row r="29" spans="1:4" s="196" customFormat="1" ht="39">
      <c r="A29" s="164" t="s">
        <v>48</v>
      </c>
      <c r="B29" s="200">
        <v>6604.06</v>
      </c>
      <c r="C29" s="205" t="s">
        <v>102</v>
      </c>
      <c r="D29" s="197">
        <v>4060</v>
      </c>
    </row>
    <row r="30" spans="1:4" s="196" customFormat="1" ht="26.25">
      <c r="A30" s="198" t="s">
        <v>49</v>
      </c>
      <c r="B30" s="204">
        <f>SUM(B31)</f>
        <v>1747.12</v>
      </c>
      <c r="C30" s="205" t="s">
        <v>317</v>
      </c>
      <c r="D30" s="197">
        <f>44544+11136</f>
        <v>55680</v>
      </c>
    </row>
    <row r="31" spans="1:4" s="196" customFormat="1">
      <c r="A31" s="164" t="s">
        <v>50</v>
      </c>
      <c r="B31" s="200">
        <v>1747.12</v>
      </c>
      <c r="C31" s="205" t="s">
        <v>318</v>
      </c>
      <c r="D31" s="197">
        <v>10904</v>
      </c>
    </row>
    <row r="32" spans="1:4" s="196" customFormat="1">
      <c r="A32" s="198" t="s">
        <v>60</v>
      </c>
      <c r="B32" s="204">
        <f>SUM(B33:B34)</f>
        <v>11062117.489999998</v>
      </c>
      <c r="C32" s="205" t="s">
        <v>167</v>
      </c>
      <c r="D32" s="197">
        <v>382.8</v>
      </c>
    </row>
    <row r="33" spans="1:4" s="196" customFormat="1">
      <c r="A33" s="164" t="s">
        <v>51</v>
      </c>
      <c r="B33" s="200">
        <f>1487872.25+3006.23+7988757.07+849884.18+33617.49+5382.38+73310.19+20987.81+4184.74+31908.11+91676+25.53+50842.37+8185.12+409315.62</f>
        <v>11058955.089999998</v>
      </c>
      <c r="C33" s="205" t="s">
        <v>77</v>
      </c>
      <c r="D33" s="197">
        <v>3449.34</v>
      </c>
    </row>
    <row r="34" spans="1:4" s="196" customFormat="1" ht="26.25">
      <c r="A34" s="164" t="s">
        <v>52</v>
      </c>
      <c r="B34" s="200">
        <v>3162.4</v>
      </c>
      <c r="C34" s="205" t="s">
        <v>319</v>
      </c>
      <c r="D34" s="197">
        <v>24078.12</v>
      </c>
    </row>
    <row r="35" spans="1:4" s="196" customFormat="1">
      <c r="A35" s="198" t="s">
        <v>61</v>
      </c>
      <c r="B35" s="204">
        <f>SUM(B36:B39)</f>
        <v>985065.46999999986</v>
      </c>
      <c r="C35" s="205" t="s">
        <v>107</v>
      </c>
      <c r="D35" s="197">
        <v>16660</v>
      </c>
    </row>
    <row r="36" spans="1:4" s="196" customFormat="1" ht="39">
      <c r="A36" s="164" t="s">
        <v>53</v>
      </c>
      <c r="B36" s="200">
        <v>437801.6</v>
      </c>
      <c r="C36" s="205" t="s">
        <v>212</v>
      </c>
      <c r="D36" s="197">
        <v>5739.68</v>
      </c>
    </row>
    <row r="37" spans="1:4" s="196" customFormat="1" ht="26.25">
      <c r="A37" s="164" t="s">
        <v>311</v>
      </c>
      <c r="B37" s="200">
        <v>473.04</v>
      </c>
      <c r="C37" s="205" t="s">
        <v>78</v>
      </c>
      <c r="D37" s="197">
        <v>28509.95</v>
      </c>
    </row>
    <row r="38" spans="1:4" s="196" customFormat="1" ht="26.25">
      <c r="A38" s="164" t="s">
        <v>54</v>
      </c>
      <c r="B38" s="200">
        <v>546173.43999999994</v>
      </c>
      <c r="C38" s="205" t="s">
        <v>320</v>
      </c>
      <c r="D38" s="197">
        <v>71032</v>
      </c>
    </row>
    <row r="39" spans="1:4" s="196" customFormat="1" ht="39">
      <c r="A39" s="164" t="s">
        <v>312</v>
      </c>
      <c r="B39" s="200">
        <v>617.39</v>
      </c>
      <c r="C39" s="205" t="s">
        <v>321</v>
      </c>
      <c r="D39" s="197">
        <v>464</v>
      </c>
    </row>
    <row r="40" spans="1:4" s="196" customFormat="1">
      <c r="A40" s="164"/>
      <c r="B40" s="200"/>
      <c r="C40" s="205" t="s">
        <v>176</v>
      </c>
      <c r="D40" s="197">
        <v>1805</v>
      </c>
    </row>
    <row r="41" spans="1:4" s="196" customFormat="1">
      <c r="A41" s="218"/>
      <c r="B41" s="219"/>
      <c r="C41" s="205" t="s">
        <v>79</v>
      </c>
      <c r="D41" s="197">
        <v>2923</v>
      </c>
    </row>
    <row r="42" spans="1:4" s="196" customFormat="1">
      <c r="A42" s="210"/>
      <c r="B42" s="220"/>
      <c r="C42" s="205" t="s">
        <v>322</v>
      </c>
      <c r="D42" s="197">
        <v>7236</v>
      </c>
    </row>
    <row r="43" spans="1:4" s="196" customFormat="1">
      <c r="A43" s="210"/>
      <c r="B43" s="220"/>
      <c r="C43" s="205" t="s">
        <v>80</v>
      </c>
      <c r="D43" s="197">
        <v>33500</v>
      </c>
    </row>
    <row r="44" spans="1:4" s="196" customFormat="1" ht="26.25">
      <c r="A44" s="218"/>
      <c r="B44" s="219"/>
      <c r="C44" s="207" t="s">
        <v>81</v>
      </c>
      <c r="D44" s="199">
        <f>SUM(D45:D49)</f>
        <v>108224.2</v>
      </c>
    </row>
    <row r="45" spans="1:4" s="196" customFormat="1">
      <c r="A45" s="218"/>
      <c r="B45" s="219"/>
      <c r="C45" s="205" t="s">
        <v>82</v>
      </c>
      <c r="D45" s="197">
        <v>80475.199999999997</v>
      </c>
    </row>
    <row r="46" spans="1:4" s="196" customFormat="1" ht="26.25">
      <c r="A46" s="218"/>
      <c r="B46" s="219"/>
      <c r="C46" s="205" t="s">
        <v>183</v>
      </c>
      <c r="D46" s="197">
        <v>3000</v>
      </c>
    </row>
    <row r="47" spans="1:4" s="196" customFormat="1" ht="26.25">
      <c r="A47" s="218"/>
      <c r="B47" s="219"/>
      <c r="C47" s="205" t="s">
        <v>83</v>
      </c>
      <c r="D47" s="197">
        <v>3506</v>
      </c>
    </row>
    <row r="48" spans="1:4" s="196" customFormat="1" ht="26.25">
      <c r="A48" s="218"/>
      <c r="B48" s="219"/>
      <c r="C48" s="205" t="s">
        <v>108</v>
      </c>
      <c r="D48" s="197">
        <v>3000</v>
      </c>
    </row>
    <row r="49" spans="1:4" s="196" customFormat="1">
      <c r="A49" s="218"/>
      <c r="B49" s="219"/>
      <c r="C49" s="205" t="s">
        <v>84</v>
      </c>
      <c r="D49" s="197">
        <v>18243</v>
      </c>
    </row>
    <row r="50" spans="1:4" s="196" customFormat="1">
      <c r="A50" s="218"/>
      <c r="B50" s="219"/>
      <c r="C50" s="207" t="s">
        <v>323</v>
      </c>
      <c r="D50" s="199">
        <f>SUM(D51:D54)</f>
        <v>513530</v>
      </c>
    </row>
    <row r="51" spans="1:4" s="196" customFormat="1">
      <c r="A51" s="218"/>
      <c r="B51" s="219"/>
      <c r="C51" s="205" t="s">
        <v>11</v>
      </c>
      <c r="D51" s="197">
        <v>21460</v>
      </c>
    </row>
    <row r="52" spans="1:4" s="196" customFormat="1">
      <c r="A52" s="218"/>
      <c r="B52" s="219"/>
      <c r="C52" s="205" t="s">
        <v>324</v>
      </c>
      <c r="D52" s="197">
        <v>418800</v>
      </c>
    </row>
    <row r="53" spans="1:4" s="196" customFormat="1" ht="26.25">
      <c r="A53" s="218"/>
      <c r="B53" s="219"/>
      <c r="C53" s="205" t="s">
        <v>325</v>
      </c>
      <c r="D53" s="197">
        <v>67702</v>
      </c>
    </row>
    <row r="54" spans="1:4" s="196" customFormat="1" ht="26.25">
      <c r="A54" s="218"/>
      <c r="B54" s="219"/>
      <c r="C54" s="205" t="s">
        <v>15</v>
      </c>
      <c r="D54" s="197">
        <v>5568</v>
      </c>
    </row>
    <row r="55" spans="1:4" s="196" customFormat="1">
      <c r="A55" s="218"/>
      <c r="B55" s="219"/>
      <c r="C55" s="207" t="s">
        <v>86</v>
      </c>
      <c r="D55" s="199">
        <f>SUM(D56)</f>
        <v>429029.24</v>
      </c>
    </row>
    <row r="56" spans="1:4" s="196" customFormat="1">
      <c r="A56" s="218"/>
      <c r="B56" s="219"/>
      <c r="C56" s="205" t="s">
        <v>189</v>
      </c>
      <c r="D56" s="197">
        <v>429029.24</v>
      </c>
    </row>
    <row r="57" spans="1:4" s="196" customFormat="1">
      <c r="A57" s="218"/>
      <c r="B57" s="219"/>
      <c r="C57" s="207" t="s">
        <v>85</v>
      </c>
      <c r="D57" s="199">
        <f>SUM(D58:D59)</f>
        <v>238322.31</v>
      </c>
    </row>
    <row r="58" spans="1:4" s="196" customFormat="1">
      <c r="A58" s="218"/>
      <c r="B58" s="219"/>
      <c r="C58" s="205" t="s">
        <v>87</v>
      </c>
      <c r="D58" s="197">
        <v>120738.2</v>
      </c>
    </row>
    <row r="59" spans="1:4" s="196" customFormat="1">
      <c r="A59" s="221"/>
      <c r="B59" s="222"/>
      <c r="C59" s="205" t="s">
        <v>88</v>
      </c>
      <c r="D59" s="197">
        <v>117584.11</v>
      </c>
    </row>
    <row r="60" spans="1:4" s="196" customFormat="1">
      <c r="A60" s="202" t="s">
        <v>55</v>
      </c>
      <c r="B60" s="201">
        <f>SUM(B5,B10,B27,B30,B32,B35)</f>
        <v>12409539.329999998</v>
      </c>
      <c r="C60" s="202" t="s">
        <v>55</v>
      </c>
      <c r="D60" s="201">
        <f>SUM(D5,D10,D24,D44,D50,D55,D57)</f>
        <v>3642777.0100000002</v>
      </c>
    </row>
  </sheetData>
  <mergeCells count="3">
    <mergeCell ref="A1:D1"/>
    <mergeCell ref="A2:D2"/>
    <mergeCell ref="A3:D3"/>
  </mergeCells>
  <pageMargins left="0.7" right="0.7" top="0.63" bottom="0.39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8" sqref="A8"/>
    </sheetView>
  </sheetViews>
  <sheetFormatPr baseColWidth="10" defaultRowHeight="15"/>
  <cols>
    <col min="2" max="2" width="60" customWidth="1"/>
  </cols>
  <sheetData>
    <row r="1" spans="1:3">
      <c r="A1" t="s">
        <v>0</v>
      </c>
    </row>
    <row r="2" spans="1:3">
      <c r="A2" t="s">
        <v>326</v>
      </c>
    </row>
    <row r="3" spans="1:3">
      <c r="A3" t="s">
        <v>112</v>
      </c>
      <c r="B3" t="s">
        <v>327</v>
      </c>
    </row>
    <row r="4" spans="1:3">
      <c r="A4" s="166">
        <v>5211</v>
      </c>
      <c r="B4" s="167" t="s">
        <v>11</v>
      </c>
      <c r="C4" s="49">
        <v>21460</v>
      </c>
    </row>
    <row r="6" spans="1:3">
      <c r="A6" s="166">
        <v>3441</v>
      </c>
      <c r="B6" s="167" t="s">
        <v>319</v>
      </c>
      <c r="C6" s="49">
        <v>24078.12</v>
      </c>
    </row>
    <row r="7" spans="1:3">
      <c r="A7" t="s">
        <v>328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EDO SIT-FIN</vt:lpstr>
      <vt:lpstr>RESUMEN EGRE</vt:lpstr>
      <vt:lpstr>CTA 0865</vt:lpstr>
      <vt:lpstr>CTA 4515</vt:lpstr>
      <vt:lpstr>CTA 5019</vt:lpstr>
      <vt:lpstr>POL INGRE</vt:lpstr>
      <vt:lpstr>NOMINA</vt:lpstr>
      <vt:lpstr>INGRESOS</vt:lpstr>
      <vt:lpstr>DESGLOSE CTAS</vt:lpstr>
      <vt:lpstr>EGRESOS</vt:lpstr>
      <vt:lpstr>OBSERV.</vt:lpstr>
      <vt:lpstr>GASTOS MAYORES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Chava</dc:creator>
  <cp:lastModifiedBy>Tesoreria</cp:lastModifiedBy>
  <cp:lastPrinted>2019-06-26T17:47:02Z</cp:lastPrinted>
  <dcterms:created xsi:type="dcterms:W3CDTF">2018-11-14T18:26:36Z</dcterms:created>
  <dcterms:modified xsi:type="dcterms:W3CDTF">2019-06-26T17:47:26Z</dcterms:modified>
</cp:coreProperties>
</file>