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 2018\TRANSPARENCIA OLI 2018\INFORMACION TRANSPARENCIA 2018\TRANSPARENCIA 2018\ULTIMA ENTREGA SEP 2018\ESTADO DE INGRESOS Y EGRESOS AGOSTO 2018\"/>
    </mc:Choice>
  </mc:AlternateContent>
  <bookViews>
    <workbookView xWindow="240" yWindow="120" windowWidth="20115" windowHeight="6990"/>
  </bookViews>
  <sheets>
    <sheet name="EDO-INGRE-EGRE" sheetId="33" r:id="rId1"/>
  </sheets>
  <calcPr calcId="152511"/>
</workbook>
</file>

<file path=xl/calcChain.xml><?xml version="1.0" encoding="utf-8"?>
<calcChain xmlns="http://schemas.openxmlformats.org/spreadsheetml/2006/main">
  <c r="H24" i="33" l="1"/>
  <c r="H41" i="33" l="1"/>
  <c r="D58" i="33" l="1"/>
  <c r="D51" i="33"/>
  <c r="D44" i="33"/>
  <c r="D37" i="33"/>
  <c r="D31" i="33"/>
  <c r="D18" i="33"/>
  <c r="D16" i="33" s="1"/>
  <c r="D8" i="33"/>
  <c r="H63" i="33"/>
  <c r="H70" i="33"/>
  <c r="H69" i="33" s="1"/>
  <c r="H66" i="33"/>
  <c r="H34" i="33"/>
  <c r="H59" i="33"/>
  <c r="H56" i="33" s="1"/>
  <c r="H52" i="33"/>
  <c r="H51" i="33"/>
  <c r="H49" i="33"/>
  <c r="H46" i="33"/>
  <c r="H43" i="33"/>
  <c r="H40" i="33"/>
  <c r="H31" i="33"/>
  <c r="H20" i="33"/>
  <c r="H7" i="33"/>
  <c r="H9" i="33"/>
  <c r="H5" i="33" l="1"/>
  <c r="H33" i="33"/>
  <c r="D72" i="33"/>
  <c r="H14" i="33"/>
  <c r="H72" i="33" l="1"/>
</calcChain>
</file>

<file path=xl/sharedStrings.xml><?xml version="1.0" encoding="utf-8"?>
<sst xmlns="http://schemas.openxmlformats.org/spreadsheetml/2006/main" count="104" uniqueCount="104">
  <si>
    <t>MUNICIPIO DE SAN JUANITO DE ESCOBEDO JALISCO</t>
  </si>
  <si>
    <t>SERVICIOS PERSONALES</t>
  </si>
  <si>
    <t>DIETAS</t>
  </si>
  <si>
    <t>SUELDOS BASE AL PERSONAL PERMANENTE</t>
  </si>
  <si>
    <t>PUESTOS PERMANENTES Y EVENTUALES</t>
  </si>
  <si>
    <t>DESIGNACION DE NUMERO OFICIAL</t>
  </si>
  <si>
    <t>MATERIAL DE LIMPIEZA</t>
  </si>
  <si>
    <t>PRODUCTOS ALIMENTICIOS PARA PERSONAS</t>
  </si>
  <si>
    <t>REVISION Y AUTORIZACION DE AVALUOS</t>
  </si>
  <si>
    <t>OTROS PRODUCTOS NO ESPECIFICADOS</t>
  </si>
  <si>
    <t>MULTAS</t>
  </si>
  <si>
    <t>SERVICIOS GENERALES</t>
  </si>
  <si>
    <t>PARTICIPACIONES FEDERALES</t>
  </si>
  <si>
    <t>ENERGIA ELECTRICA</t>
  </si>
  <si>
    <t>PARTICIPACIONES ESTATALES</t>
  </si>
  <si>
    <t>AGUA</t>
  </si>
  <si>
    <t>TELEFONIA TRADICIONAL</t>
  </si>
  <si>
    <t>TELEFONIA CELULAR</t>
  </si>
  <si>
    <t>VIATICOS EN EL PAIS</t>
  </si>
  <si>
    <t>GASTOS DE ORDEN SOCIAL Y CULTURAL</t>
  </si>
  <si>
    <t>JUBILACIONES</t>
  </si>
  <si>
    <t>INVERSION PUBLICA</t>
  </si>
  <si>
    <t>EDIFICACION NO HABITACIONAL</t>
  </si>
  <si>
    <t>DEUDA PUBLICA</t>
  </si>
  <si>
    <t>LICENCIAS DE CONSTRUCCION</t>
  </si>
  <si>
    <t>D E R E C H O S</t>
  </si>
  <si>
    <t>ESTADO DE INGRESOS Y EGRESOS</t>
  </si>
  <si>
    <t>I N G R E S O S</t>
  </si>
  <si>
    <t>E  G  R  E  S  O  S</t>
  </si>
  <si>
    <t>PREDIOS RUSTICOS</t>
  </si>
  <si>
    <t>PREDIOS URBANOS</t>
  </si>
  <si>
    <t>SERVICIO DOMESTICO</t>
  </si>
  <si>
    <t>AUTORIZACION DE MATANZA</t>
  </si>
  <si>
    <t>FORMAS Y EDICIONES IMPRESAS</t>
  </si>
  <si>
    <t>MATERIALES Y SUMINISTROS</t>
  </si>
  <si>
    <t>SUELDO BASE AL PERSONAL EVENTUAL</t>
  </si>
  <si>
    <t>PRODUCTOS MINERALES NO METALICOS</t>
  </si>
  <si>
    <t>PRENDAS DE SEGURIDAD Y PROTECCION PERSONAL</t>
  </si>
  <si>
    <t>SERVICIOS FINANCIEROS Y BANCARIOS</t>
  </si>
  <si>
    <t>TOTAL DE INGRESOS</t>
  </si>
  <si>
    <t>FLETES Y MANIOBRAS</t>
  </si>
  <si>
    <t>I M P U E S T O S</t>
  </si>
  <si>
    <t>MATERIALES Y UTILES DE IMPRESIÓN Y REPRODUCCION</t>
  </si>
  <si>
    <t>AYUDAS SOCIALES A PERSONAS</t>
  </si>
  <si>
    <t>AYUDAS SOCIALES A INSTITUCIONES DE ENSEÑANZA</t>
  </si>
  <si>
    <t>CERTIFICACIONES CATASTRALES</t>
  </si>
  <si>
    <t>DEL FONDO DE FORTALECIMIENTO MUNICIPAL</t>
  </si>
  <si>
    <t>TRANSMISIONES PATRIMONIALES</t>
  </si>
  <si>
    <t>P R O D U C T O S</t>
  </si>
  <si>
    <t>TOTAL DE EGRESOS</t>
  </si>
  <si>
    <t>ARRENDAMIENTO DE MAQUINARIA</t>
  </si>
  <si>
    <t>SERVICIOS DE APOYO ADMINISTRATIVO</t>
  </si>
  <si>
    <t>SERVICIOS DE CAPACITACION</t>
  </si>
  <si>
    <t>APTOVECHAMIENTOS</t>
  </si>
  <si>
    <t>LICENCIAS INFORMATICAS E INTELECTUALES</t>
  </si>
  <si>
    <t>TRANSFERENCIAS AL D I F</t>
  </si>
  <si>
    <t>LICENCIAS MUNICIPALES</t>
  </si>
  <si>
    <t>COMBUSTIBLES Y LUBRICANTES</t>
  </si>
  <si>
    <t>A P O R T A C I O N E S    F E D E R A L E S</t>
  </si>
  <si>
    <t>DEL FONDO DE INFRAESTRUCTURA</t>
  </si>
  <si>
    <t>P A R T I C I P A C I O N E S</t>
  </si>
  <si>
    <t>BIENES MUEBLES E INMUEBLES</t>
  </si>
  <si>
    <t>CONVENIOS ESTATALES</t>
  </si>
  <si>
    <t>FERTILIZANTES, PESTICIDAS Y OTROS PDTOS. QUIMICOS</t>
  </si>
  <si>
    <t xml:space="preserve">GAS </t>
  </si>
  <si>
    <t>C O N V E N I O S</t>
  </si>
  <si>
    <t>TRANSFERENCIAS SUBSIDIOS Y OTRAS AYUDAS</t>
  </si>
  <si>
    <t>DEL 1 AL 31 DE AGOSTO DE 2018</t>
  </si>
  <si>
    <t>APROVECHAMIENTOS POR APORTAC. Y COOP</t>
  </si>
  <si>
    <t>EXPED. DE CERTIF. CERTIFICAC CONSTANC.  COPIAS</t>
  </si>
  <si>
    <t>20 % PARA EL SANEAMIENTO DE LAS AGUAS R.</t>
  </si>
  <si>
    <t>3% PARA LA INFRAESTRUC. BASICA EXISTENTE</t>
  </si>
  <si>
    <t>MATERIALES PARA EL REGISTRO E IDENTIFIC. DE BIENES</t>
  </si>
  <si>
    <t>MATERIALES, UTILES Y EQ. MENORES DE OFICINA</t>
  </si>
  <si>
    <t>OTROS MATERIALES Y ARTIC. PARA LA CONSTRUCCION</t>
  </si>
  <si>
    <t>REFACC. Y ACCS, MENORES DE EQ. DE COMPUTO</t>
  </si>
  <si>
    <t>REFACC. Y ACCESORIOS MENORES DE EQ. DE TRANSPORTE</t>
  </si>
  <si>
    <t xml:space="preserve">SERVICIOS LEGALES DE CONTABILIDAD, AUDITORIA </t>
  </si>
  <si>
    <t xml:space="preserve">SERVICIOS DE DISEÑO, ARQUITEC.  INGENIERIA </t>
  </si>
  <si>
    <t>CONSERVACION Y MANT. DE MENOR DE INMUEBLES</t>
  </si>
  <si>
    <t>REPARAC. Y MANT. DE EQUIPO DE TRANSPORTE</t>
  </si>
  <si>
    <t>AYUDAS SOCIALES A INSTITUC. SIN FINES DE LUCRO</t>
  </si>
  <si>
    <t>TRANSF. A FIDEICOMISOS DELPODER EJECUTIVO</t>
  </si>
  <si>
    <t>DIVISION DE TERRENOS Y CONST. DE OBRAS DE URBA.</t>
  </si>
  <si>
    <t>AMORTIZAC. DE LA DEUDA INTERNA CON INST. DE CREDITO</t>
  </si>
  <si>
    <t>INTERESES DE LA DEUDA INTERNA CON INSTITUC. DE CRED.</t>
  </si>
  <si>
    <t>INSTALACION, REPARAC.Y MANT. DE MAQ. Y OTROS EQ.</t>
  </si>
  <si>
    <t>REFACC. Y ACCES. MENORES DE MAQ. Y OTROS EQUIPOS</t>
  </si>
  <si>
    <t>MATERIALES, UTILES Y EQ. MENORES DE LA TENOLOGIA</t>
  </si>
  <si>
    <t>PRIMA DE VACACIONES, DOMINICAL Y GRATIFICACIONES</t>
  </si>
  <si>
    <t>HORAS EXTRAORDINARIAS</t>
  </si>
  <si>
    <t>INDEMNIZACIONES</t>
  </si>
  <si>
    <t>ESTIMULOS</t>
  </si>
  <si>
    <t>CEMENTO Y PRODUCTOS DE CONCRETO</t>
  </si>
  <si>
    <t>CAL, YESO Y PRODUCTOS DE YESO</t>
  </si>
  <si>
    <t>VESTUARIO Y UNIFORMES</t>
  </si>
  <si>
    <t>REFACCIONESY ACCESORIOS MENORES DE EDIFICIO</t>
  </si>
  <si>
    <t>ARRENDAMIENTO DE EDIFICIOS</t>
  </si>
  <si>
    <t>SEGUROS DE BIENES PATRIMONIALES</t>
  </si>
  <si>
    <t>INSTALAC, REPARACION Y MANT, DE EQ. DE COMPUTO</t>
  </si>
  <si>
    <t>DIFUSION POR RADIO, TELEVISION Y OTROS MEDIOS DE M</t>
  </si>
  <si>
    <t>OTRO MOBILIARIO Y EQ. DE EDUCACION RECREATIVO</t>
  </si>
  <si>
    <t>OTRAS PRESTACIONES SOCIALES Y ECONOMICAS</t>
  </si>
  <si>
    <t>ARRENDAMIENTO DE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</si>
</sst>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 Light"/>
      <family val="2"/>
    </font>
    <font>
      <b/>
      <i/>
      <sz val="8"/>
      <name val="Arial Black"/>
      <family val="2"/>
    </font>
    <font>
      <b/>
      <i/>
      <u val="singleAccounting"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u/>
      <sz val="8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1" applyFont="1"/>
    <xf numFmtId="0" fontId="3" fillId="0" borderId="0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Fill="1" applyBorder="1" applyAlignment="1"/>
    <xf numFmtId="43" fontId="0" fillId="0" borderId="0" xfId="1" applyFont="1" applyBorder="1" applyAlignment="1"/>
    <xf numFmtId="43" fontId="0" fillId="0" borderId="0" xfId="1" applyFont="1" applyFill="1" applyBorder="1" applyAlignment="1"/>
    <xf numFmtId="0" fontId="0" fillId="0" borderId="0" xfId="0" applyBorder="1" applyAlignment="1"/>
    <xf numFmtId="43" fontId="4" fillId="3" borderId="1" xfId="1" applyFont="1" applyFill="1" applyBorder="1" applyAlignment="1">
      <alignment wrapText="1"/>
    </xf>
    <xf numFmtId="43" fontId="4" fillId="3" borderId="5" xfId="1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4" fillId="0" borderId="0" xfId="1" applyFont="1" applyFill="1" applyBorder="1" applyAlignment="1">
      <alignment wrapText="1"/>
    </xf>
    <xf numFmtId="43" fontId="3" fillId="0" borderId="7" xfId="1" applyFont="1" applyFill="1" applyBorder="1" applyAlignment="1">
      <alignment wrapText="1"/>
    </xf>
    <xf numFmtId="43" fontId="4" fillId="3" borderId="0" xfId="1" applyFont="1" applyFill="1" applyBorder="1" applyAlignment="1">
      <alignment wrapText="1"/>
    </xf>
    <xf numFmtId="43" fontId="3" fillId="0" borderId="0" xfId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3" fillId="0" borderId="10" xfId="1" applyFont="1" applyFill="1" applyBorder="1" applyAlignment="1">
      <alignment wrapText="1"/>
    </xf>
    <xf numFmtId="43" fontId="4" fillId="3" borderId="7" xfId="1" applyFont="1" applyFill="1" applyBorder="1" applyAlignment="1">
      <alignment wrapText="1"/>
    </xf>
    <xf numFmtId="43" fontId="3" fillId="0" borderId="2" xfId="1" applyFont="1" applyFill="1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43" fontId="4" fillId="0" borderId="7" xfId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4" fillId="2" borderId="9" xfId="1" applyFont="1" applyFill="1" applyBorder="1" applyAlignment="1">
      <alignment wrapText="1"/>
    </xf>
    <xf numFmtId="43" fontId="5" fillId="0" borderId="0" xfId="1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3" fontId="0" fillId="0" borderId="0" xfId="1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7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43" fontId="9" fillId="4" borderId="1" xfId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43" fontId="9" fillId="4" borderId="0" xfId="1" applyFont="1" applyFill="1" applyBorder="1" applyAlignment="1">
      <alignment wrapText="1"/>
    </xf>
    <xf numFmtId="0" fontId="9" fillId="3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6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43" fontId="9" fillId="4" borderId="3" xfId="1" applyFont="1" applyFill="1" applyBorder="1" applyAlignment="1">
      <alignment wrapText="1"/>
    </xf>
    <xf numFmtId="0" fontId="13" fillId="0" borderId="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3"/>
  <sheetViews>
    <sheetView tabSelected="1" workbookViewId="0">
      <selection activeCell="C6" sqref="C6"/>
    </sheetView>
  </sheetViews>
  <sheetFormatPr baseColWidth="10" defaultRowHeight="15" x14ac:dyDescent="0.25"/>
  <cols>
    <col min="2" max="2" width="5.42578125" customWidth="1"/>
    <col min="3" max="3" width="40.140625" style="3" customWidth="1"/>
    <col min="4" max="4" width="12.85546875" style="3" customWidth="1"/>
    <col min="5" max="5" width="2" style="3" customWidth="1"/>
    <col min="6" max="6" width="5" style="3" bestFit="1" customWidth="1"/>
    <col min="7" max="7" width="39.42578125" style="3" customWidth="1"/>
    <col min="8" max="8" width="12.85546875" style="3" customWidth="1"/>
    <col min="9" max="9" width="5" customWidth="1"/>
    <col min="10" max="10" width="14" customWidth="1"/>
    <col min="12" max="12" width="13.7109375" bestFit="1" customWidth="1"/>
  </cols>
  <sheetData>
    <row r="1" spans="2:12" ht="15.75" customHeight="1" x14ac:dyDescent="0.25">
      <c r="B1" s="30" t="s">
        <v>0</v>
      </c>
      <c r="C1" s="31"/>
      <c r="D1" s="31"/>
      <c r="E1" s="31"/>
      <c r="F1" s="31"/>
      <c r="G1" s="31"/>
      <c r="H1" s="32"/>
    </row>
    <row r="2" spans="2:12" ht="15" customHeight="1" x14ac:dyDescent="0.25">
      <c r="B2" s="33" t="s">
        <v>26</v>
      </c>
      <c r="C2" s="34"/>
      <c r="D2" s="34"/>
      <c r="E2" s="34"/>
      <c r="F2" s="34"/>
      <c r="G2" s="34"/>
      <c r="H2" s="35"/>
      <c r="K2" s="1"/>
    </row>
    <row r="3" spans="2:12" ht="16.5" customHeight="1" x14ac:dyDescent="0.25">
      <c r="B3" s="33" t="s">
        <v>67</v>
      </c>
      <c r="C3" s="34"/>
      <c r="D3" s="34"/>
      <c r="E3" s="34"/>
      <c r="F3" s="34"/>
      <c r="G3" s="34"/>
      <c r="H3" s="35"/>
      <c r="K3" s="1"/>
    </row>
    <row r="4" spans="2:12" ht="16.5" customHeight="1" thickBot="1" x14ac:dyDescent="0.3">
      <c r="B4" s="36" t="s">
        <v>27</v>
      </c>
      <c r="C4" s="37"/>
      <c r="D4" s="37"/>
      <c r="E4" s="38"/>
      <c r="F4" s="36" t="s">
        <v>28</v>
      </c>
      <c r="G4" s="37"/>
      <c r="H4" s="39"/>
      <c r="K4" s="1"/>
      <c r="L4" s="1"/>
    </row>
    <row r="5" spans="2:12" s="10" customFormat="1" ht="20.25" customHeight="1" x14ac:dyDescent="0.25">
      <c r="B5" s="40"/>
      <c r="C5" s="41"/>
      <c r="D5" s="8"/>
      <c r="E5" s="42"/>
      <c r="F5" s="43"/>
      <c r="G5" s="44" t="s">
        <v>1</v>
      </c>
      <c r="H5" s="9">
        <f>SUM(H6:H13)</f>
        <v>1430890.6199999999</v>
      </c>
      <c r="J5" s="11"/>
      <c r="K5" s="11"/>
      <c r="L5" s="11"/>
    </row>
    <row r="6" spans="2:12" s="10" customFormat="1" x14ac:dyDescent="0.25">
      <c r="B6" s="45"/>
      <c r="C6" s="46"/>
      <c r="D6" s="12"/>
      <c r="E6" s="47"/>
      <c r="F6" s="46">
        <v>1111</v>
      </c>
      <c r="G6" s="46" t="s">
        <v>2</v>
      </c>
      <c r="H6" s="13">
        <v>200260</v>
      </c>
      <c r="J6" s="11"/>
      <c r="K6" s="11"/>
      <c r="L6" s="11"/>
    </row>
    <row r="7" spans="2:12" s="10" customFormat="1" x14ac:dyDescent="0.25">
      <c r="B7" s="48"/>
      <c r="C7" s="46"/>
      <c r="D7" s="14"/>
      <c r="E7" s="47"/>
      <c r="F7" s="46">
        <v>1131</v>
      </c>
      <c r="G7" s="46" t="s">
        <v>3</v>
      </c>
      <c r="H7" s="13">
        <f>219028.68+384971.42</f>
        <v>604000.1</v>
      </c>
      <c r="J7" s="11"/>
      <c r="K7" s="11"/>
      <c r="L7" s="11"/>
    </row>
    <row r="8" spans="2:12" s="10" customFormat="1" x14ac:dyDescent="0.25">
      <c r="B8" s="49"/>
      <c r="C8" s="50" t="s">
        <v>41</v>
      </c>
      <c r="D8" s="14">
        <f>SUM(D9:D11)</f>
        <v>27165.68</v>
      </c>
      <c r="E8" s="47"/>
      <c r="F8" s="46">
        <v>1221</v>
      </c>
      <c r="G8" s="46" t="s">
        <v>35</v>
      </c>
      <c r="H8" s="13">
        <v>260218.36</v>
      </c>
      <c r="J8" s="11"/>
      <c r="K8" s="11"/>
      <c r="L8" s="11"/>
    </row>
    <row r="9" spans="2:12" s="10" customFormat="1" x14ac:dyDescent="0.25">
      <c r="B9" s="51">
        <v>12110</v>
      </c>
      <c r="C9" s="46" t="s">
        <v>29</v>
      </c>
      <c r="D9" s="15">
        <v>498.11</v>
      </c>
      <c r="E9" s="47"/>
      <c r="F9" s="46">
        <v>1321</v>
      </c>
      <c r="G9" s="46" t="s">
        <v>89</v>
      </c>
      <c r="H9" s="13">
        <f>52908.83+278492.68</f>
        <v>331401.51</v>
      </c>
      <c r="J9" s="11"/>
      <c r="K9" s="11"/>
      <c r="L9" s="11"/>
    </row>
    <row r="10" spans="2:12" s="10" customFormat="1" x14ac:dyDescent="0.25">
      <c r="B10" s="51">
        <v>12120</v>
      </c>
      <c r="C10" s="46" t="s">
        <v>30</v>
      </c>
      <c r="D10" s="15">
        <v>13113.93</v>
      </c>
      <c r="E10" s="47"/>
      <c r="F10" s="46">
        <v>1331</v>
      </c>
      <c r="G10" s="46" t="s">
        <v>90</v>
      </c>
      <c r="H10" s="13">
        <v>11467.51</v>
      </c>
      <c r="J10" s="16"/>
      <c r="K10" s="11"/>
      <c r="L10" s="11"/>
    </row>
    <row r="11" spans="2:12" s="10" customFormat="1" x14ac:dyDescent="0.25">
      <c r="B11" s="51">
        <v>12210</v>
      </c>
      <c r="C11" s="46" t="s">
        <v>47</v>
      </c>
      <c r="D11" s="15">
        <v>13553.64</v>
      </c>
      <c r="E11" s="47"/>
      <c r="F11" s="46">
        <v>1521</v>
      </c>
      <c r="G11" s="46" t="s">
        <v>91</v>
      </c>
      <c r="H11" s="13">
        <v>9802</v>
      </c>
      <c r="J11" s="11"/>
      <c r="K11" s="11"/>
      <c r="L11" s="11"/>
    </row>
    <row r="12" spans="2:12" s="10" customFormat="1" x14ac:dyDescent="0.25">
      <c r="B12" s="49"/>
      <c r="C12" s="50"/>
      <c r="D12" s="14"/>
      <c r="E12" s="47"/>
      <c r="F12" s="46">
        <v>1591</v>
      </c>
      <c r="G12" s="46" t="s">
        <v>102</v>
      </c>
      <c r="H12" s="13">
        <v>13462.14</v>
      </c>
      <c r="J12" s="11"/>
      <c r="K12" s="11"/>
      <c r="L12" s="11"/>
    </row>
    <row r="13" spans="2:12" s="10" customFormat="1" x14ac:dyDescent="0.25">
      <c r="B13" s="49"/>
      <c r="C13" s="50"/>
      <c r="D13" s="14"/>
      <c r="E13" s="47"/>
      <c r="F13" s="46">
        <v>1711</v>
      </c>
      <c r="G13" s="46" t="s">
        <v>92</v>
      </c>
      <c r="H13" s="17">
        <v>279</v>
      </c>
      <c r="J13" s="11"/>
      <c r="K13" s="11"/>
      <c r="L13" s="11"/>
    </row>
    <row r="14" spans="2:12" s="10" customFormat="1" x14ac:dyDescent="0.25">
      <c r="B14" s="51"/>
      <c r="C14" s="46"/>
      <c r="D14" s="15"/>
      <c r="E14" s="47"/>
      <c r="F14" s="46"/>
      <c r="G14" s="50" t="s">
        <v>34</v>
      </c>
      <c r="H14" s="18">
        <f>SUM(H15:H32)</f>
        <v>503969.36</v>
      </c>
      <c r="J14" s="11"/>
      <c r="K14" s="11"/>
      <c r="L14" s="11"/>
    </row>
    <row r="15" spans="2:12" s="10" customFormat="1" x14ac:dyDescent="0.25">
      <c r="B15" s="51"/>
      <c r="C15" s="46"/>
      <c r="D15" s="15"/>
      <c r="E15" s="47"/>
      <c r="F15" s="46">
        <v>2111</v>
      </c>
      <c r="G15" s="46" t="s">
        <v>73</v>
      </c>
      <c r="H15" s="13">
        <v>14877.35</v>
      </c>
      <c r="J15" s="11"/>
      <c r="K15" s="11"/>
      <c r="L15" s="11"/>
    </row>
    <row r="16" spans="2:12" s="10" customFormat="1" x14ac:dyDescent="0.25">
      <c r="B16" s="51"/>
      <c r="C16" s="50" t="s">
        <v>25</v>
      </c>
      <c r="D16" s="14">
        <f>SUM(D17:D27)</f>
        <v>111416</v>
      </c>
      <c r="E16" s="47"/>
      <c r="F16" s="46">
        <v>2121</v>
      </c>
      <c r="G16" s="46" t="s">
        <v>42</v>
      </c>
      <c r="H16" s="13">
        <v>83.96</v>
      </c>
      <c r="J16" s="11"/>
      <c r="K16" s="11"/>
      <c r="L16" s="11"/>
    </row>
    <row r="17" spans="2:12" s="10" customFormat="1" x14ac:dyDescent="0.25">
      <c r="B17" s="51">
        <v>41120</v>
      </c>
      <c r="C17" s="46" t="s">
        <v>4</v>
      </c>
      <c r="D17" s="15">
        <v>2986</v>
      </c>
      <c r="E17" s="47"/>
      <c r="F17" s="46">
        <v>2141</v>
      </c>
      <c r="G17" s="46" t="s">
        <v>88</v>
      </c>
      <c r="H17" s="13">
        <v>5756</v>
      </c>
      <c r="J17" s="11"/>
      <c r="K17" s="11"/>
      <c r="L17" s="11"/>
    </row>
    <row r="18" spans="2:12" s="10" customFormat="1" x14ac:dyDescent="0.25">
      <c r="B18" s="51">
        <v>43012</v>
      </c>
      <c r="C18" s="46" t="s">
        <v>56</v>
      </c>
      <c r="D18" s="15">
        <f>7544+340+3118</f>
        <v>11002</v>
      </c>
      <c r="E18" s="47"/>
      <c r="F18" s="46">
        <v>2161</v>
      </c>
      <c r="G18" s="46" t="s">
        <v>6</v>
      </c>
      <c r="H18" s="13">
        <v>3544.08</v>
      </c>
      <c r="J18" s="11"/>
      <c r="K18" s="11"/>
      <c r="L18" s="11"/>
    </row>
    <row r="19" spans="2:12" s="10" customFormat="1" x14ac:dyDescent="0.25">
      <c r="B19" s="51">
        <v>43030</v>
      </c>
      <c r="C19" s="46" t="s">
        <v>24</v>
      </c>
      <c r="D19" s="15">
        <v>637.36</v>
      </c>
      <c r="E19" s="47"/>
      <c r="F19" s="46">
        <v>2181</v>
      </c>
      <c r="G19" s="46" t="s">
        <v>72</v>
      </c>
      <c r="H19" s="13">
        <v>17930</v>
      </c>
      <c r="J19" s="11"/>
      <c r="K19" s="11"/>
      <c r="L19" s="11"/>
    </row>
    <row r="20" spans="2:12" s="10" customFormat="1" x14ac:dyDescent="0.25">
      <c r="B20" s="51">
        <v>43041</v>
      </c>
      <c r="C20" s="46" t="s">
        <v>5</v>
      </c>
      <c r="D20" s="15">
        <v>472</v>
      </c>
      <c r="E20" s="47"/>
      <c r="F20" s="46">
        <v>2211</v>
      </c>
      <c r="G20" s="46" t="s">
        <v>7</v>
      </c>
      <c r="H20" s="13">
        <f>2185.44+1699</f>
        <v>3884.44</v>
      </c>
      <c r="J20" s="11"/>
      <c r="K20" s="11"/>
      <c r="L20" s="11"/>
    </row>
    <row r="21" spans="2:12" s="10" customFormat="1" x14ac:dyDescent="0.25">
      <c r="B21" s="51">
        <v>43090</v>
      </c>
      <c r="C21" s="46" t="s">
        <v>31</v>
      </c>
      <c r="D21" s="15">
        <v>53032.7</v>
      </c>
      <c r="E21" s="47"/>
      <c r="F21" s="46">
        <v>2411</v>
      </c>
      <c r="G21" s="46" t="s">
        <v>36</v>
      </c>
      <c r="H21" s="13">
        <v>37770</v>
      </c>
      <c r="J21" s="16"/>
      <c r="K21" s="11"/>
      <c r="L21" s="11"/>
    </row>
    <row r="22" spans="2:12" s="10" customFormat="1" x14ac:dyDescent="0.25">
      <c r="B22" s="51">
        <v>43094</v>
      </c>
      <c r="C22" s="46" t="s">
        <v>70</v>
      </c>
      <c r="D22" s="15">
        <v>13774.73</v>
      </c>
      <c r="E22" s="47"/>
      <c r="F22" s="46">
        <v>2421</v>
      </c>
      <c r="G22" s="46" t="s">
        <v>93</v>
      </c>
      <c r="H22" s="13">
        <v>379.99</v>
      </c>
      <c r="J22" s="11"/>
      <c r="K22" s="11"/>
      <c r="L22" s="11"/>
    </row>
    <row r="23" spans="2:12" s="10" customFormat="1" x14ac:dyDescent="0.25">
      <c r="B23" s="51">
        <v>43095</v>
      </c>
      <c r="C23" s="46" t="s">
        <v>71</v>
      </c>
      <c r="D23" s="15">
        <v>2066.21</v>
      </c>
      <c r="E23" s="47"/>
      <c r="F23" s="46">
        <v>2431</v>
      </c>
      <c r="G23" s="46" t="s">
        <v>94</v>
      </c>
      <c r="H23" s="13">
        <v>209.98</v>
      </c>
      <c r="J23" s="11"/>
      <c r="K23" s="11"/>
      <c r="L23" s="11"/>
    </row>
    <row r="24" spans="2:12" s="10" customFormat="1" x14ac:dyDescent="0.25">
      <c r="B24" s="51">
        <v>43110</v>
      </c>
      <c r="C24" s="46" t="s">
        <v>32</v>
      </c>
      <c r="D24" s="15">
        <v>7253</v>
      </c>
      <c r="E24" s="47"/>
      <c r="F24" s="46">
        <v>2491</v>
      </c>
      <c r="G24" s="46" t="s">
        <v>74</v>
      </c>
      <c r="H24" s="13">
        <f>51324.16+33019.11+48260</f>
        <v>132603.27000000002</v>
      </c>
      <c r="J24" s="11"/>
      <c r="K24" s="11"/>
      <c r="L24" s="11"/>
    </row>
    <row r="25" spans="2:12" s="10" customFormat="1" x14ac:dyDescent="0.25">
      <c r="B25" s="51">
        <v>43310</v>
      </c>
      <c r="C25" s="46" t="s">
        <v>69</v>
      </c>
      <c r="D25" s="15">
        <v>12785</v>
      </c>
      <c r="E25" s="47"/>
      <c r="F25" s="46">
        <v>2521</v>
      </c>
      <c r="G25" s="46" t="s">
        <v>63</v>
      </c>
      <c r="H25" s="13">
        <v>660</v>
      </c>
      <c r="J25" s="11"/>
      <c r="K25" s="11"/>
      <c r="L25" s="11"/>
    </row>
    <row r="26" spans="2:12" s="10" customFormat="1" x14ac:dyDescent="0.25">
      <c r="B26" s="51">
        <v>43420</v>
      </c>
      <c r="C26" s="46" t="s">
        <v>45</v>
      </c>
      <c r="D26" s="15">
        <v>5367</v>
      </c>
      <c r="E26" s="47"/>
      <c r="F26" s="46">
        <v>2611</v>
      </c>
      <c r="G26" s="46" t="s">
        <v>57</v>
      </c>
      <c r="H26" s="13">
        <v>255224.36</v>
      </c>
      <c r="J26" s="11"/>
      <c r="K26" s="11"/>
      <c r="L26" s="11"/>
    </row>
    <row r="27" spans="2:12" s="10" customFormat="1" x14ac:dyDescent="0.25">
      <c r="B27" s="51">
        <v>43424</v>
      </c>
      <c r="C27" s="46" t="s">
        <v>8</v>
      </c>
      <c r="D27" s="19">
        <v>2040</v>
      </c>
      <c r="E27" s="47"/>
      <c r="F27" s="46">
        <v>2711</v>
      </c>
      <c r="G27" s="46" t="s">
        <v>95</v>
      </c>
      <c r="H27" s="13">
        <v>5507.65</v>
      </c>
      <c r="J27" s="11"/>
      <c r="K27" s="11"/>
      <c r="L27" s="11"/>
    </row>
    <row r="28" spans="2:12" s="10" customFormat="1" x14ac:dyDescent="0.25">
      <c r="B28" s="51"/>
      <c r="C28" s="46"/>
      <c r="D28" s="15"/>
      <c r="E28" s="47"/>
      <c r="F28" s="46">
        <v>2721</v>
      </c>
      <c r="G28" s="46" t="s">
        <v>37</v>
      </c>
      <c r="H28" s="13">
        <v>1785.99</v>
      </c>
      <c r="J28" s="11"/>
      <c r="K28" s="11"/>
      <c r="L28" s="11"/>
    </row>
    <row r="29" spans="2:12" s="10" customFormat="1" x14ac:dyDescent="0.25">
      <c r="B29" s="51"/>
      <c r="C29" s="46"/>
      <c r="D29" s="15"/>
      <c r="E29" s="47"/>
      <c r="F29" s="46">
        <v>2921</v>
      </c>
      <c r="G29" s="46" t="s">
        <v>96</v>
      </c>
      <c r="H29" s="13">
        <v>384.99</v>
      </c>
      <c r="J29" s="11"/>
      <c r="K29" s="11"/>
      <c r="L29" s="11"/>
    </row>
    <row r="30" spans="2:12" s="10" customFormat="1" x14ac:dyDescent="0.25">
      <c r="B30" s="51"/>
      <c r="C30" s="46"/>
      <c r="D30" s="15"/>
      <c r="E30" s="47"/>
      <c r="F30" s="46">
        <v>2941</v>
      </c>
      <c r="G30" s="46" t="s">
        <v>75</v>
      </c>
      <c r="H30" s="13">
        <v>518.24</v>
      </c>
      <c r="J30" s="11"/>
      <c r="K30" s="11"/>
      <c r="L30" s="11"/>
    </row>
    <row r="31" spans="2:12" s="10" customFormat="1" x14ac:dyDescent="0.25">
      <c r="B31" s="51"/>
      <c r="C31" s="50" t="s">
        <v>48</v>
      </c>
      <c r="D31" s="14">
        <f>SUM(D32:D34)</f>
        <v>11343.67</v>
      </c>
      <c r="E31" s="47"/>
      <c r="F31" s="46">
        <v>2961</v>
      </c>
      <c r="G31" s="46" t="s">
        <v>76</v>
      </c>
      <c r="H31" s="13">
        <f>7090.41+1856</f>
        <v>8946.41</v>
      </c>
      <c r="J31" s="11"/>
      <c r="K31" s="11"/>
      <c r="L31" s="11"/>
    </row>
    <row r="32" spans="2:12" s="10" customFormat="1" x14ac:dyDescent="0.25">
      <c r="B32" s="51">
        <v>51991</v>
      </c>
      <c r="C32" s="46" t="s">
        <v>33</v>
      </c>
      <c r="D32" s="15">
        <v>9442.5</v>
      </c>
      <c r="E32" s="47"/>
      <c r="F32" s="46">
        <v>2981</v>
      </c>
      <c r="G32" s="46" t="s">
        <v>87</v>
      </c>
      <c r="H32" s="17">
        <v>13902.65</v>
      </c>
      <c r="J32" s="11"/>
      <c r="K32" s="11"/>
      <c r="L32" s="11"/>
    </row>
    <row r="33" spans="2:12" s="10" customFormat="1" x14ac:dyDescent="0.25">
      <c r="B33" s="51"/>
      <c r="C33" s="46"/>
      <c r="D33" s="12"/>
      <c r="E33" s="47"/>
      <c r="F33" s="46"/>
      <c r="G33" s="50" t="s">
        <v>11</v>
      </c>
      <c r="H33" s="18">
        <f>SUM(H34:H55)</f>
        <v>1317212.93</v>
      </c>
      <c r="J33" s="11"/>
      <c r="K33" s="11"/>
      <c r="L33" s="11"/>
    </row>
    <row r="34" spans="2:12" s="10" customFormat="1" x14ac:dyDescent="0.25">
      <c r="B34" s="51">
        <v>51999</v>
      </c>
      <c r="C34" s="46" t="s">
        <v>9</v>
      </c>
      <c r="D34" s="19">
        <v>1901.17</v>
      </c>
      <c r="E34" s="47"/>
      <c r="F34" s="46">
        <v>3111</v>
      </c>
      <c r="G34" s="46" t="s">
        <v>13</v>
      </c>
      <c r="H34" s="13">
        <f>134637+257005</f>
        <v>391642</v>
      </c>
      <c r="J34" s="11"/>
      <c r="K34" s="11"/>
      <c r="L34" s="11"/>
    </row>
    <row r="35" spans="2:12" s="10" customFormat="1" x14ac:dyDescent="0.25">
      <c r="B35" s="51"/>
      <c r="C35" s="46"/>
      <c r="D35" s="15"/>
      <c r="E35" s="47"/>
      <c r="F35" s="46">
        <v>3121</v>
      </c>
      <c r="G35" s="46" t="s">
        <v>64</v>
      </c>
      <c r="H35" s="13">
        <v>897.8</v>
      </c>
      <c r="J35" s="11"/>
      <c r="K35" s="11"/>
      <c r="L35" s="11"/>
    </row>
    <row r="36" spans="2:12" s="10" customFormat="1" x14ac:dyDescent="0.25">
      <c r="B36" s="51"/>
      <c r="C36" s="46"/>
      <c r="D36" s="15"/>
      <c r="E36" s="47"/>
      <c r="F36" s="46">
        <v>3131</v>
      </c>
      <c r="G36" s="46" t="s">
        <v>15</v>
      </c>
      <c r="H36" s="13">
        <v>1508</v>
      </c>
      <c r="J36" s="11"/>
      <c r="K36" s="11"/>
      <c r="L36" s="11"/>
    </row>
    <row r="37" spans="2:12" s="10" customFormat="1" x14ac:dyDescent="0.25">
      <c r="B37" s="51"/>
      <c r="C37" s="50" t="s">
        <v>53</v>
      </c>
      <c r="D37" s="14">
        <f>SUM(D38:D40)</f>
        <v>2560</v>
      </c>
      <c r="E37" s="47"/>
      <c r="F37" s="46">
        <v>3141</v>
      </c>
      <c r="G37" s="46" t="s">
        <v>16</v>
      </c>
      <c r="H37" s="13">
        <v>3638</v>
      </c>
      <c r="J37" s="11"/>
      <c r="K37" s="11"/>
      <c r="L37" s="11"/>
    </row>
    <row r="38" spans="2:12" s="10" customFormat="1" x14ac:dyDescent="0.25">
      <c r="B38" s="51">
        <v>61210</v>
      </c>
      <c r="C38" s="46" t="s">
        <v>10</v>
      </c>
      <c r="D38" s="15">
        <v>1360</v>
      </c>
      <c r="E38" s="47"/>
      <c r="F38" s="46">
        <v>3151</v>
      </c>
      <c r="G38" s="46" t="s">
        <v>17</v>
      </c>
      <c r="H38" s="13">
        <v>37229.26</v>
      </c>
      <c r="J38" s="11"/>
      <c r="K38" s="11"/>
      <c r="L38" s="11"/>
    </row>
    <row r="39" spans="2:12" s="10" customFormat="1" x14ac:dyDescent="0.25">
      <c r="B39" s="51"/>
      <c r="C39" s="46"/>
      <c r="D39" s="15"/>
      <c r="E39" s="47"/>
      <c r="F39" s="46">
        <v>3211</v>
      </c>
      <c r="G39" s="46" t="s">
        <v>103</v>
      </c>
      <c r="H39" s="13">
        <v>2000</v>
      </c>
      <c r="J39" s="11"/>
      <c r="K39" s="11"/>
      <c r="L39" s="11"/>
    </row>
    <row r="40" spans="2:12" s="10" customFormat="1" x14ac:dyDescent="0.25">
      <c r="B40" s="51">
        <v>61710</v>
      </c>
      <c r="C40" s="46" t="s">
        <v>68</v>
      </c>
      <c r="D40" s="19">
        <v>1200</v>
      </c>
      <c r="E40" s="47"/>
      <c r="F40" s="46">
        <v>3221</v>
      </c>
      <c r="G40" s="46" t="s">
        <v>97</v>
      </c>
      <c r="H40" s="13">
        <f>800+9000</f>
        <v>9800</v>
      </c>
      <c r="J40" s="11"/>
      <c r="K40" s="11"/>
      <c r="L40" s="11"/>
    </row>
    <row r="41" spans="2:12" s="10" customFormat="1" x14ac:dyDescent="0.25">
      <c r="B41" s="51"/>
      <c r="C41" s="46"/>
      <c r="D41" s="15"/>
      <c r="E41" s="47"/>
      <c r="F41" s="46">
        <v>3261</v>
      </c>
      <c r="G41" s="46" t="s">
        <v>50</v>
      </c>
      <c r="H41" s="13">
        <f>17864-12180</f>
        <v>5684</v>
      </c>
      <c r="J41" s="11"/>
      <c r="K41" s="11"/>
      <c r="L41" s="11"/>
    </row>
    <row r="42" spans="2:12" s="10" customFormat="1" x14ac:dyDescent="0.25">
      <c r="B42" s="51"/>
      <c r="C42" s="46"/>
      <c r="D42" s="15"/>
      <c r="E42" s="47"/>
      <c r="F42" s="46">
        <v>3311</v>
      </c>
      <c r="G42" s="46" t="s">
        <v>77</v>
      </c>
      <c r="H42" s="13">
        <v>9860</v>
      </c>
      <c r="J42" s="16"/>
      <c r="K42" s="11"/>
      <c r="L42" s="11"/>
    </row>
    <row r="43" spans="2:12" s="10" customFormat="1" x14ac:dyDescent="0.25">
      <c r="B43" s="51"/>
      <c r="C43" s="46"/>
      <c r="D43" s="15"/>
      <c r="E43" s="47"/>
      <c r="F43" s="46">
        <v>3321</v>
      </c>
      <c r="G43" s="46" t="s">
        <v>78</v>
      </c>
      <c r="H43" s="13">
        <f>81200+450000</f>
        <v>531200</v>
      </c>
      <c r="J43" s="11"/>
      <c r="K43" s="11"/>
      <c r="L43" s="11"/>
    </row>
    <row r="44" spans="2:12" s="10" customFormat="1" x14ac:dyDescent="0.25">
      <c r="B44" s="51"/>
      <c r="C44" s="50" t="s">
        <v>60</v>
      </c>
      <c r="D44" s="14">
        <f>SUM(D45:D47)</f>
        <v>3891916.1</v>
      </c>
      <c r="E44" s="47"/>
      <c r="F44" s="46">
        <v>3341</v>
      </c>
      <c r="G44" s="46" t="s">
        <v>52</v>
      </c>
      <c r="H44" s="13">
        <v>15000</v>
      </c>
      <c r="J44" s="11"/>
      <c r="K44" s="11"/>
      <c r="L44" s="11"/>
    </row>
    <row r="45" spans="2:12" s="10" customFormat="1" x14ac:dyDescent="0.25">
      <c r="B45" s="51">
        <v>81110</v>
      </c>
      <c r="C45" s="46" t="s">
        <v>12</v>
      </c>
      <c r="D45" s="15">
        <v>3888787.7</v>
      </c>
      <c r="E45" s="47"/>
      <c r="F45" s="46">
        <v>3361</v>
      </c>
      <c r="G45" s="46" t="s">
        <v>51</v>
      </c>
      <c r="H45" s="13">
        <v>471.2</v>
      </c>
      <c r="J45" s="11"/>
      <c r="K45" s="11"/>
      <c r="L45" s="11"/>
    </row>
    <row r="46" spans="2:12" s="10" customFormat="1" x14ac:dyDescent="0.25">
      <c r="B46" s="51"/>
      <c r="C46" s="46"/>
      <c r="D46" s="15"/>
      <c r="E46" s="47"/>
      <c r="F46" s="46">
        <v>3411</v>
      </c>
      <c r="G46" s="46" t="s">
        <v>38</v>
      </c>
      <c r="H46" s="13">
        <f>1230.55+92.8+167.04+487.2</f>
        <v>1977.59</v>
      </c>
      <c r="J46" s="11"/>
      <c r="K46" s="11"/>
      <c r="L46" s="11"/>
    </row>
    <row r="47" spans="2:12" s="10" customFormat="1" x14ac:dyDescent="0.25">
      <c r="B47" s="51">
        <v>81120</v>
      </c>
      <c r="C47" s="46" t="s">
        <v>14</v>
      </c>
      <c r="D47" s="19">
        <v>3128.4</v>
      </c>
      <c r="E47" s="47"/>
      <c r="F47" s="46">
        <v>3451</v>
      </c>
      <c r="G47" s="46" t="s">
        <v>98</v>
      </c>
      <c r="H47" s="13">
        <v>1000</v>
      </c>
      <c r="J47" s="11"/>
      <c r="K47" s="11"/>
      <c r="L47" s="11"/>
    </row>
    <row r="48" spans="2:12" s="10" customFormat="1" x14ac:dyDescent="0.25">
      <c r="B48" s="51"/>
      <c r="C48" s="46"/>
      <c r="D48" s="12"/>
      <c r="E48" s="47"/>
      <c r="F48" s="46">
        <v>3471</v>
      </c>
      <c r="G48" s="46" t="s">
        <v>40</v>
      </c>
      <c r="H48" s="13">
        <v>24000</v>
      </c>
      <c r="J48" s="11"/>
      <c r="K48" s="11"/>
      <c r="L48" s="11"/>
    </row>
    <row r="49" spans="2:12" s="10" customFormat="1" x14ac:dyDescent="0.25">
      <c r="B49" s="51"/>
      <c r="C49" s="46"/>
      <c r="D49" s="15"/>
      <c r="E49" s="47"/>
      <c r="F49" s="46">
        <v>3511</v>
      </c>
      <c r="G49" s="46" t="s">
        <v>79</v>
      </c>
      <c r="H49" s="13">
        <f>62694.4+19812.8</f>
        <v>82507.199999999997</v>
      </c>
      <c r="J49" s="11"/>
      <c r="K49" s="11"/>
      <c r="L49" s="11"/>
    </row>
    <row r="50" spans="2:12" s="10" customFormat="1" x14ac:dyDescent="0.25">
      <c r="B50" s="51"/>
      <c r="C50" s="46"/>
      <c r="D50" s="15"/>
      <c r="E50" s="47"/>
      <c r="F50" s="46">
        <v>3531</v>
      </c>
      <c r="G50" s="46" t="s">
        <v>99</v>
      </c>
      <c r="H50" s="13">
        <v>3200</v>
      </c>
      <c r="J50" s="11"/>
      <c r="K50" s="11"/>
      <c r="L50" s="11"/>
    </row>
    <row r="51" spans="2:12" s="10" customFormat="1" x14ac:dyDescent="0.25">
      <c r="B51" s="51"/>
      <c r="C51" s="50" t="s">
        <v>58</v>
      </c>
      <c r="D51" s="14">
        <f>SUM(D52:D54)</f>
        <v>876402.01</v>
      </c>
      <c r="E51" s="47"/>
      <c r="F51" s="46">
        <v>3551</v>
      </c>
      <c r="G51" s="46" t="s">
        <v>80</v>
      </c>
      <c r="H51" s="13">
        <f>16159.2+2030</f>
        <v>18189.2</v>
      </c>
      <c r="K51" s="11"/>
      <c r="L51" s="11"/>
    </row>
    <row r="52" spans="2:12" s="10" customFormat="1" x14ac:dyDescent="0.25">
      <c r="B52" s="51">
        <v>82110</v>
      </c>
      <c r="C52" s="46" t="s">
        <v>59</v>
      </c>
      <c r="D52" s="15">
        <v>394474.12</v>
      </c>
      <c r="E52" s="47"/>
      <c r="F52" s="46">
        <v>3571</v>
      </c>
      <c r="G52" s="46" t="s">
        <v>86</v>
      </c>
      <c r="H52" s="13">
        <f>72574.92+490</f>
        <v>73064.92</v>
      </c>
      <c r="K52" s="11"/>
      <c r="L52" s="11"/>
    </row>
    <row r="53" spans="2:12" s="10" customFormat="1" ht="14.25" customHeight="1" x14ac:dyDescent="0.25">
      <c r="B53" s="51"/>
      <c r="C53" s="46"/>
      <c r="D53" s="15"/>
      <c r="E53" s="47"/>
      <c r="F53" s="46">
        <v>3611</v>
      </c>
      <c r="G53" s="46" t="s">
        <v>100</v>
      </c>
      <c r="H53" s="13">
        <v>1600</v>
      </c>
      <c r="J53" s="11"/>
      <c r="K53" s="11"/>
      <c r="L53" s="11"/>
    </row>
    <row r="54" spans="2:12" s="10" customFormat="1" ht="14.25" customHeight="1" x14ac:dyDescent="0.25">
      <c r="B54" s="51">
        <v>82130</v>
      </c>
      <c r="C54" s="46" t="s">
        <v>46</v>
      </c>
      <c r="D54" s="19">
        <v>481927.89</v>
      </c>
      <c r="E54" s="47"/>
      <c r="F54" s="46">
        <v>3751</v>
      </c>
      <c r="G54" s="46" t="s">
        <v>18</v>
      </c>
      <c r="H54" s="13">
        <v>10973.79</v>
      </c>
      <c r="J54" s="11"/>
      <c r="K54" s="11"/>
      <c r="L54" s="11"/>
    </row>
    <row r="55" spans="2:12" s="10" customFormat="1" ht="14.25" customHeight="1" x14ac:dyDescent="0.25">
      <c r="B55" s="51"/>
      <c r="C55" s="46"/>
      <c r="D55" s="12"/>
      <c r="E55" s="47"/>
      <c r="F55" s="46">
        <v>3821</v>
      </c>
      <c r="G55" s="46" t="s">
        <v>19</v>
      </c>
      <c r="H55" s="17">
        <v>91769.97</v>
      </c>
      <c r="J55" s="20"/>
      <c r="K55" s="11"/>
      <c r="L55" s="11"/>
    </row>
    <row r="56" spans="2:12" s="10" customFormat="1" x14ac:dyDescent="0.25">
      <c r="B56" s="51"/>
      <c r="C56" s="50"/>
      <c r="D56" s="14"/>
      <c r="E56" s="47"/>
      <c r="F56" s="46"/>
      <c r="G56" s="50" t="s">
        <v>66</v>
      </c>
      <c r="H56" s="18">
        <f>SUM(H57:H62)</f>
        <v>128016.37000000001</v>
      </c>
      <c r="K56" s="11"/>
      <c r="L56" s="11"/>
    </row>
    <row r="57" spans="2:12" s="10" customFormat="1" x14ac:dyDescent="0.25">
      <c r="B57" s="51"/>
      <c r="C57" s="46"/>
      <c r="D57" s="15"/>
      <c r="E57" s="47"/>
      <c r="F57" s="46">
        <v>4211</v>
      </c>
      <c r="G57" s="46" t="s">
        <v>55</v>
      </c>
      <c r="H57" s="13">
        <v>75920</v>
      </c>
      <c r="K57" s="11"/>
      <c r="L57" s="11"/>
    </row>
    <row r="58" spans="2:12" s="10" customFormat="1" x14ac:dyDescent="0.25">
      <c r="B58" s="51"/>
      <c r="C58" s="50" t="s">
        <v>65</v>
      </c>
      <c r="D58" s="14">
        <f>SUM(D60)</f>
        <v>1841379.32</v>
      </c>
      <c r="E58" s="47"/>
      <c r="F58" s="46">
        <v>4411</v>
      </c>
      <c r="G58" s="46" t="s">
        <v>43</v>
      </c>
      <c r="H58" s="13">
        <v>1030</v>
      </c>
      <c r="K58" s="11"/>
      <c r="L58" s="11"/>
    </row>
    <row r="59" spans="2:12" s="10" customFormat="1" x14ac:dyDescent="0.25">
      <c r="B59" s="51"/>
      <c r="C59" s="46"/>
      <c r="D59" s="15"/>
      <c r="E59" s="47"/>
      <c r="F59" s="46">
        <v>4431</v>
      </c>
      <c r="G59" s="46" t="s">
        <v>44</v>
      </c>
      <c r="H59" s="13">
        <f>200+15688</f>
        <v>15888</v>
      </c>
      <c r="K59" s="11"/>
      <c r="L59" s="11"/>
    </row>
    <row r="60" spans="2:12" s="10" customFormat="1" x14ac:dyDescent="0.25">
      <c r="B60" s="51"/>
      <c r="C60" s="46" t="s">
        <v>62</v>
      </c>
      <c r="D60" s="19">
        <v>1841379.32</v>
      </c>
      <c r="E60" s="47"/>
      <c r="F60" s="46">
        <v>4451</v>
      </c>
      <c r="G60" s="46" t="s">
        <v>81</v>
      </c>
      <c r="H60" s="13">
        <v>24930.99</v>
      </c>
      <c r="K60" s="11"/>
      <c r="L60" s="11"/>
    </row>
    <row r="61" spans="2:12" s="10" customFormat="1" x14ac:dyDescent="0.25">
      <c r="B61" s="51"/>
      <c r="C61" s="46"/>
      <c r="D61" s="14"/>
      <c r="E61" s="47"/>
      <c r="F61" s="46">
        <v>4521</v>
      </c>
      <c r="G61" s="46" t="s">
        <v>20</v>
      </c>
      <c r="H61" s="13">
        <v>9935.3799999999992</v>
      </c>
      <c r="K61" s="11"/>
      <c r="L61" s="11"/>
    </row>
    <row r="62" spans="2:12" s="10" customFormat="1" x14ac:dyDescent="0.25">
      <c r="B62" s="51"/>
      <c r="C62" s="50"/>
      <c r="D62" s="14"/>
      <c r="E62" s="47"/>
      <c r="F62" s="46">
        <v>4611</v>
      </c>
      <c r="G62" s="46" t="s">
        <v>82</v>
      </c>
      <c r="H62" s="17">
        <v>312</v>
      </c>
      <c r="K62" s="11"/>
      <c r="L62" s="11"/>
    </row>
    <row r="63" spans="2:12" s="10" customFormat="1" x14ac:dyDescent="0.25">
      <c r="B63" s="51"/>
      <c r="C63" s="46"/>
      <c r="D63" s="15"/>
      <c r="E63" s="47"/>
      <c r="F63" s="46"/>
      <c r="G63" s="50" t="s">
        <v>61</v>
      </c>
      <c r="H63" s="18">
        <f>SUM(H64:H65)</f>
        <v>114600.01000000001</v>
      </c>
      <c r="J63" s="21"/>
      <c r="K63" s="11"/>
      <c r="L63" s="21"/>
    </row>
    <row r="64" spans="2:12" s="10" customFormat="1" x14ac:dyDescent="0.25">
      <c r="B64" s="51"/>
      <c r="C64" s="46"/>
      <c r="D64" s="15"/>
      <c r="E64" s="47"/>
      <c r="F64" s="46">
        <v>5291</v>
      </c>
      <c r="G64" s="46" t="s">
        <v>101</v>
      </c>
      <c r="H64" s="13">
        <v>45000.01</v>
      </c>
      <c r="J64" s="11"/>
      <c r="K64" s="11"/>
      <c r="L64" s="11"/>
    </row>
    <row r="65" spans="2:12" s="10" customFormat="1" x14ac:dyDescent="0.25">
      <c r="B65" s="51"/>
      <c r="C65" s="46"/>
      <c r="D65" s="15"/>
      <c r="E65" s="47"/>
      <c r="F65" s="46">
        <v>5971</v>
      </c>
      <c r="G65" s="46" t="s">
        <v>54</v>
      </c>
      <c r="H65" s="17">
        <v>69600</v>
      </c>
      <c r="J65" s="11"/>
      <c r="K65" s="11"/>
      <c r="L65" s="11"/>
    </row>
    <row r="66" spans="2:12" s="10" customFormat="1" x14ac:dyDescent="0.25">
      <c r="B66" s="51"/>
      <c r="C66" s="46"/>
      <c r="D66" s="12"/>
      <c r="E66" s="47"/>
      <c r="F66" s="46"/>
      <c r="G66" s="50" t="s">
        <v>21</v>
      </c>
      <c r="H66" s="22">
        <f>SUM(H67:H68)</f>
        <v>4149825.92</v>
      </c>
      <c r="J66" s="11"/>
      <c r="K66" s="11"/>
      <c r="L66" s="11"/>
    </row>
    <row r="67" spans="2:12" s="10" customFormat="1" x14ac:dyDescent="0.25">
      <c r="B67" s="51"/>
      <c r="C67" s="46"/>
      <c r="D67" s="14"/>
      <c r="E67" s="47"/>
      <c r="F67" s="46">
        <v>6121</v>
      </c>
      <c r="G67" s="46" t="s">
        <v>22</v>
      </c>
      <c r="H67" s="13">
        <v>1463998.87</v>
      </c>
      <c r="J67" s="11"/>
      <c r="K67" s="11"/>
      <c r="L67" s="11"/>
    </row>
    <row r="68" spans="2:12" s="10" customFormat="1" x14ac:dyDescent="0.25">
      <c r="B68" s="51"/>
      <c r="C68" s="50"/>
      <c r="D68" s="14"/>
      <c r="E68" s="47"/>
      <c r="F68" s="46">
        <v>6141</v>
      </c>
      <c r="G68" s="46" t="s">
        <v>83</v>
      </c>
      <c r="H68" s="17">
        <v>2685827.05</v>
      </c>
      <c r="J68" s="11"/>
      <c r="K68" s="11"/>
      <c r="L68" s="11"/>
    </row>
    <row r="69" spans="2:12" s="10" customFormat="1" x14ac:dyDescent="0.25">
      <c r="B69" s="51"/>
      <c r="C69" s="46"/>
      <c r="D69" s="15"/>
      <c r="E69" s="47"/>
      <c r="F69" s="46"/>
      <c r="G69" s="50" t="s">
        <v>23</v>
      </c>
      <c r="H69" s="22">
        <f>SUM(H70:H71)</f>
        <v>343326.74</v>
      </c>
      <c r="J69" s="11"/>
      <c r="K69" s="11"/>
      <c r="L69" s="11"/>
    </row>
    <row r="70" spans="2:12" s="10" customFormat="1" x14ac:dyDescent="0.25">
      <c r="B70" s="51"/>
      <c r="C70" s="46"/>
      <c r="D70" s="15"/>
      <c r="E70" s="47"/>
      <c r="F70" s="46">
        <v>9111</v>
      </c>
      <c r="G70" s="46" t="s">
        <v>84</v>
      </c>
      <c r="H70" s="13">
        <f>80266.23+12849.48+107888.72</f>
        <v>201004.43</v>
      </c>
      <c r="J70" s="11"/>
      <c r="L70" s="11"/>
    </row>
    <row r="71" spans="2:12" s="10" customFormat="1" x14ac:dyDescent="0.25">
      <c r="B71" s="51"/>
      <c r="C71" s="46"/>
      <c r="D71" s="15"/>
      <c r="E71" s="47"/>
      <c r="F71" s="46">
        <v>9211</v>
      </c>
      <c r="G71" s="46" t="s">
        <v>85</v>
      </c>
      <c r="H71" s="17">
        <v>142322.31</v>
      </c>
      <c r="J71" s="11"/>
      <c r="L71" s="11"/>
    </row>
    <row r="72" spans="2:12" s="10" customFormat="1" ht="18" thickBot="1" x14ac:dyDescent="0.45">
      <c r="B72" s="52"/>
      <c r="C72" s="53" t="s">
        <v>39</v>
      </c>
      <c r="D72" s="23">
        <f>D58+D51+D44+D37+D31+D16+D8</f>
        <v>6762182.7799999993</v>
      </c>
      <c r="E72" s="54"/>
      <c r="F72" s="55"/>
      <c r="G72" s="53" t="s">
        <v>49</v>
      </c>
      <c r="H72" s="24">
        <f>H5+H14+H33+H56+H63+H66+H69</f>
        <v>7987841.9500000002</v>
      </c>
      <c r="J72" s="25"/>
      <c r="K72" s="26"/>
      <c r="L72" s="25"/>
    </row>
    <row r="73" spans="2:12" s="10" customFormat="1" ht="18" customHeight="1" x14ac:dyDescent="0.25">
      <c r="F73" s="27"/>
      <c r="G73" s="28"/>
      <c r="H73" s="29"/>
      <c r="I73" s="11"/>
    </row>
    <row r="74" spans="2:12" ht="18" customHeight="1" x14ac:dyDescent="0.25">
      <c r="F74" s="2"/>
      <c r="G74" s="4"/>
      <c r="H74" s="6"/>
      <c r="I74" s="1"/>
    </row>
    <row r="75" spans="2:12" ht="18" customHeight="1" x14ac:dyDescent="0.25">
      <c r="F75" s="2"/>
      <c r="G75" s="4"/>
      <c r="H75" s="5"/>
    </row>
    <row r="76" spans="2:12" ht="18" customHeight="1" x14ac:dyDescent="0.25">
      <c r="F76" s="2"/>
      <c r="G76" s="4"/>
      <c r="H76" s="5"/>
    </row>
    <row r="77" spans="2:12" ht="18" customHeight="1" x14ac:dyDescent="0.25">
      <c r="F77" s="2"/>
      <c r="G77" s="4"/>
      <c r="H77" s="5"/>
    </row>
    <row r="78" spans="2:12" ht="18" customHeight="1" x14ac:dyDescent="0.25">
      <c r="F78" s="2"/>
      <c r="G78" s="4"/>
      <c r="H78" s="5"/>
    </row>
    <row r="79" spans="2:12" ht="18" customHeight="1" x14ac:dyDescent="0.25">
      <c r="F79" s="2"/>
      <c r="G79" s="4"/>
      <c r="H79" s="5"/>
    </row>
    <row r="80" spans="2:12" ht="18" customHeight="1" x14ac:dyDescent="0.25">
      <c r="F80" s="2"/>
      <c r="G80" s="4"/>
      <c r="H80" s="5"/>
    </row>
    <row r="81" spans="6:8" ht="18" customHeight="1" x14ac:dyDescent="0.25">
      <c r="F81" s="2"/>
      <c r="G81" s="4"/>
      <c r="H81" s="5"/>
    </row>
    <row r="82" spans="6:8" ht="18" customHeight="1" x14ac:dyDescent="0.25">
      <c r="F82" s="7"/>
      <c r="G82" s="7"/>
      <c r="H82" s="5"/>
    </row>
    <row r="83" spans="6:8" ht="18" customHeight="1" x14ac:dyDescent="0.25">
      <c r="F83" s="7"/>
      <c r="G83" s="7"/>
      <c r="H83" s="7"/>
    </row>
    <row r="84" spans="6:8" ht="18" customHeight="1" x14ac:dyDescent="0.25">
      <c r="F84" s="7"/>
      <c r="G84" s="7"/>
      <c r="H84" s="7"/>
    </row>
    <row r="85" spans="6:8" x14ac:dyDescent="0.25">
      <c r="F85" s="7"/>
      <c r="G85" s="7"/>
      <c r="H85" s="7"/>
    </row>
    <row r="86" spans="6:8" x14ac:dyDescent="0.25">
      <c r="F86" s="7"/>
      <c r="G86" s="7"/>
      <c r="H86" s="7"/>
    </row>
    <row r="87" spans="6:8" x14ac:dyDescent="0.25">
      <c r="F87" s="7"/>
      <c r="G87" s="7"/>
      <c r="H87" s="7"/>
    </row>
    <row r="88" spans="6:8" x14ac:dyDescent="0.25">
      <c r="F88" s="7"/>
      <c r="G88" s="7"/>
      <c r="H88" s="7"/>
    </row>
    <row r="89" spans="6:8" x14ac:dyDescent="0.25">
      <c r="F89" s="7"/>
      <c r="G89" s="7"/>
      <c r="H89" s="7"/>
    </row>
    <row r="90" spans="6:8" x14ac:dyDescent="0.25">
      <c r="F90" s="7"/>
      <c r="G90" s="7"/>
      <c r="H90" s="7"/>
    </row>
    <row r="91" spans="6:8" x14ac:dyDescent="0.25">
      <c r="F91" s="7"/>
      <c r="G91" s="7"/>
      <c r="H91" s="7"/>
    </row>
    <row r="92" spans="6:8" x14ac:dyDescent="0.25">
      <c r="F92" s="7"/>
      <c r="G92" s="7"/>
      <c r="H92" s="7"/>
    </row>
    <row r="93" spans="6:8" x14ac:dyDescent="0.25">
      <c r="F93" s="7"/>
      <c r="G93" s="7"/>
      <c r="H93" s="7"/>
    </row>
  </sheetData>
  <mergeCells count="5">
    <mergeCell ref="B1:H1"/>
    <mergeCell ref="B2:H2"/>
    <mergeCell ref="B3:H3"/>
    <mergeCell ref="B4:D4"/>
    <mergeCell ref="F4:H4"/>
  </mergeCells>
  <pageMargins left="0.25" right="0.25" top="0.75" bottom="0.75" header="0.3" footer="0.3"/>
  <pageSetup paperSize="5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EDO-INGRE-EGRE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</cp:lastModifiedBy>
  <cp:lastPrinted>2018-09-28T15:22:13Z</cp:lastPrinted>
  <dcterms:created xsi:type="dcterms:W3CDTF">2015-11-03T16:51:54Z</dcterms:created>
  <dcterms:modified xsi:type="dcterms:W3CDTF">2018-09-28T15:22:21Z</dcterms:modified>
</cp:coreProperties>
</file>