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210" windowWidth="16605" windowHeight="8325" firstSheet="16" activeTab="20"/>
  </bookViews>
  <sheets>
    <sheet name="PORTADA_Contable" sheetId="10" r:id="rId1"/>
    <sheet name="ESF" sheetId="1" r:id="rId2"/>
    <sheet name="EA" sheetId="2" r:id="rId3"/>
    <sheet name="EVHP" sheetId="3" r:id="rId4"/>
    <sheet name="EFE" sheetId="4" r:id="rId5"/>
    <sheet name="EAA" sheetId="5" r:id="rId6"/>
    <sheet name="EAD" sheetId="6" r:id="rId7"/>
    <sheet name="Pasivos Contingentes" sheetId="7" r:id="rId8"/>
    <sheet name="Notas E.F." sheetId="8" r:id="rId9"/>
    <sheet name="ECSF" sheetId="9" r:id="rId10"/>
    <sheet name="PORTADA_Presupuestaria" sheetId="11" r:id="rId11"/>
    <sheet name="a) Analítico Ingresos" sheetId="12" r:id="rId12"/>
    <sheet name="b) Clasificación Administrativa" sheetId="13" r:id="rId13"/>
    <sheet name="b) Clasificación Económica CTG" sheetId="14" r:id="rId14"/>
    <sheet name="b) Clasificación COG (Cap-Conc)" sheetId="15" r:id="rId15"/>
    <sheet name="b) Clasificación Funcional CFG" sheetId="16" r:id="rId16"/>
    <sheet name="c) Endeudamiento Neto" sheetId="17" r:id="rId17"/>
    <sheet name="d) Intereses de la Deuda" sheetId="18" r:id="rId18"/>
    <sheet name="e)Indicadores de Postura Fiscal" sheetId="19" r:id="rId19"/>
    <sheet name="PORTADA PROGRAMATICA" sheetId="20" r:id="rId20"/>
    <sheet name="a) Gto x Cat Programatica" sheetId="21" r:id="rId21"/>
    <sheet name="b) Pg y Py de Inversión" sheetId="22" r:id="rId22"/>
    <sheet name="c) Indicadores Resultados" sheetId="23" r:id="rId23"/>
    <sheet name="PORTADA_Anexos" sheetId="24" r:id="rId24"/>
    <sheet name="B. Muebles" sheetId="25" r:id="rId25"/>
    <sheet name="B. Inmuebles" sheetId="26" r:id="rId26"/>
    <sheet name="Rel Ctas Bancarias" sheetId="27" r:id="rId27"/>
  </sheets>
  <calcPr calcId="144525"/>
</workbook>
</file>

<file path=xl/calcChain.xml><?xml version="1.0" encoding="utf-8"?>
<calcChain xmlns="http://schemas.openxmlformats.org/spreadsheetml/2006/main">
  <c r="K43" i="9" l="1"/>
  <c r="F25" i="9"/>
  <c r="AG17" i="23" l="1"/>
  <c r="AK12" i="23"/>
  <c r="AK13" i="23"/>
  <c r="AK14" i="23"/>
  <c r="AK15" i="23"/>
  <c r="AK16" i="23"/>
  <c r="AK17" i="23"/>
  <c r="AK18" i="23"/>
  <c r="AK19" i="23"/>
  <c r="AK20" i="23"/>
  <c r="AK21" i="23"/>
  <c r="AK22" i="23"/>
  <c r="AK23" i="23"/>
  <c r="AG12" i="23"/>
  <c r="AG13" i="23"/>
  <c r="AG14" i="23"/>
  <c r="AG15" i="23"/>
  <c r="AG16" i="23"/>
  <c r="AG18" i="23"/>
  <c r="AG19" i="23"/>
  <c r="AG20" i="23"/>
  <c r="AG21" i="23"/>
  <c r="AG22" i="23"/>
  <c r="AG23" i="23"/>
  <c r="AC12" i="23"/>
  <c r="AC13" i="23"/>
  <c r="AC14" i="23"/>
  <c r="AC15" i="23"/>
  <c r="AC16" i="23"/>
  <c r="AC17" i="23"/>
  <c r="AC18" i="23"/>
  <c r="AC19" i="23"/>
  <c r="AC20" i="23"/>
  <c r="AC21" i="23"/>
  <c r="AC22" i="23"/>
  <c r="AC23" i="23"/>
  <c r="Y12" i="23"/>
  <c r="Y13" i="23"/>
  <c r="Y14" i="23"/>
  <c r="Y15" i="23"/>
  <c r="Y16" i="23"/>
  <c r="Y17" i="23"/>
  <c r="Y18" i="23"/>
  <c r="Y19" i="23"/>
  <c r="Y20" i="23"/>
  <c r="Y21" i="23"/>
  <c r="Y22" i="23"/>
  <c r="Y23" i="23"/>
  <c r="AK11" i="23"/>
  <c r="AG11" i="23"/>
  <c r="AC11" i="23"/>
  <c r="H36" i="7"/>
  <c r="G36"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J95" i="7" s="1"/>
  <c r="I96" i="7"/>
  <c r="I97" i="7"/>
  <c r="J97" i="7" s="1"/>
  <c r="G33" i="7"/>
  <c r="H33" i="7"/>
  <c r="I26" i="7"/>
  <c r="J26" i="7" s="1"/>
  <c r="I27" i="7"/>
  <c r="J27" i="7" s="1"/>
  <c r="I28" i="7"/>
  <c r="I29" i="7"/>
  <c r="J29" i="7" s="1"/>
  <c r="I18" i="7"/>
  <c r="J18" i="7" s="1"/>
  <c r="H33" i="5"/>
  <c r="I33" i="5" s="1"/>
  <c r="H20" i="5"/>
  <c r="H18" i="5"/>
  <c r="F36" i="7"/>
  <c r="F33" i="7"/>
  <c r="F31" i="7"/>
  <c r="F13" i="7"/>
  <c r="J96" i="7"/>
  <c r="J56" i="7"/>
  <c r="I34" i="7"/>
  <c r="G23" i="7"/>
  <c r="H23" i="7"/>
  <c r="F23" i="7"/>
  <c r="I24" i="7"/>
  <c r="J14" i="7"/>
  <c r="G13" i="7"/>
  <c r="G31" i="4"/>
  <c r="G30" i="4"/>
  <c r="G29" i="4"/>
  <c r="G22" i="4"/>
  <c r="D521" i="25"/>
  <c r="D505" i="25"/>
  <c r="D491" i="25"/>
  <c r="D490" i="25"/>
  <c r="D489" i="25"/>
  <c r="D488" i="25"/>
  <c r="D487" i="25"/>
  <c r="D482" i="25"/>
  <c r="D463" i="25"/>
  <c r="D459" i="25"/>
  <c r="D436" i="25"/>
  <c r="D383" i="25"/>
  <c r="D382" i="25"/>
  <c r="D381" i="25"/>
  <c r="D380" i="25"/>
  <c r="D379" i="25"/>
  <c r="D378" i="25"/>
  <c r="D377" i="25"/>
  <c r="D376" i="25"/>
  <c r="D375" i="25"/>
  <c r="D374" i="25"/>
  <c r="D373" i="25"/>
  <c r="D372" i="25"/>
  <c r="D371" i="25"/>
  <c r="D370" i="25"/>
  <c r="D369" i="25"/>
  <c r="D368" i="25"/>
  <c r="D367" i="25"/>
  <c r="D366" i="25"/>
  <c r="D338" i="25"/>
  <c r="D337" i="25"/>
  <c r="D336" i="25"/>
  <c r="D335" i="25"/>
  <c r="D334" i="25"/>
  <c r="D333" i="25"/>
  <c r="D332" i="25"/>
  <c r="D331" i="25"/>
  <c r="D330" i="25"/>
  <c r="D329" i="25"/>
  <c r="D296" i="25"/>
  <c r="D295" i="25"/>
  <c r="D207" i="25"/>
  <c r="D206" i="25"/>
  <c r="D205" i="25"/>
  <c r="D204" i="25"/>
  <c r="D65" i="25"/>
  <c r="D11" i="25"/>
  <c r="D10" i="25"/>
  <c r="D9" i="25"/>
  <c r="I33" i="7" l="1"/>
  <c r="F22" i="7"/>
  <c r="F99" i="7" s="1"/>
  <c r="F28" i="3"/>
  <c r="I13" i="3"/>
  <c r="I16" i="3"/>
  <c r="I22" i="3"/>
  <c r="I21" i="3"/>
  <c r="G20" i="3"/>
  <c r="H20" i="3"/>
  <c r="K40" i="2"/>
  <c r="K12" i="2"/>
  <c r="H44" i="4"/>
  <c r="P15" i="4"/>
  <c r="H28" i="4"/>
  <c r="K52" i="1"/>
  <c r="K49" i="1" s="1"/>
  <c r="F33" i="1"/>
  <c r="F32" i="1"/>
  <c r="F40" i="1" s="1"/>
  <c r="F19" i="1"/>
  <c r="J94" i="7" l="1"/>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5" i="7"/>
  <c r="J54" i="7"/>
  <c r="J53" i="7"/>
  <c r="J52" i="7"/>
  <c r="J51" i="7"/>
  <c r="J50" i="7"/>
  <c r="J49" i="7"/>
  <c r="J48" i="7"/>
  <c r="J47" i="7"/>
  <c r="J46" i="7"/>
  <c r="J45" i="7"/>
  <c r="J44" i="7"/>
  <c r="J43" i="7"/>
  <c r="J42" i="7"/>
  <c r="J41" i="7"/>
  <c r="J40" i="7"/>
  <c r="J39" i="7"/>
  <c r="J38" i="7"/>
  <c r="I37" i="7"/>
  <c r="J34" i="7"/>
  <c r="J33" i="7"/>
  <c r="I32" i="7"/>
  <c r="J32" i="7" s="1"/>
  <c r="H31" i="7"/>
  <c r="H22" i="7" s="1"/>
  <c r="G31" i="7"/>
  <c r="G22" i="7" s="1"/>
  <c r="G99" i="7" s="1"/>
  <c r="J28" i="7"/>
  <c r="I25" i="7"/>
  <c r="J24" i="7"/>
  <c r="I19" i="7"/>
  <c r="J19" i="7" s="1"/>
  <c r="I17" i="7"/>
  <c r="J17" i="7" s="1"/>
  <c r="I16" i="7"/>
  <c r="J16" i="7" s="1"/>
  <c r="J15" i="7"/>
  <c r="H13" i="7"/>
  <c r="H99" i="7" l="1"/>
  <c r="J37" i="7"/>
  <c r="I36" i="7"/>
  <c r="J36" i="7" s="1"/>
  <c r="J25" i="7"/>
  <c r="J23" i="7" s="1"/>
  <c r="I23" i="7"/>
  <c r="I31" i="7"/>
  <c r="J31" i="7" s="1"/>
  <c r="I13" i="7"/>
  <c r="I22" i="7" l="1"/>
  <c r="I99" i="7" s="1"/>
  <c r="J13" i="7"/>
  <c r="J99" i="7" l="1"/>
  <c r="J22" i="7"/>
  <c r="R14" i="23"/>
  <c r="T14" i="23" s="1"/>
  <c r="R15" i="23"/>
  <c r="T15" i="23" s="1"/>
  <c r="R16" i="23"/>
  <c r="T16" i="23" s="1"/>
  <c r="R17" i="23"/>
  <c r="T17" i="23" s="1"/>
  <c r="R19" i="23"/>
  <c r="T19" i="23" s="1"/>
  <c r="R21" i="23"/>
  <c r="T21" i="23" s="1"/>
  <c r="R23" i="23"/>
  <c r="T23" i="23" s="1"/>
  <c r="N12" i="23"/>
  <c r="R12" i="23" s="1"/>
  <c r="T12" i="23" s="1"/>
  <c r="N13" i="23"/>
  <c r="R13" i="23" s="1"/>
  <c r="T13" i="23" s="1"/>
  <c r="N18" i="23"/>
  <c r="R18" i="23" s="1"/>
  <c r="T18" i="23" s="1"/>
  <c r="N20" i="23"/>
  <c r="R20" i="23" s="1"/>
  <c r="T20" i="23" s="1"/>
  <c r="N22" i="23"/>
  <c r="R22" i="23" s="1"/>
  <c r="T22" i="23" s="1"/>
  <c r="N11" i="23"/>
  <c r="R11" i="23" s="1"/>
  <c r="T11" i="23" s="1"/>
  <c r="Y11" i="23"/>
  <c r="C127" i="8" l="1"/>
  <c r="B127" i="8"/>
  <c r="G17" i="21" l="1"/>
  <c r="J17" i="21" s="1"/>
  <c r="G41" i="21" l="1"/>
  <c r="J41" i="21" s="1"/>
  <c r="G40" i="21"/>
  <c r="J40" i="21" s="1"/>
  <c r="G39" i="21"/>
  <c r="J39" i="21" s="1"/>
  <c r="G38" i="21"/>
  <c r="J38" i="21" s="1"/>
  <c r="J37" i="21" s="1"/>
  <c r="I37" i="21"/>
  <c r="H37" i="21"/>
  <c r="G37" i="21"/>
  <c r="F37" i="21"/>
  <c r="E37" i="21"/>
  <c r="G36" i="21"/>
  <c r="J36" i="21" s="1"/>
  <c r="G35" i="21"/>
  <c r="J35" i="21" s="1"/>
  <c r="G34" i="21"/>
  <c r="J34" i="21" s="1"/>
  <c r="G33" i="21"/>
  <c r="J33" i="21" s="1"/>
  <c r="J32" i="21" s="1"/>
  <c r="I32" i="21"/>
  <c r="H32" i="21"/>
  <c r="F32" i="21"/>
  <c r="E32" i="21"/>
  <c r="G31" i="21"/>
  <c r="J31" i="21" s="1"/>
  <c r="G30" i="21"/>
  <c r="J30" i="21" s="1"/>
  <c r="I29" i="21"/>
  <c r="H29" i="21"/>
  <c r="F29" i="21"/>
  <c r="E29" i="21"/>
  <c r="G28" i="21"/>
  <c r="J28" i="21" s="1"/>
  <c r="G27" i="21"/>
  <c r="J27" i="21" s="1"/>
  <c r="G26" i="21"/>
  <c r="J26" i="21" s="1"/>
  <c r="I25" i="21"/>
  <c r="H25" i="21"/>
  <c r="F25" i="21"/>
  <c r="E25" i="21"/>
  <c r="G24" i="21"/>
  <c r="J24" i="21" s="1"/>
  <c r="G23" i="21"/>
  <c r="J23" i="21" s="1"/>
  <c r="G22" i="21"/>
  <c r="J22" i="21" s="1"/>
  <c r="G21" i="21"/>
  <c r="J21" i="21" s="1"/>
  <c r="G20" i="21"/>
  <c r="J20" i="21" s="1"/>
  <c r="G19" i="21"/>
  <c r="J19" i="21" s="1"/>
  <c r="G18" i="21"/>
  <c r="J18" i="21" s="1"/>
  <c r="I16" i="21"/>
  <c r="I12" i="21" s="1"/>
  <c r="I43" i="21" s="1"/>
  <c r="H16" i="21"/>
  <c r="G16" i="21"/>
  <c r="F16" i="21"/>
  <c r="E16" i="21"/>
  <c r="G15" i="21"/>
  <c r="J15" i="21" s="1"/>
  <c r="G14" i="21"/>
  <c r="J14" i="21" s="1"/>
  <c r="J13" i="21" s="1"/>
  <c r="I13" i="21"/>
  <c r="H13" i="21"/>
  <c r="H12" i="21" s="1"/>
  <c r="H43" i="21" s="1"/>
  <c r="F13" i="21"/>
  <c r="E13" i="21"/>
  <c r="E32" i="19"/>
  <c r="D32" i="19"/>
  <c r="C32" i="19"/>
  <c r="E12" i="19"/>
  <c r="D12" i="19"/>
  <c r="C12" i="19"/>
  <c r="E8" i="19"/>
  <c r="D8" i="19"/>
  <c r="D16" i="19" s="1"/>
  <c r="D20" i="19" s="1"/>
  <c r="D24" i="19" s="1"/>
  <c r="C8" i="19"/>
  <c r="F23" i="18"/>
  <c r="D23" i="18"/>
  <c r="F14" i="18"/>
  <c r="D14" i="18"/>
  <c r="F31" i="17"/>
  <c r="D31" i="17"/>
  <c r="H30" i="17"/>
  <c r="I30" i="17" s="1"/>
  <c r="H29" i="17"/>
  <c r="I29" i="17" s="1"/>
  <c r="H28" i="17"/>
  <c r="I28" i="17" s="1"/>
  <c r="H27" i="17"/>
  <c r="I27" i="17" s="1"/>
  <c r="H26" i="17"/>
  <c r="I26" i="17" s="1"/>
  <c r="H25" i="17"/>
  <c r="I25" i="17" s="1"/>
  <c r="H24" i="17"/>
  <c r="I24" i="17" s="1"/>
  <c r="H23" i="17"/>
  <c r="I23" i="17" s="1"/>
  <c r="H22" i="17"/>
  <c r="F19" i="17"/>
  <c r="D19" i="17"/>
  <c r="D33" i="17" s="1"/>
  <c r="H18" i="17"/>
  <c r="I18" i="17" s="1"/>
  <c r="H17" i="17"/>
  <c r="I17" i="17" s="1"/>
  <c r="H16" i="17"/>
  <c r="I16" i="17" s="1"/>
  <c r="H15" i="17"/>
  <c r="I15" i="17" s="1"/>
  <c r="H14" i="17"/>
  <c r="I14" i="17" s="1"/>
  <c r="H13" i="17"/>
  <c r="I13" i="17" s="1"/>
  <c r="H12" i="17"/>
  <c r="I12" i="17" s="1"/>
  <c r="H11" i="17"/>
  <c r="I11" i="17" s="1"/>
  <c r="H10" i="17"/>
  <c r="F46" i="16"/>
  <c r="I46" i="16" s="1"/>
  <c r="F45" i="16"/>
  <c r="I45" i="16" s="1"/>
  <c r="F44" i="16"/>
  <c r="I44" i="16" s="1"/>
  <c r="F43" i="16"/>
  <c r="I43" i="16" s="1"/>
  <c r="H42" i="16"/>
  <c r="G42" i="16"/>
  <c r="F42" i="16"/>
  <c r="E42" i="16"/>
  <c r="D42" i="16"/>
  <c r="F40" i="16"/>
  <c r="I40" i="16" s="1"/>
  <c r="F39" i="16"/>
  <c r="I39" i="16" s="1"/>
  <c r="F38" i="16"/>
  <c r="I38" i="16" s="1"/>
  <c r="F37" i="16"/>
  <c r="I37" i="16" s="1"/>
  <c r="F36" i="16"/>
  <c r="I36" i="16" s="1"/>
  <c r="F35" i="16"/>
  <c r="I35" i="16" s="1"/>
  <c r="F34" i="16"/>
  <c r="I34" i="16" s="1"/>
  <c r="F33" i="16"/>
  <c r="I33" i="16" s="1"/>
  <c r="F32" i="16"/>
  <c r="I32" i="16" s="1"/>
  <c r="H31" i="16"/>
  <c r="G31" i="16"/>
  <c r="E31" i="16"/>
  <c r="D31" i="16"/>
  <c r="F29" i="16"/>
  <c r="I29" i="16" s="1"/>
  <c r="F28" i="16"/>
  <c r="I28" i="16" s="1"/>
  <c r="F27" i="16"/>
  <c r="I27" i="16" s="1"/>
  <c r="F26" i="16"/>
  <c r="I26" i="16" s="1"/>
  <c r="F25" i="16"/>
  <c r="I25" i="16" s="1"/>
  <c r="F24" i="16"/>
  <c r="I24" i="16" s="1"/>
  <c r="F23" i="16"/>
  <c r="I23" i="16" s="1"/>
  <c r="I22" i="16" s="1"/>
  <c r="H22" i="16"/>
  <c r="G22" i="16"/>
  <c r="E22" i="16"/>
  <c r="D22" i="16"/>
  <c r="F20" i="16"/>
  <c r="I20" i="16" s="1"/>
  <c r="F19" i="16"/>
  <c r="I19" i="16" s="1"/>
  <c r="F18" i="16"/>
  <c r="I18" i="16" s="1"/>
  <c r="F17" i="16"/>
  <c r="I17" i="16" s="1"/>
  <c r="F16" i="16"/>
  <c r="I16" i="16" s="1"/>
  <c r="F15" i="16"/>
  <c r="I15" i="16" s="1"/>
  <c r="F14" i="16"/>
  <c r="I14" i="16" s="1"/>
  <c r="F13" i="16"/>
  <c r="I13" i="16" s="1"/>
  <c r="I12" i="16" s="1"/>
  <c r="H12" i="16"/>
  <c r="G12" i="16"/>
  <c r="E12" i="16"/>
  <c r="E48" i="16" s="1"/>
  <c r="D12" i="16"/>
  <c r="F84" i="15"/>
  <c r="I84" i="15" s="1"/>
  <c r="F83" i="15"/>
  <c r="I83" i="15" s="1"/>
  <c r="F82" i="15"/>
  <c r="I82" i="15" s="1"/>
  <c r="F81" i="15"/>
  <c r="I81" i="15" s="1"/>
  <c r="F80" i="15"/>
  <c r="I80" i="15" s="1"/>
  <c r="F79" i="15"/>
  <c r="I79" i="15" s="1"/>
  <c r="F78" i="15"/>
  <c r="I78" i="15" s="1"/>
  <c r="I77" i="15" s="1"/>
  <c r="H77" i="15"/>
  <c r="G77" i="15"/>
  <c r="E77" i="15"/>
  <c r="D77" i="15"/>
  <c r="F76" i="15"/>
  <c r="I76" i="15" s="1"/>
  <c r="F75" i="15"/>
  <c r="I75" i="15" s="1"/>
  <c r="F74" i="15"/>
  <c r="I74" i="15" s="1"/>
  <c r="I73" i="15" s="1"/>
  <c r="H73" i="15"/>
  <c r="G73" i="15"/>
  <c r="E73" i="15"/>
  <c r="D73" i="15"/>
  <c r="F72" i="15"/>
  <c r="I72" i="15" s="1"/>
  <c r="F71" i="15"/>
  <c r="I71" i="15" s="1"/>
  <c r="F70" i="15"/>
  <c r="I70" i="15" s="1"/>
  <c r="F69" i="15"/>
  <c r="I69" i="15" s="1"/>
  <c r="F68" i="15"/>
  <c r="I68" i="15" s="1"/>
  <c r="F67" i="15"/>
  <c r="I67" i="15" s="1"/>
  <c r="F66" i="15"/>
  <c r="I66" i="15" s="1"/>
  <c r="H65" i="15"/>
  <c r="G65" i="15"/>
  <c r="F65" i="15"/>
  <c r="E65" i="15"/>
  <c r="D65" i="15"/>
  <c r="F64" i="15"/>
  <c r="I64" i="15" s="1"/>
  <c r="F63" i="15"/>
  <c r="I63" i="15" s="1"/>
  <c r="F62" i="15"/>
  <c r="I62" i="15" s="1"/>
  <c r="H61" i="15"/>
  <c r="G61" i="15"/>
  <c r="F61" i="15"/>
  <c r="E61" i="15"/>
  <c r="D61" i="15"/>
  <c r="F60" i="15"/>
  <c r="I60" i="15" s="1"/>
  <c r="F59" i="15"/>
  <c r="I59" i="15" s="1"/>
  <c r="F58" i="15"/>
  <c r="I58" i="15" s="1"/>
  <c r="F57" i="15"/>
  <c r="I57" i="15" s="1"/>
  <c r="F56" i="15"/>
  <c r="I56" i="15" s="1"/>
  <c r="F55" i="15"/>
  <c r="I55" i="15" s="1"/>
  <c r="F54" i="15"/>
  <c r="I54" i="15" s="1"/>
  <c r="F53" i="15"/>
  <c r="I53" i="15" s="1"/>
  <c r="F52" i="15"/>
  <c r="I52" i="15" s="1"/>
  <c r="H51" i="15"/>
  <c r="G51" i="15"/>
  <c r="E51" i="15"/>
  <c r="D51" i="15"/>
  <c r="F50" i="15"/>
  <c r="I50" i="15" s="1"/>
  <c r="F49" i="15"/>
  <c r="I49" i="15" s="1"/>
  <c r="F48" i="15"/>
  <c r="I48" i="15" s="1"/>
  <c r="F47" i="15"/>
  <c r="I47" i="15" s="1"/>
  <c r="F46" i="15"/>
  <c r="I46" i="15" s="1"/>
  <c r="F45" i="15"/>
  <c r="I45" i="15" s="1"/>
  <c r="F44" i="15"/>
  <c r="I44" i="15" s="1"/>
  <c r="F43" i="15"/>
  <c r="I43" i="15" s="1"/>
  <c r="F42" i="15"/>
  <c r="I42" i="15" s="1"/>
  <c r="H41" i="15"/>
  <c r="G41" i="15"/>
  <c r="E41" i="15"/>
  <c r="D41" i="15"/>
  <c r="F40" i="15"/>
  <c r="I40" i="15" s="1"/>
  <c r="F39" i="15"/>
  <c r="I39" i="15" s="1"/>
  <c r="F38" i="15"/>
  <c r="I38" i="15" s="1"/>
  <c r="F37" i="15"/>
  <c r="I37" i="15" s="1"/>
  <c r="F36" i="15"/>
  <c r="I36" i="15" s="1"/>
  <c r="F35" i="15"/>
  <c r="I35" i="15" s="1"/>
  <c r="F34" i="15"/>
  <c r="I34" i="15" s="1"/>
  <c r="F33" i="15"/>
  <c r="I33" i="15" s="1"/>
  <c r="F32" i="15"/>
  <c r="I32" i="15" s="1"/>
  <c r="H31" i="15"/>
  <c r="G31" i="15"/>
  <c r="E31" i="15"/>
  <c r="D31" i="15"/>
  <c r="F30" i="15"/>
  <c r="I30" i="15" s="1"/>
  <c r="F29" i="15"/>
  <c r="I29" i="15" s="1"/>
  <c r="F28" i="15"/>
  <c r="I28" i="15" s="1"/>
  <c r="F27" i="15"/>
  <c r="I27" i="15" s="1"/>
  <c r="F26" i="15"/>
  <c r="I26" i="15" s="1"/>
  <c r="F25" i="15"/>
  <c r="I25" i="15" s="1"/>
  <c r="F24" i="15"/>
  <c r="I24" i="15" s="1"/>
  <c r="F23" i="15"/>
  <c r="I23" i="15" s="1"/>
  <c r="F22" i="15"/>
  <c r="I22" i="15" s="1"/>
  <c r="H21" i="15"/>
  <c r="G21" i="15"/>
  <c r="E21" i="15"/>
  <c r="D21" i="15"/>
  <c r="F20" i="15"/>
  <c r="I20" i="15" s="1"/>
  <c r="F19" i="15"/>
  <c r="I19" i="15" s="1"/>
  <c r="F18" i="15"/>
  <c r="I18" i="15" s="1"/>
  <c r="F17" i="15"/>
  <c r="I17" i="15" s="1"/>
  <c r="F16" i="15"/>
  <c r="I16" i="15" s="1"/>
  <c r="F15" i="15"/>
  <c r="I15" i="15" s="1"/>
  <c r="F14" i="15"/>
  <c r="I14" i="15" s="1"/>
  <c r="H13" i="15"/>
  <c r="G13" i="15"/>
  <c r="E13" i="15"/>
  <c r="D13" i="15"/>
  <c r="H18" i="14"/>
  <c r="G18" i="14"/>
  <c r="E18" i="14"/>
  <c r="D18" i="14"/>
  <c r="F16" i="14"/>
  <c r="I16" i="14" s="1"/>
  <c r="F14" i="14"/>
  <c r="I14" i="14" s="1"/>
  <c r="F12" i="14"/>
  <c r="H26" i="13"/>
  <c r="G26" i="13"/>
  <c r="E26" i="13"/>
  <c r="D26" i="13"/>
  <c r="F24" i="13"/>
  <c r="I24" i="13" s="1"/>
  <c r="F23" i="13"/>
  <c r="I23" i="13" s="1"/>
  <c r="F22" i="13"/>
  <c r="I22" i="13" s="1"/>
  <c r="F21" i="13"/>
  <c r="I21" i="13" s="1"/>
  <c r="F20" i="13"/>
  <c r="I20" i="13" s="1"/>
  <c r="F19" i="13"/>
  <c r="I19" i="13" s="1"/>
  <c r="F18" i="13"/>
  <c r="I18" i="13" s="1"/>
  <c r="F17" i="13"/>
  <c r="I17" i="13" s="1"/>
  <c r="F16" i="13"/>
  <c r="J54" i="12"/>
  <c r="G54" i="12"/>
  <c r="J53" i="12"/>
  <c r="I53" i="12"/>
  <c r="H53" i="12"/>
  <c r="G53" i="12"/>
  <c r="F53" i="12"/>
  <c r="E53" i="12"/>
  <c r="J51" i="12"/>
  <c r="G51" i="12"/>
  <c r="J50" i="12"/>
  <c r="G50" i="12"/>
  <c r="J49" i="12"/>
  <c r="G49" i="12"/>
  <c r="J48" i="12"/>
  <c r="I48" i="12"/>
  <c r="H48" i="12"/>
  <c r="G48" i="12"/>
  <c r="F48" i="12"/>
  <c r="E48" i="12"/>
  <c r="J46" i="12"/>
  <c r="G46" i="12"/>
  <c r="J45" i="12"/>
  <c r="G45" i="12"/>
  <c r="J44" i="12"/>
  <c r="G44" i="12"/>
  <c r="J43" i="12"/>
  <c r="J42" i="12" s="1"/>
  <c r="G43" i="12"/>
  <c r="I42" i="12"/>
  <c r="H42" i="12"/>
  <c r="G42" i="12"/>
  <c r="F42" i="12"/>
  <c r="E42" i="12"/>
  <c r="J41" i="12"/>
  <c r="G41" i="12"/>
  <c r="J40" i="12"/>
  <c r="J39" i="12" s="1"/>
  <c r="G40" i="12"/>
  <c r="I39" i="12"/>
  <c r="H39" i="12"/>
  <c r="H35" i="12" s="1"/>
  <c r="G39" i="12"/>
  <c r="F39" i="12"/>
  <c r="F35" i="12" s="1"/>
  <c r="F56" i="12" s="1"/>
  <c r="E39" i="12"/>
  <c r="J38" i="12"/>
  <c r="G38" i="12"/>
  <c r="J37" i="12"/>
  <c r="G37" i="12"/>
  <c r="J36" i="12"/>
  <c r="G36" i="12"/>
  <c r="I35" i="12"/>
  <c r="I56" i="12" s="1"/>
  <c r="G35" i="12"/>
  <c r="G56" i="12" s="1"/>
  <c r="E35" i="12"/>
  <c r="E56" i="12" s="1"/>
  <c r="J25" i="12"/>
  <c r="G25" i="12"/>
  <c r="J24" i="12"/>
  <c r="G24" i="12"/>
  <c r="J23" i="12"/>
  <c r="G23" i="12"/>
  <c r="J22" i="12"/>
  <c r="G22" i="12"/>
  <c r="J21" i="12"/>
  <c r="G21" i="12"/>
  <c r="J20" i="12"/>
  <c r="G20" i="12"/>
  <c r="J19" i="12"/>
  <c r="I19" i="12"/>
  <c r="H19" i="12"/>
  <c r="G19" i="12"/>
  <c r="F19" i="12"/>
  <c r="E19" i="12"/>
  <c r="J18" i="12"/>
  <c r="G18" i="12"/>
  <c r="J17" i="12"/>
  <c r="G17" i="12"/>
  <c r="J16" i="12"/>
  <c r="I16" i="12"/>
  <c r="I27" i="12" s="1"/>
  <c r="H16" i="12"/>
  <c r="H27" i="12" s="1"/>
  <c r="G16" i="12"/>
  <c r="F16" i="12"/>
  <c r="F27" i="12" s="1"/>
  <c r="E16" i="12"/>
  <c r="E27" i="12" s="1"/>
  <c r="J15" i="12"/>
  <c r="G15" i="12"/>
  <c r="J14" i="12"/>
  <c r="G14" i="12"/>
  <c r="J13" i="12"/>
  <c r="G13" i="12"/>
  <c r="J12" i="12"/>
  <c r="G12" i="12"/>
  <c r="G27" i="12" s="1"/>
  <c r="E12" i="21" l="1"/>
  <c r="E43" i="21" s="1"/>
  <c r="F12" i="21"/>
  <c r="F43" i="21" s="1"/>
  <c r="J16" i="21"/>
  <c r="G29" i="21"/>
  <c r="I61" i="15"/>
  <c r="I65" i="15"/>
  <c r="F77" i="15"/>
  <c r="D48" i="16"/>
  <c r="F12" i="16"/>
  <c r="H48" i="16"/>
  <c r="I31" i="16"/>
  <c r="F33" i="17"/>
  <c r="G13" i="21"/>
  <c r="J25" i="21"/>
  <c r="J29" i="21"/>
  <c r="J12" i="21" s="1"/>
  <c r="J43" i="21" s="1"/>
  <c r="G32" i="21"/>
  <c r="J35" i="12"/>
  <c r="I21" i="15"/>
  <c r="H56" i="12"/>
  <c r="J56" i="12"/>
  <c r="G48" i="16"/>
  <c r="F31" i="16"/>
  <c r="I41" i="15"/>
  <c r="H85" i="15"/>
  <c r="G85" i="15"/>
  <c r="E85" i="15"/>
  <c r="I51" i="15"/>
  <c r="I31" i="15"/>
  <c r="D85" i="15"/>
  <c r="I13" i="15"/>
  <c r="F13" i="15"/>
  <c r="F18" i="14"/>
  <c r="F26" i="13"/>
  <c r="J27" i="12"/>
  <c r="F22" i="16"/>
  <c r="F25" i="18"/>
  <c r="F21" i="15"/>
  <c r="F31" i="15"/>
  <c r="F41" i="15"/>
  <c r="F51" i="15"/>
  <c r="F73" i="15"/>
  <c r="F48" i="16"/>
  <c r="I42" i="16"/>
  <c r="I48" i="16" s="1"/>
  <c r="D25" i="18"/>
  <c r="C16" i="19"/>
  <c r="C20" i="19" s="1"/>
  <c r="C24" i="19" s="1"/>
  <c r="E16" i="19"/>
  <c r="E20" i="19" s="1"/>
  <c r="E24" i="19" s="1"/>
  <c r="G25" i="21"/>
  <c r="G12" i="21" s="1"/>
  <c r="G43" i="21" s="1"/>
  <c r="I16" i="13"/>
  <c r="I26" i="13" s="1"/>
  <c r="I12" i="14"/>
  <c r="I18" i="14" s="1"/>
  <c r="I10" i="17"/>
  <c r="H19" i="17" s="1"/>
  <c r="I22" i="17"/>
  <c r="H31" i="17" s="1"/>
  <c r="I85" i="15" l="1"/>
  <c r="F85" i="15"/>
  <c r="H33" i="17"/>
  <c r="K51" i="9"/>
  <c r="J51" i="9"/>
  <c r="J43" i="9"/>
  <c r="K37" i="9"/>
  <c r="J37" i="9"/>
  <c r="J35" i="9" s="1"/>
  <c r="K26" i="9"/>
  <c r="J26" i="9"/>
  <c r="E25" i="9"/>
  <c r="K15" i="9"/>
  <c r="J15" i="9"/>
  <c r="J13" i="9" s="1"/>
  <c r="F15" i="9"/>
  <c r="E15" i="9"/>
  <c r="E13" i="9" s="1"/>
  <c r="K33" i="6"/>
  <c r="J33" i="6"/>
  <c r="K28" i="6"/>
  <c r="K39" i="6" s="1"/>
  <c r="J28" i="6"/>
  <c r="J39" i="6" s="1"/>
  <c r="K19" i="6"/>
  <c r="J19" i="6"/>
  <c r="K14" i="6"/>
  <c r="K25" i="6" s="1"/>
  <c r="J14" i="6"/>
  <c r="J25" i="6" s="1"/>
  <c r="H36" i="5"/>
  <c r="I36" i="5" s="1"/>
  <c r="H35" i="5"/>
  <c r="I35" i="5" s="1"/>
  <c r="H34" i="5"/>
  <c r="I34" i="5" s="1"/>
  <c r="H32" i="5"/>
  <c r="I32" i="5" s="1"/>
  <c r="H31" i="5"/>
  <c r="I31" i="5" s="1"/>
  <c r="H30" i="5"/>
  <c r="I30" i="5" s="1"/>
  <c r="H29" i="5"/>
  <c r="I29" i="5" s="1"/>
  <c r="H28" i="5"/>
  <c r="I28" i="5" s="1"/>
  <c r="G26" i="5"/>
  <c r="F26" i="5"/>
  <c r="E26" i="5"/>
  <c r="H24" i="5"/>
  <c r="I24" i="5" s="1"/>
  <c r="H23" i="5"/>
  <c r="I23" i="5" s="1"/>
  <c r="H22" i="5"/>
  <c r="I22" i="5" s="1"/>
  <c r="H21" i="5"/>
  <c r="I21" i="5" s="1"/>
  <c r="I20" i="5"/>
  <c r="H19" i="5"/>
  <c r="I19" i="5" s="1"/>
  <c r="I18" i="5"/>
  <c r="G16" i="5"/>
  <c r="F16" i="5"/>
  <c r="E16" i="5"/>
  <c r="P38" i="4"/>
  <c r="P37" i="4" s="1"/>
  <c r="O38" i="4"/>
  <c r="O37" i="4" s="1"/>
  <c r="P31" i="4"/>
  <c r="O31" i="4"/>
  <c r="P30" i="4"/>
  <c r="O30" i="4"/>
  <c r="G28" i="4"/>
  <c r="P20" i="4"/>
  <c r="P25" i="4" s="1"/>
  <c r="O20" i="4"/>
  <c r="O15" i="4"/>
  <c r="H15" i="4"/>
  <c r="G15" i="4"/>
  <c r="I37" i="3"/>
  <c r="I36" i="3"/>
  <c r="I35" i="3"/>
  <c r="I34" i="3"/>
  <c r="H33" i="3"/>
  <c r="G33" i="3"/>
  <c r="F33" i="3"/>
  <c r="E33" i="3"/>
  <c r="I31" i="3"/>
  <c r="I30" i="3"/>
  <c r="I29" i="3"/>
  <c r="H28" i="3"/>
  <c r="G28" i="3"/>
  <c r="E28" i="3"/>
  <c r="I24" i="3"/>
  <c r="I23" i="3"/>
  <c r="E20" i="3"/>
  <c r="I20" i="3" s="1"/>
  <c r="I18" i="3"/>
  <c r="I17" i="3"/>
  <c r="H15" i="3"/>
  <c r="H26" i="3" s="1"/>
  <c r="G15" i="3"/>
  <c r="G26" i="3" s="1"/>
  <c r="F15" i="3"/>
  <c r="F26" i="3" s="1"/>
  <c r="K35" i="9" l="1"/>
  <c r="K13" i="9"/>
  <c r="F13" i="9"/>
  <c r="H39" i="3"/>
  <c r="I28" i="3"/>
  <c r="P44" i="4"/>
  <c r="G38" i="5"/>
  <c r="E38" i="5"/>
  <c r="O44" i="4"/>
  <c r="O25" i="4"/>
  <c r="H47" i="4"/>
  <c r="F38" i="5"/>
  <c r="I26" i="5"/>
  <c r="I16" i="5"/>
  <c r="H16" i="5"/>
  <c r="G47" i="4"/>
  <c r="F39" i="3"/>
  <c r="G39" i="3"/>
  <c r="I33" i="3"/>
  <c r="H26" i="5"/>
  <c r="J43" i="6"/>
  <c r="K43" i="6"/>
  <c r="K48" i="2"/>
  <c r="J48" i="2"/>
  <c r="J40" i="2"/>
  <c r="K33" i="2"/>
  <c r="J33" i="2"/>
  <c r="K28" i="2"/>
  <c r="J28" i="2"/>
  <c r="F26" i="2"/>
  <c r="E26" i="2"/>
  <c r="F22" i="2"/>
  <c r="E22" i="2"/>
  <c r="K17" i="2"/>
  <c r="J17" i="2"/>
  <c r="J12" i="2"/>
  <c r="F12" i="2"/>
  <c r="F33" i="2" s="1"/>
  <c r="E12" i="2"/>
  <c r="K57" i="1"/>
  <c r="J57" i="1"/>
  <c r="J49" i="1"/>
  <c r="K43" i="1"/>
  <c r="J43" i="1"/>
  <c r="E40" i="1"/>
  <c r="K37" i="1"/>
  <c r="J37" i="1"/>
  <c r="K26" i="1"/>
  <c r="K39" i="1" s="1"/>
  <c r="J26" i="1"/>
  <c r="J39" i="1" s="1"/>
  <c r="F25" i="1"/>
  <c r="E25" i="1"/>
  <c r="E33" i="2" l="1"/>
  <c r="J53" i="2" s="1"/>
  <c r="K51" i="2"/>
  <c r="K53" i="2" s="1"/>
  <c r="P47" i="4"/>
  <c r="P50" i="4" s="1"/>
  <c r="O47" i="4"/>
  <c r="O50" i="4" s="1"/>
  <c r="K62" i="1"/>
  <c r="K64" i="1" s="1"/>
  <c r="I38" i="5"/>
  <c r="H38" i="5"/>
  <c r="J51" i="2"/>
  <c r="F42" i="1"/>
  <c r="J62" i="1"/>
  <c r="J64" i="1" s="1"/>
  <c r="E42" i="1"/>
  <c r="I15" i="3" l="1"/>
  <c r="I26" i="3" s="1"/>
  <c r="E39" i="3"/>
  <c r="I39" i="3" s="1"/>
</calcChain>
</file>

<file path=xl/sharedStrings.xml><?xml version="1.0" encoding="utf-8"?>
<sst xmlns="http://schemas.openxmlformats.org/spreadsheetml/2006/main" count="2271" uniqueCount="1725">
  <si>
    <t>Cuenta Pública 2014</t>
  </si>
  <si>
    <t>Estado de Situación Financiera</t>
  </si>
  <si>
    <t>(Pesos)</t>
  </si>
  <si>
    <t>Poder Ejecutivo</t>
  </si>
  <si>
    <t>CONCEPTO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</si>
  <si>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</si>
  <si>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</si>
  <si>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</si>
  <si>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</si>
  <si>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</si>
  <si>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</si>
  <si>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</si>
  <si>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</si>
  <si>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</si>
  <si>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</si>
  <si>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</si>
  <si>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</si>
  <si>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</si>
  <si>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</si>
  <si>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</si>
  <si>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</si>
  <si>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</si>
  <si>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</si>
  <si>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</si>
  <si>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</si>
  <si>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</si>
  <si>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</si>
  <si>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</si>
  <si>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</si>
  <si>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</si>
  <si>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</si>
  <si>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</si>
  <si>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</si>
  <si>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</si>
  <si>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</si>
  <si>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</si>
  <si>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</si>
  <si>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</si>
  <si>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</si>
  <si>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</si>
  <si>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</si>
  <si>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</si>
  <si>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</si>
  <si>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</si>
  <si>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</si>
  <si>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</si>
  <si>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</si>
  <si>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</si>
  <si>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</si>
  <si>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</si>
  <si>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</si>
  <si>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</si>
  <si>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</si>
  <si>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</si>
  <si>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</si>
  <si>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</si>
  <si>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</si>
  <si>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</si>
  <si>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</si>
  <si>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</si>
  <si>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</si>
  <si>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</si>
  <si>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</si>
  <si>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</si>
  <si>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Bajo protesta de decir verdad declaramos que los Estados Financieros y sus Notas son razonablemente correctos y responsabilidad del emisor</t>
  </si>
  <si>
    <t>Estado de Actividades</t>
  </si>
  <si>
    <t>Concepto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</si>
  <si>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</si>
  <si>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</si>
  <si>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</si>
  <si>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</si>
  <si>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</si>
  <si>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</si>
  <si>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</si>
  <si>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</si>
  <si>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</si>
  <si>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</si>
  <si>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</si>
  <si>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</si>
  <si>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Transferencias, Asignaciones, Subsidios y Otras Ayudas</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</si>
  <si>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</si>
  <si>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</si>
  <si>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</si>
  <si>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</si>
  <si>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</si>
  <si>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</si>
  <si>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</si>
  <si>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</si>
  <si>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</si>
  <si>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</si>
  <si>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</si>
  <si>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Asignaciones, Subsidios y Otras ayudas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</si>
  <si>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</si>
  <si>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</si>
  <si>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</si>
  <si>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</si>
  <si>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</si>
  <si>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</si>
  <si>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</si>
  <si>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</si>
  <si>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</si>
  <si>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</si>
  <si>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</si>
  <si>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</si>
  <si>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</si>
  <si>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</si>
  <si>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</si>
  <si>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</si>
  <si>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</si>
  <si>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</si>
  <si>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</si>
  <si>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</si>
  <si>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</si>
  <si>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</si>
  <si>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</si>
  <si>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</si>
  <si>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</si>
  <si>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</si>
  <si>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</si>
  <si>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</si>
  <si>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</si>
  <si>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Estado de Variación en la Hacienda Pública</t>
  </si>
  <si>
    <t>(pesos)</t>
  </si>
  <si>
    <t xml:space="preserve"> </t>
  </si>
  <si>
    <t>Hacienda Pública/Patrimonio Generado de Ejercicios Anteriores</t>
  </si>
  <si>
    <t>Hacienda Pública/Patrimonio Generado del Ejercicio</t>
  </si>
  <si>
    <t>Ajustes por Cambios de Valor</t>
  </si>
  <si>
    <t>TOTAL</t>
  </si>
  <si>
    <t xml:space="preserve">Patrimonio Neto Inicial Ajustado del Ejercicio </t>
  </si>
  <si>
    <t xml:space="preserve">Aportaciones </t>
  </si>
  <si>
    <t>Actualización de la Hacienda Pública/Patrimonio</t>
  </si>
  <si>
    <t>Variaciones de la Hacienda Pública/Patrimonio Neto del Ejercicio</t>
  </si>
  <si>
    <t>Resultados del Ejercicio (Ahorro/Desahorro)</t>
  </si>
  <si>
    <t xml:space="preserve">Revalúos  </t>
  </si>
  <si>
    <t>Hacienda Pública/Patrimonio Neto Final del Ejercicio 2013</t>
  </si>
  <si>
    <t>Cambios en la Hacienda Pública/Patrimonio Neto del Ejercicio 2014</t>
  </si>
  <si>
    <t>Variaciones de la Hacienda Pública/Patrimonio Neto del Ejercicio 2014</t>
  </si>
  <si>
    <t>Saldo Neto en la Hacienda Pública / Patrimonio 2014</t>
  </si>
  <si>
    <t>Estado de Flujos de Efectivo</t>
  </si>
  <si>
    <t>Flujos de Efectivo de las Actividades de Operación</t>
  </si>
  <si>
    <t xml:space="preserve">Flujos de Efectivo de las Actividades de Inversión </t>
  </si>
  <si>
    <t>Origen</t>
  </si>
  <si>
    <t>Cuotas y Aportaciones de Seguridad Social</t>
  </si>
  <si>
    <t>Contribuciones de mejoras</t>
  </si>
  <si>
    <t>Otros Orígenes de Invresión</t>
  </si>
  <si>
    <t>Aplicación</t>
  </si>
  <si>
    <t>Otras Aplicaciones de Inversión</t>
  </si>
  <si>
    <t>Transferencias, Asignaciones y Subsidios y Otras ayudas</t>
  </si>
  <si>
    <t>Flujos Netos de Efectivo por Actividades de Inversión</t>
  </si>
  <si>
    <t>Otros Origenes de Operación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</si>
  <si>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</si>
  <si>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</si>
  <si>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</si>
  <si>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</si>
  <si>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</si>
  <si>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</si>
  <si>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</si>
  <si>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Disminución de Activos Financieros</t>
  </si>
  <si>
    <t xml:space="preserve">Incremento de Otros Pasivos </t>
  </si>
  <si>
    <t>Servicios de la Deuda</t>
  </si>
  <si>
    <t xml:space="preserve">Participaciones </t>
  </si>
  <si>
    <t>Incremento de Activos Financieros</t>
  </si>
  <si>
    <t xml:space="preserve">Disminución de Otros Pasivos </t>
  </si>
  <si>
    <t>Otros Aplicaciones de Operación</t>
  </si>
  <si>
    <t>Flujos netos de Efectivo por Actividades de Financiamiento</t>
  </si>
  <si>
    <t>Flujos Netos de Efectivo por Actividades de Operación</t>
  </si>
  <si>
    <t xml:space="preserve">Incremento/Disminución Neta en el Efectivo y Equivalentes al Efectivo </t>
  </si>
  <si>
    <t>Efectivo y Equivalentes al Efectivo al inicio del Ejercicio</t>
  </si>
  <si>
    <t>Efectivo y Equivalentes al Efectivo al final del Ejercicio</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</si>
  <si>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</si>
  <si>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</si>
  <si>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</si>
  <si>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</si>
  <si>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</si>
  <si>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</si>
  <si>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</si>
  <si>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</si>
  <si>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</si>
  <si>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</si>
  <si>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</si>
  <si>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</si>
  <si>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</si>
  <si>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</si>
  <si>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</si>
  <si>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</si>
  <si>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</si>
  <si>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</si>
  <si>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</si>
  <si>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</si>
  <si>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</si>
  <si>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</si>
  <si>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</si>
  <si>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</si>
  <si>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</si>
  <si>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</si>
  <si>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</si>
  <si>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</si>
  <si>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</si>
  <si>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Estado de Cambios en la Situación Financiera</t>
  </si>
  <si>
    <t>Exceso o Insuficiencia en la Actualización de la Hacienda Pública/Patrimonio</t>
  </si>
  <si>
    <t>Estado Analítico de Ingresos</t>
  </si>
  <si>
    <t>Rubro de Ingresos</t>
  </si>
  <si>
    <t>Ingreso</t>
  </si>
  <si>
    <t>Diferencia</t>
  </si>
  <si>
    <t>Estimado</t>
  </si>
  <si>
    <t>Ampliaciones y Reducciones</t>
  </si>
  <si>
    <t>Modificado</t>
  </si>
  <si>
    <t>Devengado</t>
  </si>
  <si>
    <t>Recaudado</t>
  </si>
  <si>
    <t>(1)</t>
  </si>
  <si>
    <t>(2)</t>
  </si>
  <si>
    <t>(3= 1 + 2)</t>
  </si>
  <si>
    <t>(4)</t>
  </si>
  <si>
    <t>(5)</t>
  </si>
  <si>
    <t>(7= 5 - 1 )</t>
  </si>
  <si>
    <t>Productos</t>
  </si>
  <si>
    <t>Corriente</t>
  </si>
  <si>
    <t>Capital</t>
  </si>
  <si>
    <t>Aprovechamientos</t>
  </si>
  <si>
    <t>Ingresos por Ventas de Bienes y Servicios</t>
  </si>
  <si>
    <t>Ingresos Derivados de Financiamientos</t>
  </si>
  <si>
    <t>Total</t>
  </si>
  <si>
    <r>
      <t>Ingresos excedentes</t>
    </r>
    <r>
      <rPr>
        <b/>
        <sz val="9"/>
        <rFont val="Calibri"/>
        <family val="2"/>
      </rPr>
      <t>¹</t>
    </r>
  </si>
  <si>
    <t>Estado Analítico de Ingresos
Por Fuente de Financiamiento</t>
  </si>
  <si>
    <t>Ampliaciones y 
Reducciones</t>
  </si>
  <si>
    <t>Ingresos del Gobierno</t>
  </si>
  <si>
    <t>Ingresos de Organismos y Empresas</t>
  </si>
  <si>
    <t>Ingresos derivados de financiamiento</t>
  </si>
  <si>
    <r>
      <t>Ingresos excedentes</t>
    </r>
    <r>
      <rPr>
        <b/>
        <sz val="8"/>
        <rFont val="Calibri"/>
        <family val="2"/>
      </rPr>
      <t>¹</t>
    </r>
  </si>
  <si>
    <t>¹ Los ingresos excedentes se presentan para efectos de cumplimiento de la Ley General de Contabilidad Gubernamental y el importe reflejado debe ser siempre mayor a cero</t>
  </si>
  <si>
    <t>Estado Analítico del Ejercicio del Presupuesto de Egresos</t>
  </si>
  <si>
    <t>Clasificación Administrativa</t>
  </si>
  <si>
    <t>Egresos</t>
  </si>
  <si>
    <t>Subejercicio</t>
  </si>
  <si>
    <t>Aprobado</t>
  </si>
  <si>
    <t>Ampliaciones/ (Reducciones)</t>
  </si>
  <si>
    <t>Pagado</t>
  </si>
  <si>
    <t>3 = (1 + 2 )</t>
  </si>
  <si>
    <t>6 = ( 3 - 4 )</t>
  </si>
  <si>
    <t>Dependencia o Unidad Admninistrativa 1</t>
  </si>
  <si>
    <t>Dependencia o Unidad Admninistrativa 2</t>
  </si>
  <si>
    <t>Dependencia o Unidad Admninistrativa 3</t>
  </si>
  <si>
    <t>Dependencia o Unidad Admninistrativa 4</t>
  </si>
  <si>
    <t>Dependencia o Unidad Admninistrativa 6</t>
  </si>
  <si>
    <t>Dependencia o Unidad Admninistrativa 7</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</si>
  <si>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</si>
  <si>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</si>
  <si>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</si>
  <si>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</si>
  <si>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</si>
  <si>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</si>
  <si>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</si>
  <si>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</si>
  <si>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</si>
  <si>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</si>
  <si>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</si>
  <si>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</si>
  <si>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</si>
  <si>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</si>
  <si>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</si>
  <si>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</si>
  <si>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</si>
  <si>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</si>
  <si>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</si>
  <si>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</si>
  <si>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</si>
  <si>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</si>
  <si>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</si>
  <si>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</si>
  <si>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</si>
  <si>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</si>
  <si>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</si>
  <si>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</si>
  <si>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</si>
  <si>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</si>
  <si>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</si>
  <si>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</si>
  <si>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</si>
  <si>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</si>
  <si>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</si>
  <si>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</si>
  <si>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</si>
  <si>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</si>
  <si>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</si>
  <si>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</si>
  <si>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</si>
  <si>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</si>
  <si>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</si>
  <si>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</si>
  <si>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</si>
  <si>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</si>
  <si>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</si>
  <si>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</si>
  <si>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</si>
  <si>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</si>
  <si>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</si>
  <si>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</si>
  <si>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</si>
  <si>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</si>
  <si>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</si>
  <si>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</si>
  <si>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</si>
  <si>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</si>
  <si>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</si>
  <si>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</si>
  <si>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</si>
  <si>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</si>
  <si>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</si>
  <si>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</si>
  <si>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</si>
  <si>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</si>
  <si>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</si>
  <si>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</si>
  <si>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</si>
  <si>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</si>
  <si>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</si>
  <si>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</si>
  <si>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</si>
  <si>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</si>
  <si>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</si>
  <si>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</si>
  <si>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</si>
  <si>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</si>
  <si>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</si>
  <si>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</si>
  <si>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</si>
  <si>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</si>
  <si>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</si>
  <si>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</si>
  <si>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</si>
  <si>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</si>
  <si>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</si>
  <si>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</si>
  <si>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</si>
  <si>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Identificación de Crédito o Instrumento</t>
  </si>
  <si>
    <t>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</si>
  <si>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</si>
  <si>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</si>
  <si>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</si>
  <si>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</si>
  <si>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</si>
  <si>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</si>
  <si>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</si>
  <si>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</si>
  <si>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</si>
  <si>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</si>
  <si>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</si>
  <si>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Indicadores de Postura Fiscal</t>
  </si>
  <si>
    <r>
      <t xml:space="preserve">Pagado </t>
    </r>
    <r>
      <rPr>
        <b/>
        <vertAlign val="superscript"/>
        <sz val="9"/>
        <color indexed="8"/>
        <rFont val="Arial"/>
        <family val="2"/>
      </rPr>
      <t>3</t>
    </r>
  </si>
  <si>
    <t>I. Ingresos Presupuestarios (I=1+2)</t>
  </si>
  <si>
    <r>
      <t xml:space="preserve">1. Ingresos del Gobierno de la Entidad Federativa </t>
    </r>
    <r>
      <rPr>
        <b/>
        <vertAlign val="superscript"/>
        <sz val="9"/>
        <color indexed="8"/>
        <rFont val="Arial"/>
        <family val="2"/>
      </rPr>
      <t>1</t>
    </r>
  </si>
  <si>
    <r>
      <t xml:space="preserve">2. Ingresos del Sector Paraestatal </t>
    </r>
    <r>
      <rPr>
        <b/>
        <vertAlign val="superscript"/>
        <sz val="9"/>
        <color indexed="8"/>
        <rFont val="Arial"/>
        <family val="2"/>
      </rPr>
      <t>1</t>
    </r>
  </si>
  <si>
    <t>II. Egresos Presupuestarios (II=3+4)</t>
  </si>
  <si>
    <r>
      <t xml:space="preserve">3. Egresos del Gobierno de la Entidad Federativa </t>
    </r>
    <r>
      <rPr>
        <b/>
        <vertAlign val="superscript"/>
        <sz val="9"/>
        <color indexed="8"/>
        <rFont val="Arial"/>
        <family val="2"/>
      </rPr>
      <t>2</t>
    </r>
  </si>
  <si>
    <r>
      <t xml:space="preserve">4. Egresos del Sector Paraestatal </t>
    </r>
    <r>
      <rPr>
        <b/>
        <vertAlign val="superscript"/>
        <sz val="9"/>
        <color indexed="8"/>
        <rFont val="Arial"/>
        <family val="2"/>
      </rPr>
      <t>2</t>
    </r>
  </si>
  <si>
    <t>III. Balance Presupuestario (Superávit o Déficit) (III = I - II)</t>
  </si>
  <si>
    <t>III. Balance presupuestario (Superávit o Déficit)</t>
  </si>
  <si>
    <t>IV. Intereses, Comisiones y Gastos de la Deuda</t>
  </si>
  <si>
    <t>V. Balance Primario (Superávit o Déficit) (V= III - IV)</t>
  </si>
  <si>
    <t>A. Financiamiento</t>
  </si>
  <si>
    <t>B.  Amortización de la deuda</t>
  </si>
  <si>
    <t>C. Endeudamiento ó desendeudamiento (C = A - B)</t>
  </si>
  <si>
    <t>1.  Los Ingresos que se presentan son los ingresos presupuestarios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</si>
  <si>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</si>
  <si>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</si>
  <si>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</si>
  <si>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</si>
  <si>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</si>
  <si>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</si>
  <si>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</si>
  <si>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</si>
  <si>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</si>
  <si>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</si>
  <si>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</si>
  <si>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</si>
  <si>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</si>
  <si>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</si>
  <si>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</si>
  <si>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</si>
  <si>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</si>
  <si>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</si>
  <si>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</si>
  <si>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</si>
  <si>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</si>
  <si>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</si>
  <si>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</si>
  <si>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</si>
  <si>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</si>
  <si>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</si>
  <si>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</si>
  <si>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</si>
  <si>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</si>
  <si>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</si>
  <si>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</si>
  <si>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</si>
  <si>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</si>
  <si>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Relación de Bienes Muebles que Componen el Patrimonio</t>
  </si>
  <si>
    <t>Código</t>
  </si>
  <si>
    <t>Descripción del Bien Mueble</t>
  </si>
  <si>
    <t>Valor en libros</t>
  </si>
  <si>
    <t>Relación de Bienes Inmuebles que Componen el Patrimonio</t>
  </si>
  <si>
    <t>Descripción del Bien Inmueble</t>
  </si>
  <si>
    <t>Poder Ejecutivo:</t>
  </si>
  <si>
    <t>Relación de cuentas bancarias productivas específicas</t>
  </si>
  <si>
    <t>Fondo, Programa o Convenio</t>
  </si>
  <si>
    <t>Datos de la Cuenta Bancaria</t>
  </si>
  <si>
    <t>Institución Bancaria</t>
  </si>
  <si>
    <t>Número de Cuenta</t>
  </si>
  <si>
    <t>Jeronimo Sanchez Garcia</t>
  </si>
  <si>
    <t>Coordinador Financiero y Contable</t>
  </si>
  <si>
    <t>INSTITUTO DE LA ARTESANIA JALISCIENSE</t>
  </si>
  <si>
    <t>Camilo Salvador Ramirez Murguia</t>
  </si>
  <si>
    <t>Director General</t>
  </si>
  <si>
    <t>Banco Mercantil del Norte S.A</t>
  </si>
  <si>
    <t>8877 12 834</t>
  </si>
  <si>
    <t>8948 90 280</t>
  </si>
  <si>
    <t>8948 90 299</t>
  </si>
  <si>
    <t>8948 90 301</t>
  </si>
  <si>
    <t>Subsidio Gobierno del Estado</t>
  </si>
  <si>
    <t xml:space="preserve">Ingresos Propios </t>
  </si>
  <si>
    <t>Jalisco Competitivo</t>
  </si>
  <si>
    <t>Notas a los Estados financieros</t>
  </si>
  <si>
    <t>1. CONSTITUCIÓN Y OBJETO SOCIAL</t>
  </si>
  <si>
    <t>El 08 de septiembre de 1964 es inaugurada la Casa de las Artesanías de Jalisco por el entonces Presidente de la República Lic. Adolfo López Mateos, destinado a evitar el intermediarismo comercial así como la explotación de artesanos jaliscienses y por otro lado a promover nacional e internacionalmente la riqueza artesanal de nuestro Estado.</t>
  </si>
  <si>
    <t xml:space="preserve">El gobierno encabezado por el Lic. Guillermo Cosío Vidaurri, mediante decreto número 14140 publicado el 05 de enero de 1991 en el periódico Oficial del Estado se creó el Instituto de la Artesanía Jalisciense (IAJ), Organismo Público Descentralizado con personalidad jurídica y patrimonio propio. Este decreto abroga al decreto número 8049 expedido por el H. Congreso del Estado con fecha 23 de Febrero de 1965. </t>
  </si>
  <si>
    <t>El Decreto mencionado fue derogado mediante la publicación de la Ley de Promoción y Desarrollo Artesanal del Estado de Jalisco el 19 de marzo de 2002, durante el gobierno del Lic. Francisco Javier Ramírez Acuña mediante el decreto 19468 y se instituye como “Día del Artesano” el 19 de Marzo de cada año.</t>
  </si>
  <si>
    <t>Esta Ley tiene por objeto:</t>
  </si>
  <si>
    <r>
      <t>a)</t>
    </r>
    <r>
      <rPr>
        <sz val="7"/>
        <color theme="1"/>
        <rFont val="Times New Roman"/>
        <family val="1"/>
      </rPr>
      <t xml:space="preserve">     </t>
    </r>
    <r>
      <rPr>
        <sz val="11"/>
        <color theme="1"/>
        <rFont val="Microsoft Sans Serif"/>
        <family val="2"/>
      </rPr>
      <t>Ayudar a la modernización y reestructuración de las actividades artesanales, mejorando sus condiciones de rentabilidad, gestión y competitividad en el mercado, velando, al mismo tiempo, por la calidad de su producción y eliminando sus obstáculos que puedan oponerse a su desarrollo en el Estado de Jalisco;</t>
    </r>
  </si>
  <si>
    <r>
      <t>b)</t>
    </r>
    <r>
      <rPr>
        <sz val="7"/>
        <color theme="1"/>
        <rFont val="Times New Roman"/>
        <family val="1"/>
      </rPr>
      <t xml:space="preserve">     </t>
    </r>
    <r>
      <rPr>
        <sz val="11"/>
        <color theme="1"/>
        <rFont val="Microsoft Sans Serif"/>
        <family val="2"/>
      </rPr>
      <t>La creación de los causes de comercialización necesarios para lograr que la actividad artesanal sea económicamente rentable;</t>
    </r>
  </si>
  <si>
    <r>
      <t>c)</t>
    </r>
    <r>
      <rPr>
        <sz val="7"/>
        <color theme="1"/>
        <rFont val="Times New Roman"/>
        <family val="1"/>
      </rPr>
      <t xml:space="preserve">     </t>
    </r>
    <r>
      <rPr>
        <sz val="11"/>
        <color theme="1"/>
        <rFont val="Microsoft Sans Serif"/>
        <family val="2"/>
      </rPr>
      <t>Recuperar las manifestaciones artesanales propias del Estado, procurando la preservación de las ya existentes, así como su difusión;</t>
    </r>
  </si>
  <si>
    <r>
      <t>d)</t>
    </r>
    <r>
      <rPr>
        <sz val="7"/>
        <color theme="1"/>
        <rFont val="Times New Roman"/>
        <family val="1"/>
      </rPr>
      <t xml:space="preserve">     </t>
    </r>
    <r>
      <rPr>
        <sz val="11"/>
        <color theme="1"/>
        <rFont val="Microsoft Sans Serif"/>
        <family val="2"/>
      </rPr>
      <t>Fomentar e impulsar el autoempleo en el sector artesanal;</t>
    </r>
  </si>
  <si>
    <r>
      <t>e)</t>
    </r>
    <r>
      <rPr>
        <sz val="7"/>
        <color theme="1"/>
        <rFont val="Times New Roman"/>
        <family val="1"/>
      </rPr>
      <t xml:space="preserve">     </t>
    </r>
    <r>
      <rPr>
        <sz val="11"/>
        <color theme="1"/>
        <rFont val="Microsoft Sans Serif"/>
        <family val="2"/>
      </rPr>
      <t>Coordinar las manifestaciones artesanales con los programas turísticos del Estado de Jalisco;</t>
    </r>
  </si>
  <si>
    <r>
      <t>f)</t>
    </r>
    <r>
      <rPr>
        <sz val="7"/>
        <color theme="1"/>
        <rFont val="Times New Roman"/>
        <family val="1"/>
      </rPr>
      <t xml:space="preserve">       </t>
    </r>
    <r>
      <rPr>
        <sz val="11"/>
        <color theme="1"/>
        <rFont val="Microsoft Sans Serif"/>
        <family val="2"/>
      </rPr>
      <t>Estimular el desarrollo de la enseñanza de las artesanías en los sistemas educativos y los centros escolares; y</t>
    </r>
  </si>
  <si>
    <r>
      <t>g)</t>
    </r>
    <r>
      <rPr>
        <sz val="7"/>
        <color theme="1"/>
        <rFont val="Times New Roman"/>
        <family val="1"/>
      </rPr>
      <t xml:space="preserve">     </t>
    </r>
    <r>
      <rPr>
        <sz val="11"/>
        <color theme="1"/>
        <rFont val="Microsoft Sans Serif"/>
        <family val="2"/>
      </rPr>
      <t>Establecer relaciones e intercambios con instituciones nacionales y extranjeras, públicas y privadas, relacionadas con la artesanía.</t>
    </r>
  </si>
  <si>
    <t>2. BASES DE PREPARACIÓN Y RESUMEN DE LAS PRINCIPALES POLÍTICAS CONTABLES</t>
  </si>
  <si>
    <t xml:space="preserve">A continuación se resumen las principales políticas contables seguidas en la preparación de los estados financieros:  </t>
  </si>
  <si>
    <t>La contabilidad se lleva a cabo en base a acumulados, ya que los registros contables de sus transacciones se realizan conforme a su fecha de realización, independientemente de la de su pago, es decir, transacciones devengadas.</t>
  </si>
  <si>
    <r>
      <t>c)</t>
    </r>
    <r>
      <rPr>
        <sz val="7"/>
        <color theme="1"/>
        <rFont val="Times New Roman"/>
        <family val="1"/>
      </rPr>
      <t xml:space="preserve">     </t>
    </r>
    <r>
      <rPr>
        <sz val="11"/>
        <color theme="1"/>
        <rFont val="Microsoft Sans Serif"/>
        <family val="2"/>
      </rPr>
      <t xml:space="preserve">      Inventarios.</t>
    </r>
  </si>
  <si>
    <t>La materia prima y las artesanías están valuados a su costo de adquisición que es inferior a su valor de mercado, este rubro representa el valor de las artesanías y la materia prima que se encuentran en el almacén así como en los diferentes puntos de venta.</t>
  </si>
  <si>
    <r>
      <t>d)</t>
    </r>
    <r>
      <rPr>
        <sz val="7"/>
        <color theme="1"/>
        <rFont val="Times New Roman"/>
        <family val="1"/>
      </rPr>
      <t xml:space="preserve">     </t>
    </r>
    <r>
      <rPr>
        <sz val="11"/>
        <color theme="1"/>
        <rFont val="Microsoft Sans Serif"/>
        <family val="2"/>
      </rPr>
      <t xml:space="preserve">      Edificio, mobiliario y equipo</t>
    </r>
  </si>
  <si>
    <r>
      <t xml:space="preserve">El edificio, mobiliario y el equipo propiedad del Organismo se registrarán a valores históricos de adquisición, la depreciación se calcula en base a </t>
    </r>
    <r>
      <rPr>
        <sz val="11"/>
        <color theme="1"/>
        <rFont val="Arial"/>
        <family val="2"/>
      </rPr>
      <t xml:space="preserve">“Guía de Vida Útil Estimada y Porcentajes de Depreciación </t>
    </r>
    <r>
      <rPr>
        <sz val="11"/>
        <color theme="1"/>
        <rFont val="Microsoft Sans Serif"/>
        <family val="2"/>
      </rPr>
      <t>“publicado en el Diario Oficial el día 15 de agosto de 2012, como parte de la Ley General de Contabilidad Gubernamental :</t>
    </r>
  </si>
  <si>
    <t>Tipo de Bien</t>
  </si>
  <si>
    <t>Tasa de Depreciación</t>
  </si>
  <si>
    <t>Años de vida útil</t>
  </si>
  <si>
    <t>Equipo de Cómputo y de Tecnologías de la Información</t>
  </si>
  <si>
    <t>Automóviles y Equipo Terrestre</t>
  </si>
  <si>
    <t>Edificios No Habitacionales</t>
  </si>
  <si>
    <t>El Instituto no reconoce el boletín D-3 “Obligaciones a los empleados” vigente a partir del 1ro de enero de 2008. La NIF establece tres tipos de beneficios a los empleados: directos a corto y largo plazo, al término de la relación laboral y al retiro.</t>
  </si>
  <si>
    <t>Los principales ingresos del ejercicio referido corresponden principalmente a las aportaciones del Gobierno Estatal, tomando como base el presupuesto anual aprobado para gastos de operación y para programas de inversión, estos ingresos  son registrados como lo marca la Ley de Contabilidad Gubernamental, también tienen ingresos por la compra-venta de las artesanías y de materia prima.</t>
  </si>
  <si>
    <t>El Instituto como Organismo Público Descentralizado de la Administración Pública Estatal está regulado por el Título III de la Ley del Impuesto Sobre la Renta (Personas Morales Con Fines No Lucrativos) y conforme a lo establecido en el artículo 102 de la Ley descrita, el Instituto tiene las siguientes obligaciones fiscales:</t>
  </si>
  <si>
    <t>Retener y enterar los impuestos que procedan.</t>
  </si>
  <si>
    <t>Exigir la documentación que reúna los requisitos fiscales, cuando hagan pagos a terceros y estén obligados a ello en los términos de las disposiciones legales.</t>
  </si>
  <si>
    <t>Además en lo que respecta al Valor Agregado lo traslada a la tasa de 16% por la venta de las artesanías y de materia prima.</t>
  </si>
  <si>
    <t>De igual manera por ser un Organismo Público Descentralizado del Gobierno del Estado no es sujeta del Impuesto estatal del 2% sobre Nómina, de acuerdo a los artículos 44 de la Ley de Hacienda del Estado de Jalisco y el 50 de la Ley Orgánica del Poder Ejecutivo del Estado de Jalisco.</t>
  </si>
  <si>
    <t xml:space="preserve">Ante el Instituto Mexicano del Seguro Social, el Instituto se encuentra como Patrón en la modalidad 38, pagando las cuotas de las ramas de seguro únicamente, las de retiro, cesantía y Vejez, se encuentra dentro del régimen de Pensiones del Estado. </t>
  </si>
  <si>
    <t>El Instituto de la Artesanía Jalisciense se encuentra exento del Impuesto Sobre la Renta, por lo que no determina base gravable, en relación a este impuesto. Derivado de lo anterior, no existe base para la determinación de la participación de los empleados en las Utilidades.</t>
  </si>
  <si>
    <t>3. EFECTIVO Y EQUIVALENTES DE EFECTIVO</t>
  </si>
  <si>
    <t>La integración  del efectivo y equivalentes de efectivo es como sigue:</t>
  </si>
  <si>
    <t>Caja</t>
  </si>
  <si>
    <t>Bancos</t>
  </si>
  <si>
    <t>4. INVENTARIOS.</t>
  </si>
  <si>
    <t>Se integra como sigue:</t>
  </si>
  <si>
    <t>Artesanía</t>
  </si>
  <si>
    <t>Materia prima</t>
  </si>
  <si>
    <t>5. EDIFICIO, MOBILARIO Y EQUIPO-NETO</t>
  </si>
  <si>
    <r>
      <t>a)</t>
    </r>
    <r>
      <rPr>
        <sz val="7"/>
        <color rgb="FF000000"/>
        <rFont val="Times New Roman"/>
        <family val="1"/>
      </rPr>
      <t xml:space="preserve">     </t>
    </r>
    <r>
      <rPr>
        <sz val="11"/>
        <color rgb="FF000000"/>
        <rFont val="Microsoft Sans Serif"/>
        <family val="2"/>
      </rPr>
      <t>Los edificios, mobiliario y equipo al 31 de Enero se integran como sigue:</t>
    </r>
  </si>
  <si>
    <t>Edificios No habitacionales</t>
  </si>
  <si>
    <t>Licencias</t>
  </si>
  <si>
    <t>Software</t>
  </si>
  <si>
    <t>Depreciación Acumulada</t>
  </si>
  <si>
    <t>6. CONTINGENTE</t>
  </si>
  <si>
    <t>El Instituto, tiene los siguientes pasivos contingentes:</t>
  </si>
  <si>
    <t>a) Por prima de antigüedad</t>
  </si>
  <si>
    <t>En el caso de empleados y trabajadores que se retiren voluntariamente después de 15 años de servicio, al haber cumplido los requisitos para compensación por retiro voluntario, así como aquellos que no importando los años de servicio se retiren, por muerte invalidez, tienen derecho a la prima de antigüedad equivalente a 12 días de salario por cada año de servicio computable sobre el salario diario en vigor al momento de la separación hasta el doble del salario mínimo, por lo que se refiere a esta prestación no existe reserva, se cargan a resultados en el ejercicio en que se paguen.</t>
  </si>
  <si>
    <t>b) Por indemnizaciones</t>
  </si>
  <si>
    <t>De acuerdo con la Ley Federal del Trabajo vigente, el personal del IAJ tiene derecho a una indemnización en caso de despido por causa injustificada y por otras causas, bajos ciertas condiciones en los términos de la Ley mencionada. No se ha determinado el pasivo máximo por este concepto en virtud de que el IAJ. Sigue la política mencionada en el sentido de cargar a resultados del ejercicio en que se paguen.</t>
  </si>
  <si>
    <t>c) Pensiones y seguro de retiro</t>
  </si>
  <si>
    <t>El IAJ está incorporado al régimen de pensiones y de ahorro para el retiro  de los Servidores Públicos del Estado de Jalisco (SEDAR), en dicho régimen los derechohabientes tienen las siguientes prestaciones:</t>
  </si>
  <si>
    <r>
      <t>a.</t>
    </r>
    <r>
      <rPr>
        <sz val="7"/>
        <color rgb="FF000000"/>
        <rFont val="Times New Roman"/>
        <family val="1"/>
      </rPr>
      <t xml:space="preserve">     </t>
    </r>
    <r>
      <rPr>
        <sz val="11"/>
        <color rgb="FF000000"/>
        <rFont val="Microsoft Sans Serif"/>
        <family val="2"/>
      </rPr>
      <t>Pensiones por jubilación, invalidez y edad avanzada.</t>
    </r>
  </si>
  <si>
    <r>
      <t>b.</t>
    </r>
    <r>
      <rPr>
        <sz val="7"/>
        <color rgb="FF000000"/>
        <rFont val="Times New Roman"/>
        <family val="1"/>
      </rPr>
      <t xml:space="preserve">     </t>
    </r>
    <r>
      <rPr>
        <sz val="11"/>
        <color rgb="FF000000"/>
        <rFont val="Microsoft Sans Serif"/>
        <family val="2"/>
      </rPr>
      <t>Préstamos a corto plazo e hipotecarios y para la adquisición de bienes de consumo duradero.</t>
    </r>
  </si>
  <si>
    <r>
      <t>c.</t>
    </r>
    <r>
      <rPr>
        <sz val="7"/>
        <color rgb="FF000000"/>
        <rFont val="Times New Roman"/>
        <family val="1"/>
      </rPr>
      <t xml:space="preserve">      </t>
    </r>
    <r>
      <rPr>
        <sz val="11"/>
        <color rgb="FF000000"/>
        <rFont val="Microsoft Sans Serif"/>
        <family val="2"/>
      </rPr>
      <t>Pensión mensual vitalicia o la devolución en una sola exhibición de los fondos correspondientes al SEDAR.</t>
    </r>
  </si>
  <si>
    <t>Estas aportaciones se encuentran cargadas en los costos y gastos del ejercicio.</t>
  </si>
  <si>
    <t xml:space="preserve">                                                                                       </t>
  </si>
  <si>
    <t>7. PATRIMONIO PERMANENTEMENTE NO RESTRINGIDO</t>
  </si>
  <si>
    <t>EL Patrimonio del Instituto está constituido por:</t>
  </si>
  <si>
    <t>I. El derecho real de uso de los edificios del Instituto y de los inmuebles en los que se hallan asentadas en la Casa de las Artesanías de Jalisco;</t>
  </si>
  <si>
    <t>II. Todos aquellos bienes y derechos que por cualquier título este adquiera;</t>
  </si>
  <si>
    <t>III. El equipo y los bienes muebles necesarios para  desarrollar las actividades administrativas, culturales y comerciales que esta Ley les confiere;</t>
  </si>
  <si>
    <t>IV. La colección de artesanías que servirán de base para su exhibición permanente;</t>
  </si>
  <si>
    <t>V. El equipo museográfico para instalar las exhibiciones;</t>
  </si>
  <si>
    <t>VI. Las cantidades que por diferentes conceptos le asigne el Gobierno del Estado para el cumplimiento de los fines institucionales y;</t>
  </si>
  <si>
    <t>VII. El producto de las ventas que realice el Instituto de la Artesanía y todos los ingresos que apruebe el Consejo de Administración y que tenga derecho a percibir.</t>
  </si>
  <si>
    <t>PATRIMONIO CONTABLE</t>
  </si>
  <si>
    <t>8. LEY DE CONTABILIDAD GUBERNAMENTAL</t>
  </si>
  <si>
    <t xml:space="preserve">Se tiene implementado el Sistema de Contabilidad Gubernamental, como lo mencionan los lineamientos emitidos por el Consejo Nacional de Armonización Contable CONAC; “el sistema de Contabilidad Gubernamental estará conformado por el conjunto de registros, procedimientos, criterios e informes, estructurados sobre la base de principios técnicos comunes destinados a captar, valuar, registrar, clasificar, extinguir, informar e interpretar, las transacciones, transformaciones y eventos que, derivados de la actividad económica, modifican la situación económica, financiera y patrimonial del organismo”.  </t>
  </si>
  <si>
    <t>Las 8 notas son parte integrante de los estados financieros</t>
  </si>
  <si>
    <t>Camilo Salvador Ramírez Murguía</t>
  </si>
  <si>
    <t xml:space="preserve">           Director General             </t>
  </si>
  <si>
    <r>
      <t>a)</t>
    </r>
    <r>
      <rPr>
        <sz val="7"/>
        <color theme="1"/>
        <rFont val="Times New Roman"/>
        <family val="1"/>
      </rPr>
      <t xml:space="preserve">     </t>
    </r>
    <r>
      <rPr>
        <sz val="11"/>
        <color theme="1"/>
        <rFont val="Microsoft Sans Serif"/>
        <family val="2"/>
      </rPr>
      <t xml:space="preserve"> Bases de formulación de los estados financieros. </t>
    </r>
  </si>
  <si>
    <r>
      <t>b)</t>
    </r>
    <r>
      <rPr>
        <sz val="7"/>
        <color theme="1"/>
        <rFont val="Times New Roman"/>
        <family val="1"/>
      </rPr>
      <t xml:space="preserve">     </t>
    </r>
    <r>
      <rPr>
        <sz val="11"/>
        <color theme="1"/>
        <rFont val="Microsoft Sans Serif"/>
        <family val="2"/>
      </rPr>
      <t xml:space="preserve"> Inversiones en valores realizables</t>
    </r>
  </si>
  <si>
    <t>e)  Deterioro de activos de larga duración</t>
  </si>
  <si>
    <t>f)  Beneficio a empleados</t>
  </si>
  <si>
    <t>g)  Ingresos</t>
  </si>
  <si>
    <t>h)  Régimen Fiscal</t>
  </si>
  <si>
    <t>i)  Participación a los empleados de las utilidades</t>
  </si>
  <si>
    <t xml:space="preserve">Activo Fijo Neto                                               </t>
  </si>
  <si>
    <t>PROGRAMADO</t>
  </si>
  <si>
    <t>AVANCE</t>
  </si>
  <si>
    <t>No.</t>
  </si>
  <si>
    <t>Nombre Proyecto o Proceso</t>
  </si>
  <si>
    <t xml:space="preserve">No. </t>
  </si>
  <si>
    <t>Nombre Meta</t>
  </si>
  <si>
    <t>Unidad de Medida</t>
  </si>
  <si>
    <t>Situación Inicial</t>
  </si>
  <si>
    <t>Alcance al Término</t>
  </si>
  <si>
    <t>Programado Anual</t>
  </si>
  <si>
    <t>1er. Trim.</t>
  </si>
  <si>
    <t>2do. Trim.</t>
  </si>
  <si>
    <t>3er. Trim.</t>
  </si>
  <si>
    <t>4to. Trim.</t>
  </si>
  <si>
    <t>Avance Acumulado</t>
  </si>
  <si>
    <t>Observ.</t>
  </si>
  <si>
    <t>Enero</t>
  </si>
  <si>
    <t>Febrero</t>
  </si>
  <si>
    <t>Marzo</t>
  </si>
  <si>
    <t>Abril</t>
  </si>
  <si>
    <t>Mayo</t>
  </si>
  <si>
    <t>Junio</t>
  </si>
  <si>
    <t>Julio</t>
  </si>
  <si>
    <t>Agosto</t>
  </si>
  <si>
    <t>Sept.</t>
  </si>
  <si>
    <t>Oct.</t>
  </si>
  <si>
    <t>Nov.</t>
  </si>
  <si>
    <t>Dic.</t>
  </si>
  <si>
    <t>Administración de Recursos Humanos</t>
  </si>
  <si>
    <t xml:space="preserve">Cursos de formación al personal enfocados en incrementar la calidad productiva del sector artesanal impartidos </t>
  </si>
  <si>
    <t xml:space="preserve">Número  de personas capacitadas </t>
  </si>
  <si>
    <t>Investigación Cultural</t>
  </si>
  <si>
    <t>Recuperación de dos obras murales patrimoniales del Organismo restauradas</t>
  </si>
  <si>
    <t>Número de restauración de obras murales respecto a los daños causados por medio ambiente u otros</t>
  </si>
  <si>
    <t>Número de actividades en la gestión editorial de la publicación respecto a todas las necesidades de difusión de la Institución</t>
  </si>
  <si>
    <t>Fortalecimiento  Empresarial</t>
  </si>
  <si>
    <t xml:space="preserve">Registros ante la Secretaria de Economía que avala la constitución de la cooperativa artesanal como SA de CV de RL realizados </t>
  </si>
  <si>
    <t xml:space="preserve">Número de solicitudes de apoyo para la constitución de cooperativas respecto al número de artesanos registrados </t>
  </si>
  <si>
    <t>Registros  ante el Instituto Mexicano de la Propiedad Industrial que avala los títulos de propiedad de marca personal o unipersonal realizados</t>
  </si>
  <si>
    <t>Número de registros de marca personal o unipersonal respecto al número de artesanos registrados</t>
  </si>
  <si>
    <t>Estímulo a la Innovación y Diseño Artesanal en sus diferentes ramas</t>
  </si>
  <si>
    <t xml:space="preserve">Estímulos económicos para la innovación y diseño artesanal en sus diferentes ramas entregados </t>
  </si>
  <si>
    <t xml:space="preserve">Porcentaje de solicitudes de artesanos participantes con respecto a los artesanos registrados </t>
  </si>
  <si>
    <t>Formación Artesanal</t>
  </si>
  <si>
    <t>Apoyos a la capacitación para la preservación e impulso a la calidad de oficios artesanales realizados</t>
  </si>
  <si>
    <t xml:space="preserve">Número de artesanos que reciben capacitación en oficios artesanales respecto a los artesanos registrados </t>
  </si>
  <si>
    <t xml:space="preserve">Apoyos  económicos  a la producción artesanal entregados </t>
  </si>
  <si>
    <t>Número de apoyos a la producción artesanal aprobados respecto a los artesanos registrados</t>
  </si>
  <si>
    <t>Registro Artesanal</t>
  </si>
  <si>
    <t xml:space="preserve">Padrón de artesanos del Estado de Jalisco credencializado </t>
  </si>
  <si>
    <t>Número de talleres artesanales verificados respecto a los artesanos registrados</t>
  </si>
  <si>
    <t>Comunicación y Difusión del Sector Artesanal</t>
  </si>
  <si>
    <t>Número de publicaciones bimestrales impresas  respecto a las necesidades de difusión del sector artesanal</t>
  </si>
  <si>
    <t>Promoción y Comercialización del Sector Artesanal</t>
  </si>
  <si>
    <t>Gestión de participación en ferias y eventos comerciales artesanales nacionales e internacionales para el sector artesanal realizadas</t>
  </si>
  <si>
    <t>Apertura de puntos de venta para comercializar la de artesanía jalisciense inaugurados</t>
  </si>
  <si>
    <t>Porcentaje de puntos de venta respecto al total de artesanos registrados</t>
  </si>
  <si>
    <t>Desarrollo de productos artesanales</t>
  </si>
  <si>
    <t xml:space="preserve">Apoyos de diseños de producto, empaque, embalaje, etiqueta y catálogo artesanal para el sector artesanal realizados  </t>
  </si>
  <si>
    <t>Porcentaje de diseños de nuevos productos respecto a artesanos registrados</t>
  </si>
  <si>
    <t xml:space="preserve">Avance programático </t>
  </si>
  <si>
    <t xml:space="preserve">Libro de edición conmemorativa  por el quincuagésimo aniversario del Organismo publicado </t>
  </si>
  <si>
    <t>Tirajes bimestrales impresos de un periódico para difusión del sector  artesanal publicados</t>
  </si>
  <si>
    <t>Número de ferias y eventos comerciales artesanales para artesanos respecto al número de solicitudes de participación ingresadas</t>
  </si>
  <si>
    <t>Los estados financieros correspondientes a los ejercicios 2014 y 2013, no contienen el reconocimiento de la inflación y no reconocen ningún efecto inflacionario de conformidad con la NIF B-10, por lo que están elaborados sobre bases históricas.</t>
  </si>
  <si>
    <t>En inversiones en valores las diferencias entre el monto a la fecha de inversión y la del Balance General, se reconocen en resultados dentro de la cuenta productos financieros. El saldo de este rubro al final del ejercicio, representa el saldo de todas las cuentas de cheques productivas del organismo así como las de inversiones.</t>
  </si>
  <si>
    <t>La administración del IAJ está en proceso de actualización y adopción de la nueva Ley de Contabilidad Gubernamental con el fin de cumplir con cada etapa  y finalmente concluir con la adopción al 100 por ciento una vez que el CONAC termine de emitir documentos.</t>
  </si>
  <si>
    <t>Estado Analítico del Pasivo</t>
  </si>
  <si>
    <t>2112</t>
  </si>
  <si>
    <t>PROVEEDORES POR PAGAR A CORTO PLAZO</t>
  </si>
  <si>
    <t>2112-0001  DISEÑOS HORDIBS</t>
  </si>
  <si>
    <t>2112-0002  MARÍN LUCANO MA. DEL CARMEN</t>
  </si>
  <si>
    <t>2112-0003  GEOS INTERNACIONAL S.A. DE C.V.</t>
  </si>
  <si>
    <t>2112-0004  MUNICIPIO DE GUADALAJARA</t>
  </si>
  <si>
    <t>2112-0005  TALLER DE IMPRENTA 5 ESTRELLAS</t>
  </si>
  <si>
    <t>2117</t>
  </si>
  <si>
    <t>RETENCIONES Y CONTRIBUCIONES POR PAGAR A CORTO PLAZO</t>
  </si>
  <si>
    <t>2117-1-001</t>
  </si>
  <si>
    <t>2117-1-001-001  IVA AGUA AZUL</t>
  </si>
  <si>
    <t>2117-1-001-002  IVA TLAQUEPAQUE</t>
  </si>
  <si>
    <t>2117-1-002  IVA HUEJUQUILLA</t>
  </si>
  <si>
    <t>2117-1-003  IVA SAN ANDRÉS</t>
  </si>
  <si>
    <t>2117-2</t>
  </si>
  <si>
    <t>RETENCIONES DE ISR</t>
  </si>
  <si>
    <t>2117-2-01  RET. P. FISICAS SERV. PROFESIONAL</t>
  </si>
  <si>
    <t>2117-71</t>
  </si>
  <si>
    <t>IMPUESTOS SOBRE NÓMINAS Y OTROS</t>
  </si>
  <si>
    <t>2117-71-1  I.S.P.T. NOMINAS</t>
  </si>
  <si>
    <t>2119</t>
  </si>
  <si>
    <t>OTRAS CUENTAS POR PAGAR A CORTO PLAZO</t>
  </si>
  <si>
    <t>2119-0001  PRESUPUESTO</t>
  </si>
  <si>
    <t>2119-0003  HUEJUQUILLA</t>
  </si>
  <si>
    <t>2119-0004  SAN ANDRES</t>
  </si>
  <si>
    <t>2119-0005  SAN SEBASTIAN</t>
  </si>
  <si>
    <t>2119-0006  ALVARADO BAUTISTA RICARDO</t>
  </si>
  <si>
    <t>2119-0007  ASESORES</t>
  </si>
  <si>
    <t>2119-0008  BENITEZ MEJIA ISAAC</t>
  </si>
  <si>
    <t>2119-0009  BERUMEN CORTES MA. DEL CARMEN</t>
  </si>
  <si>
    <t>2119-0010  BUENROSTRO ARGUELLES JOSE</t>
  </si>
  <si>
    <t>2119-0013  CHAVEZ QUIÑONES ANA ROSA</t>
  </si>
  <si>
    <t>2119-0014  CRUZ GOMEZ CESAR OCTAVIO</t>
  </si>
  <si>
    <t>2119-0015  DIAZ LOPEZ JESUS</t>
  </si>
  <si>
    <t>2119-0016  DIAZ MONTES MONICA</t>
  </si>
  <si>
    <t>2119-0017  FLORES PAJARITO BENJAMIN</t>
  </si>
  <si>
    <t>2119-0018  GARCIA Bañuelos JOSE MANUEL</t>
  </si>
  <si>
    <t>2119-0019  GARCIA PILLADO ESTREBERTO</t>
  </si>
  <si>
    <t>2119-0020  GONZALEZ SANTANA AMALIA</t>
  </si>
  <si>
    <t>2119-0021  HERNANDEZ ROCHA JUANA</t>
  </si>
  <si>
    <t>2119-0022  HERRERA CARRILLO RICARDO DAVID</t>
  </si>
  <si>
    <t>2119-0024  MARTINEZ RUBIO ALEJANDRA</t>
  </si>
  <si>
    <t>2119-0025  MORALES VAZQUEZ JUDITH</t>
  </si>
  <si>
    <t>2119-0026  NAVARRO IÑIGUEZ ARTURO</t>
  </si>
  <si>
    <t>2119-0027  ORTIZ ARANA JOSE ANGEL</t>
  </si>
  <si>
    <t>2119-0028  PADILLA ARRIAGA MA. HILDA</t>
  </si>
  <si>
    <t>2119-0029  PINEDO FLORES SAMUEL</t>
  </si>
  <si>
    <t>2119-0030  ROBLES IBARRA ADRIANA</t>
  </si>
  <si>
    <t>2119-0031  RODRIGUEZ BAUTISTA JESUS</t>
  </si>
  <si>
    <t>2119-0032  RODRIGUEZ CARRACO LUZ ANA</t>
  </si>
  <si>
    <t>2119-0033  SANCHEZ COBIAN MA. DE GRACIA</t>
  </si>
  <si>
    <t>2119-0034  SANCHEZ VEGA LILIA ZAMIRA</t>
  </si>
  <si>
    <t>2119-0038  VILLASEÑOR ALDRETE ALMA ROSA</t>
  </si>
  <si>
    <t>2119-0039  VILLAVICENCIO CORDOVA GRACIELA</t>
  </si>
  <si>
    <t>2119-0040  VIZACARRA SEZATE SALVADOR</t>
  </si>
  <si>
    <t>2119-0041  ZARAGOZA AYALA BEATRIZ</t>
  </si>
  <si>
    <t>2119-0043  CERTAMEN ARTESANAL WIXARIKA</t>
  </si>
  <si>
    <t>2119-0044  LOPEZ SOTELO RAMON EDUARDO</t>
  </si>
  <si>
    <t>2119-0047  IBARRA NÚÑEZ MA. NATIVIDAD</t>
  </si>
  <si>
    <t>2119-0066  GARCIA SAAVEDRA JAVIER ALEJANDRO</t>
  </si>
  <si>
    <t>2119-0085  GALERIA AJIJIC</t>
  </si>
  <si>
    <t>2119-0089  CERTAMEN CREACION ARTESANAL TEXTIL</t>
  </si>
  <si>
    <t>2119-0092  JARAMILLO LEMUS JAIME</t>
  </si>
  <si>
    <t>2119-0093  INSTITUTO MEXICANO DEL SEGURO SOCIAL</t>
  </si>
  <si>
    <t>2119-0105  LOPEZ RODRIGUEZ SALVADOR</t>
  </si>
  <si>
    <t>2119-0138  GRIMALDO RAMOS JORGE</t>
  </si>
  <si>
    <t>2119-0141  ANDADOR ARTESANAL CHAPULTEPEC</t>
  </si>
  <si>
    <t>2119-0148  EXPO COLOMBIA</t>
  </si>
  <si>
    <t>TOTAL DEL PASIVO</t>
  </si>
  <si>
    <t>Al 31 de Dciembre  de 2014 y 2013</t>
  </si>
  <si>
    <t>Al 31 de Diciembre de  2014</t>
  </si>
  <si>
    <t>Al 31 de Diciembre de 2014 y 2013</t>
  </si>
  <si>
    <t>al 31 de Diciembre de 2014 y 2013</t>
  </si>
  <si>
    <t>Del 1 de Enero al 31 de Diciembre  de 2014</t>
  </si>
  <si>
    <t>Del 1o de enero al 31 de Diciembre de 2014</t>
  </si>
  <si>
    <t>Mobiliario sin comprobantes</t>
  </si>
  <si>
    <t>2 Cafeteras moulinex modelo 1012</t>
  </si>
  <si>
    <t>3 calculadoras texas instrument 5045</t>
  </si>
  <si>
    <t>2 fax Panasonic 80 y 2 protectores de línea</t>
  </si>
  <si>
    <t>Caja fuerte modelo 82 reforzada</t>
  </si>
  <si>
    <t>Televisor Sony serie: 17045144</t>
  </si>
  <si>
    <t>Carreta de rueda grande con cincho</t>
  </si>
  <si>
    <t>Sistema Autec Imal serie: 9110437</t>
  </si>
  <si>
    <t>Grabadora reportera serie  B12 K082257</t>
  </si>
  <si>
    <t>Grabadora Panasonic serie  6030458101</t>
  </si>
  <si>
    <t>Proyector 3M 9060</t>
  </si>
  <si>
    <t xml:space="preserve">Video casetera Sony </t>
  </si>
  <si>
    <t>Televisor Trinitron Sony</t>
  </si>
  <si>
    <t>Video casetera Sony VCR</t>
  </si>
  <si>
    <t>Televisor Sony 21"  KV-21</t>
  </si>
  <si>
    <t>Televisor SONY</t>
  </si>
  <si>
    <t xml:space="preserve">Video casetera Hitachi  </t>
  </si>
  <si>
    <t>Refrigerador Acros ARMP07NP ALM</t>
  </si>
  <si>
    <t>3 calefactores portatiles</t>
  </si>
  <si>
    <t>Calculadora EL-21926 II escritorio c/rollo</t>
  </si>
  <si>
    <t>2 cilindros de gas 30 kgs.</t>
  </si>
  <si>
    <t>10 anaqueles 30 x 85 x 2 C/5 entrepaños</t>
  </si>
  <si>
    <t>Vitrina 1.8 x 45 marfil</t>
  </si>
  <si>
    <t>3 mesas tablón plegadizo 85 X 2.40</t>
  </si>
  <si>
    <t>2 calculadoras potátiles</t>
  </si>
  <si>
    <t>1 caja metálica chica</t>
  </si>
  <si>
    <t>2 etiquetadora meto  2026</t>
  </si>
  <si>
    <t>Vitrina exhibidora 1.8 x 45 marfil</t>
  </si>
  <si>
    <t>5 anaqueles 30 x 85 x 2 c/5 entrepaños</t>
  </si>
  <si>
    <t>4 Ventiladores 16"  3 en 1</t>
  </si>
  <si>
    <t>2 calculadoras de 12 dígitos</t>
  </si>
  <si>
    <t>Selladora de 15 cms</t>
  </si>
  <si>
    <t>Básculas de 5 kgs. Nuevo León</t>
  </si>
  <si>
    <t>vitrina</t>
  </si>
  <si>
    <t>6 anaqueles 30X85X2.00 C5 entrepaños</t>
  </si>
  <si>
    <t>1 vitrina exhibidora 1.8 X 45 marfil</t>
  </si>
  <si>
    <t>4 anaqueles 30 X 85 X 2 C/5 entrepaños</t>
  </si>
  <si>
    <t>22 Libreros</t>
  </si>
  <si>
    <t>8 Esquineros</t>
  </si>
  <si>
    <t>12 anaqueles 40 X 85 X 2 C/5 entrepaños</t>
  </si>
  <si>
    <t>6 anaqueles 40 X 85 X 2 C/5 entrepaños</t>
  </si>
  <si>
    <t>16 Esquineros exhibidores</t>
  </si>
  <si>
    <t>36 Libreros con doble vista</t>
  </si>
  <si>
    <t>2 cristales 9 MM.  1.5 X 1.80 MTS.</t>
  </si>
  <si>
    <t>1 Computadora ensamblada p/exposiciones</t>
  </si>
  <si>
    <t>Equipo de sonido, canaleta 1101</t>
  </si>
  <si>
    <t>Cafetera Proctor-Silex A607A-MX</t>
  </si>
  <si>
    <t>Máquina etiquetadora Meto 2026 S/2482146</t>
  </si>
  <si>
    <t>Calefactor</t>
  </si>
  <si>
    <t>12 anaqueles 40X85X2.00 c/5 entrepaños c/24</t>
  </si>
  <si>
    <t>Cafetera Phillips MD 7220</t>
  </si>
  <si>
    <t>Juego de cuchillos afilados</t>
  </si>
  <si>
    <t>2 cuenta bultos y cifras TM-4</t>
  </si>
  <si>
    <t>Cristal claro 6MM</t>
  </si>
  <si>
    <t>2 Micrograbadoras Sony TCM-3</t>
  </si>
  <si>
    <t>Teléfono inalámbrico</t>
  </si>
  <si>
    <t>3 sumadoras Olivetti  CA-012</t>
  </si>
  <si>
    <t>Caja para dinero beige</t>
  </si>
  <si>
    <t>Sala de equipales</t>
  </si>
  <si>
    <t>Horno microondas Panasonic NN-750BPRB</t>
  </si>
  <si>
    <t>4 Ventiladores Phillips HR-3431 pedestal</t>
  </si>
  <si>
    <t>Sacapuntas de pilas</t>
  </si>
  <si>
    <t xml:space="preserve">Jarra para Cafetera </t>
  </si>
  <si>
    <t>Lava alfombras Robot</t>
  </si>
  <si>
    <t xml:space="preserve">Aspiradora para polvo y agua Koblenz </t>
  </si>
  <si>
    <t>183 metros cuadrados de alfombra</t>
  </si>
  <si>
    <t>Utensilios de cocina</t>
  </si>
  <si>
    <t>Mámparas en tela color azul marino</t>
  </si>
  <si>
    <t>Máquina de escribir Olivetti ET 1250</t>
  </si>
  <si>
    <t>Caja fuerte marca "Steel" de 50 X 40 X 40</t>
  </si>
  <si>
    <t>10.70 metros cuadrados de alfombra</t>
  </si>
  <si>
    <t>Detector pasivo infrarrojo AL-XP44</t>
  </si>
  <si>
    <t>Sillas secretariales</t>
  </si>
  <si>
    <t>Conmutador Euroset - Line 48i (Central 2/10)</t>
  </si>
  <si>
    <t>Frigobar</t>
  </si>
  <si>
    <t>Teléfonos Euroset - 805S,822S,815S, Gigaset</t>
  </si>
  <si>
    <t>Regresadora</t>
  </si>
  <si>
    <t>6 Persianas en liso mini vertical pizarra</t>
  </si>
  <si>
    <t>Silla secretarial tela color negro</t>
  </si>
  <si>
    <t>Escritorios modulares</t>
  </si>
  <si>
    <t>Bote de 145 litros Kartell</t>
  </si>
  <si>
    <t>Persiana en pvc vertical modelo azul pizarra</t>
  </si>
  <si>
    <t>Mesas plegadizas</t>
  </si>
  <si>
    <t>Escritorio tradicional 1.40 X .60 X .75</t>
  </si>
  <si>
    <t>Calculadora texas instruments 5045</t>
  </si>
  <si>
    <t>Equipo de sonido, bafle, reproductor cds</t>
  </si>
  <si>
    <t>Equipo de sonido, consola, micrófono, bocina</t>
  </si>
  <si>
    <t>Pantalla Breft tripie 1.52 x 1.52 M.1006</t>
  </si>
  <si>
    <t>Alfombra para joyería</t>
  </si>
  <si>
    <t>Alarma para tienda</t>
  </si>
  <si>
    <t>2 Ventiladores de techo</t>
  </si>
  <si>
    <t>4 Ventiladores Cyclone fan</t>
  </si>
  <si>
    <t>1 Silla secretarial, 4 sillas para visitas base</t>
  </si>
  <si>
    <t>2 exhibidores</t>
  </si>
  <si>
    <t>6 mesas y 8 sillas de plástico</t>
  </si>
  <si>
    <t>Faroles hexágonales de hojalata</t>
  </si>
  <si>
    <t>Agenda electrónica Palm M515</t>
  </si>
  <si>
    <t>Exhibidores para tienda de Vallarta</t>
  </si>
  <si>
    <t>Alarma transmisor inalámbrico 5804-2 Ademco</t>
  </si>
  <si>
    <t>Mámparas para divisiones de oficinas</t>
  </si>
  <si>
    <t>Escritorios, Archiveros para vinculación</t>
  </si>
  <si>
    <t>Alfombra para oficinas de vinculación</t>
  </si>
  <si>
    <t>Globo terráqueo</t>
  </si>
  <si>
    <t>Mámpara para división de oficinas</t>
  </si>
  <si>
    <t>Mobiliario para exhibición</t>
  </si>
  <si>
    <t>Lona en mallasombra de 30 X 4.65 MTS.</t>
  </si>
  <si>
    <t>Bomba sumergible</t>
  </si>
  <si>
    <t>Mesas plegadizas y botes</t>
  </si>
  <si>
    <t xml:space="preserve">Horno de microondas </t>
  </si>
  <si>
    <t>Conmutador Euroset 40020455</t>
  </si>
  <si>
    <t>Enmicadora Docuseal 95</t>
  </si>
  <si>
    <t>Artículos para Conmutador</t>
  </si>
  <si>
    <t>2 calculadoras modelo P100 S.2561208 Y2561268</t>
  </si>
  <si>
    <t>2 Archiveros de 4 gavetas</t>
  </si>
  <si>
    <t>Micro Grabadora</t>
  </si>
  <si>
    <t>Video Cámara Sony modelo DCR-HC65</t>
  </si>
  <si>
    <t>Radio Grabadora Panasonic M-RX-D27PLY-S</t>
  </si>
  <si>
    <t>Fax Panasonic modelo M-KX-FHD332</t>
  </si>
  <si>
    <t>Enfriador de aire Modelo P-500</t>
  </si>
  <si>
    <t>3 Ventiladores Phillips</t>
  </si>
  <si>
    <t>Ventilador de 18"</t>
  </si>
  <si>
    <t>Dvd karaoke</t>
  </si>
  <si>
    <t>Ventilador de piso 20" Mytek</t>
  </si>
  <si>
    <t>2 Archiveros verticales 4 gavetas dir. Gral y jurídico</t>
  </si>
  <si>
    <t>Archivero horizontal 4 gavetas dir. Gral y jurídico</t>
  </si>
  <si>
    <t>Persiana blanca 2.45 m2 p/dirección administrativa</t>
  </si>
  <si>
    <t>Aire acondicionado mini Split modelo MHCA035K Vallarta</t>
  </si>
  <si>
    <t>Proyector Optoma EP 716</t>
  </si>
  <si>
    <t>Colectora de datos Unitech PT630 512 mb</t>
  </si>
  <si>
    <t xml:space="preserve">Cafetera </t>
  </si>
  <si>
    <t>Equipo de sonido: Bafles, tripies, micrófono, mezclador, bases adaptadores</t>
  </si>
  <si>
    <t>Reloj checador Hand Punch modelo HP 1000</t>
  </si>
  <si>
    <t>Multifuncional lexmark X5470</t>
  </si>
  <si>
    <t>Cámara fotográfica HP photo smart M637</t>
  </si>
  <si>
    <t>Portafolios (4)</t>
  </si>
  <si>
    <t>Reloj checador modelo TAC 1200</t>
  </si>
  <si>
    <t>Horno de microondas Panasonic</t>
  </si>
  <si>
    <t>Fax HP oficce Jet 3680</t>
  </si>
  <si>
    <t>LG Dvd</t>
  </si>
  <si>
    <t>Televisión pantalla LCD 37" (2)</t>
  </si>
  <si>
    <t>Teatro en casa</t>
  </si>
  <si>
    <t>LG Dvd (2)</t>
  </si>
  <si>
    <t>DVD amw con entrada usb</t>
  </si>
  <si>
    <t xml:space="preserve">Fax brother 575 termico </t>
  </si>
  <si>
    <t xml:space="preserve">Grabadora reportera digital </t>
  </si>
  <si>
    <t>Ventilador</t>
  </si>
  <si>
    <t>Multifuncional  HP M1120</t>
  </si>
  <si>
    <t>Ventilador industrial 16"</t>
  </si>
  <si>
    <t>Grabador de voz digital</t>
  </si>
  <si>
    <t>Vasos (5) y tazas (5)</t>
  </si>
  <si>
    <t>Multifuncional HP office jet 3680</t>
  </si>
  <si>
    <t>Pantalla 32"</t>
  </si>
  <si>
    <t>Jarra de vasos (6) y  tazas (5)</t>
  </si>
  <si>
    <t>Horno Microondas</t>
  </si>
  <si>
    <t>Exhibidor y panel</t>
  </si>
  <si>
    <t>Busto brasileño</t>
  </si>
  <si>
    <t>Torso caballero</t>
  </si>
  <si>
    <t>Torso 3/4 dama</t>
  </si>
  <si>
    <t>Torso niña</t>
  </si>
  <si>
    <t>Cremallera recesada</t>
  </si>
  <si>
    <t>Cascada 8 pasos rectangular 40 cms</t>
  </si>
  <si>
    <t>Cafeterera percoladera</t>
  </si>
  <si>
    <t>Impresora HP Laser jet 1120</t>
  </si>
  <si>
    <t>Centro de carga inst aire acond</t>
  </si>
  <si>
    <t>bafle con microfono</t>
  </si>
  <si>
    <t>8 mesas de plastico</t>
  </si>
  <si>
    <t>Impresora HP Laserjet CM</t>
  </si>
  <si>
    <t>Muebles de oficina para Cedinart</t>
  </si>
  <si>
    <t>Vasos y tequileros uso IAJ</t>
  </si>
  <si>
    <t>Lámpara detectora de billetes / teléfono inalámbrico</t>
  </si>
  <si>
    <t>Enfriador marca Ninja</t>
  </si>
  <si>
    <t>Bascula(2) mecánica granataria marca ALC</t>
  </si>
  <si>
    <t>modulo semiejecutivo</t>
  </si>
  <si>
    <t>Archivero</t>
  </si>
  <si>
    <t>Vitrina y dos anaqueles para tienda de P</t>
  </si>
  <si>
    <t>Mobiliario y materia prima para la tienda</t>
  </si>
  <si>
    <t>Escritorio y sillón para área administra</t>
  </si>
  <si>
    <t>Escritorio con cajonera para Desarrollo artesanal</t>
  </si>
  <si>
    <t>Modulo semiejecutivo tipo L melamina marca Ofilinea</t>
  </si>
  <si>
    <t>Checador de reconocimiento facial simple</t>
  </si>
  <si>
    <t>Silla Operativa M-60E con brazos</t>
  </si>
  <si>
    <t>Silla Secretarial A-115 tapizada en negro</t>
  </si>
  <si>
    <t>Mesa de trabajo p/2 personas cubierta de melamina</t>
  </si>
  <si>
    <t>Modulo de recepcion recta 240x60x115 con cristal al frente</t>
  </si>
  <si>
    <t>Sillon ejecutivo M75 con cabecera base</t>
  </si>
  <si>
    <t>Mobiliario de oficina operativo</t>
  </si>
  <si>
    <t>Tarjeta Pacific 4 (611523)</t>
  </si>
  <si>
    <t>Computadora Lanix 486-66  Ymb</t>
  </si>
  <si>
    <t>Impresora Star 1C 1011</t>
  </si>
  <si>
    <t>Fax módem 33-6 voz interna S/9250</t>
  </si>
  <si>
    <t>Note book 2500 ODS pentium 233 MARX</t>
  </si>
  <si>
    <t>Impresora Epson LX-300L de 14"</t>
  </si>
  <si>
    <t>Procesador AMD K6-300 mhz. Floppy net 3.5</t>
  </si>
  <si>
    <t>2 DIMM de 32 MD  PC -100</t>
  </si>
  <si>
    <t>3 discos duros DE 3.2 GB</t>
  </si>
  <si>
    <t>3 tarjetas  de video DE mb PC-I</t>
  </si>
  <si>
    <t>3 tarjetas madre PC -100  Socket -7</t>
  </si>
  <si>
    <t>3 Procesadores AMD K6-230 NOW mhz.</t>
  </si>
  <si>
    <t>Teclado S-590 mouse 55267</t>
  </si>
  <si>
    <t>Impresora Lexmark 2380-002 PLUS</t>
  </si>
  <si>
    <t>Actualización K-611  1 DIMM MEMO PROCES. tarjeta</t>
  </si>
  <si>
    <t>1 mb tonato socket 7 Y 64 mb ram</t>
  </si>
  <si>
    <t>Procesador Amd K6-11 400 mhz. c/ventilador</t>
  </si>
  <si>
    <t>Unidad zip de 100 mb para pc externa</t>
  </si>
  <si>
    <t>2 módulos de memoria 64 mb  PC-100</t>
  </si>
  <si>
    <t>2 No-break</t>
  </si>
  <si>
    <t>3 Reguladores de voltaje</t>
  </si>
  <si>
    <t>Mini sistema de energía</t>
  </si>
  <si>
    <t>Teclado Bc 5449</t>
  </si>
  <si>
    <t>mb TX PC-100-350  mhz.</t>
  </si>
  <si>
    <t>Regulador Max net c/protectior de línea</t>
  </si>
  <si>
    <t>Teclado btc ergonómico 109 T  P-52</t>
  </si>
  <si>
    <t>Módulo dimm de 32 mb  PC-100</t>
  </si>
  <si>
    <t>4 mouse genius</t>
  </si>
  <si>
    <t>disco duro 4.3 GB</t>
  </si>
  <si>
    <t>Gabinete ATX</t>
  </si>
  <si>
    <t>Teclado btc 102</t>
  </si>
  <si>
    <t>Cd - Room drive CKD-995000-288</t>
  </si>
  <si>
    <t>Floppy drive 3.5 1.4 mb 4430</t>
  </si>
  <si>
    <t>Computadora ensamblada</t>
  </si>
  <si>
    <t>Tarjeta madre para micro procesador K6-III</t>
  </si>
  <si>
    <t>Computadora ensamblada pentium III A 667MH</t>
  </si>
  <si>
    <t>Computadora ensamblada 128mb RAM</t>
  </si>
  <si>
    <t>Computadora ensamblada pentium II 600mhz./12M</t>
  </si>
  <si>
    <t>Impresora Epson FX 880</t>
  </si>
  <si>
    <t>3 ImpresoraS HP 840C</t>
  </si>
  <si>
    <t>4 Computadora Duron 800mhz., 64mb RAM</t>
  </si>
  <si>
    <t>Dimm de 64 mb PC 133 Apacer</t>
  </si>
  <si>
    <t>Laptop Toshiba Satellite Cel 700,64mb,10GB</t>
  </si>
  <si>
    <t>Bobina catego 5, 25 jacks catego 5, caja plug</t>
  </si>
  <si>
    <t>Concentrador, switch, 20 tarjetas de red</t>
  </si>
  <si>
    <t>2 tarjetas de red Smc PCMCIA 16 BITS 10/100 BP</t>
  </si>
  <si>
    <t>2 ImpresoraS HP láser JET 1200 serie :04285</t>
  </si>
  <si>
    <t>Switch de puertos 10/100 SMC</t>
  </si>
  <si>
    <t>Floppy1.44mb,DIMM64mb Gabinete, ADAPTADOR</t>
  </si>
  <si>
    <t>Laptop Toshiba Satellite1800/850, pentium III</t>
  </si>
  <si>
    <t xml:space="preserve">Videoproyector LP340B 1300 lúmenes,80X600 </t>
  </si>
  <si>
    <t>Computadora HP Pentium 4 1.5GHZ 7942</t>
  </si>
  <si>
    <t>Computadora Argent C900/128mb/20GB/FM56K</t>
  </si>
  <si>
    <t>No - break Avtek 625 VA (4)</t>
  </si>
  <si>
    <t>Computadora</t>
  </si>
  <si>
    <t>4 No - break</t>
  </si>
  <si>
    <t>Computadora Pavillion 440</t>
  </si>
  <si>
    <t xml:space="preserve">Computadora pentium 4.286HZ </t>
  </si>
  <si>
    <t>2 memoria módulo Kingston 128 mb</t>
  </si>
  <si>
    <t>8 discos duros 40 gb ide ultra ata 100</t>
  </si>
  <si>
    <t>10 memorias dimm Kingston 128 PC 100</t>
  </si>
  <si>
    <t>2 Computadoras HP Compaq Evo D220</t>
  </si>
  <si>
    <t>3 Computadoras HP Compaq Evo D220</t>
  </si>
  <si>
    <t>4 Computadoras HP Compaq Evo D220</t>
  </si>
  <si>
    <t>5 Computadoras HP Compaq Evo D221</t>
  </si>
  <si>
    <t>Computadora portatil NX7010</t>
  </si>
  <si>
    <t>Computadora portatil NX7011</t>
  </si>
  <si>
    <t>Terminal para inventarios 512 KIT láser</t>
  </si>
  <si>
    <t xml:space="preserve">2 Computadoras Compaq DX2000 MT P4 </t>
  </si>
  <si>
    <t xml:space="preserve">Computadora Compaq DX2000 MT P4 </t>
  </si>
  <si>
    <t xml:space="preserve">Computadoras Compaq DX2000 MT P4 </t>
  </si>
  <si>
    <t>Computadora Compaq NX6110 (2)</t>
  </si>
  <si>
    <t>Computadora HP Compaq MT DX2000 (4)</t>
  </si>
  <si>
    <t>Laptop HP NC 6230</t>
  </si>
  <si>
    <t xml:space="preserve"> 4 Computadoras pentium 3.2 GHZ D.D. 40 GB 256mb </t>
  </si>
  <si>
    <t xml:space="preserve">1 cpu pentium 3.2 GHZ D.D. 80GB 512 mb  </t>
  </si>
  <si>
    <t xml:space="preserve">3 cpu pentium 3.2 GHZ D.D. 80GB 256 mb </t>
  </si>
  <si>
    <t>Impresora Photo smart 7850</t>
  </si>
  <si>
    <t>Computadora pentium duo 2.8 GB (3)</t>
  </si>
  <si>
    <t>Impresora Samsung  SRP para tickets</t>
  </si>
  <si>
    <t>Laptop Compaq modelo F755 LA</t>
  </si>
  <si>
    <t>Monitor Samsung  LCD 17" modelo 743 NX (2)</t>
  </si>
  <si>
    <t>No - break Sola basic 480 VA</t>
  </si>
  <si>
    <t>Memoria flash kingston 16 GB</t>
  </si>
  <si>
    <t>Laptop Toshiba modelo L 305 SP  5806</t>
  </si>
  <si>
    <t>Monitor  LCD 15" wide screen</t>
  </si>
  <si>
    <t>Monitor LG LCD 15" wide screen</t>
  </si>
  <si>
    <t>Lector 3800 G</t>
  </si>
  <si>
    <t>Multifuncional deskjet HP 4280</t>
  </si>
  <si>
    <t>Impresora de credenciales pvc modelo P1201</t>
  </si>
  <si>
    <t>Computadora Apple Mac book 15.4"</t>
  </si>
  <si>
    <t>Ploter HP modelo designjet 130R</t>
  </si>
  <si>
    <t xml:space="preserve">I mac 21.5" lcd 3.06 ghz dc/4gb/500gb </t>
  </si>
  <si>
    <t>Mini display port to vga 922-8627</t>
  </si>
  <si>
    <t>(2) Wacon Intuos4 ex large 12 x 19 w/pen mouse</t>
  </si>
  <si>
    <t>Airport express base station wrls</t>
  </si>
  <si>
    <t>Monitor LCD 17"</t>
  </si>
  <si>
    <t>Disco duro 500 GB 7200</t>
  </si>
  <si>
    <t>CPU Marca Alcatel</t>
  </si>
  <si>
    <t>Monitor LG 18"</t>
  </si>
  <si>
    <t>Ups (No break )</t>
  </si>
  <si>
    <t>Magic Trackpad</t>
  </si>
  <si>
    <t xml:space="preserve">Ipad 2 wi fi 16 GB (6 ) </t>
  </si>
  <si>
    <t xml:space="preserve">Imac 21.5" 4gb </t>
  </si>
  <si>
    <t xml:space="preserve">Impresora Laser </t>
  </si>
  <si>
    <t>Cañón proyector</t>
  </si>
  <si>
    <t>Escaner gran formato</t>
  </si>
  <si>
    <t>Escaner 3D</t>
  </si>
  <si>
    <t>Mini printer Epson</t>
  </si>
  <si>
    <t>3 no break routeadores</t>
  </si>
  <si>
    <t>Disco duro western</t>
  </si>
  <si>
    <t>Mouse y teclado para Mac</t>
  </si>
  <si>
    <t>Laptop 1ghz y 2 bocinas acteck usb multi</t>
  </si>
  <si>
    <t>Laptop gateway para area de contabilidad</t>
  </si>
  <si>
    <t>P03158 /  Adq de computadora para direccion admini</t>
  </si>
  <si>
    <t>Impresora para credenciales de artesanos</t>
  </si>
  <si>
    <t>38 licencias antivirus para equipo IAJ</t>
  </si>
  <si>
    <t xml:space="preserve">Monitor Ghia 18.50 negro plano </t>
  </si>
  <si>
    <t>Computadora armada PC1</t>
  </si>
  <si>
    <t>Computadora armada PC2</t>
  </si>
  <si>
    <t>Monitor Benq 27</t>
  </si>
  <si>
    <t>Monitor Samsung Led 18.5</t>
  </si>
  <si>
    <t>Disco duro HDD SSD 25.5 500 GB Samsung</t>
  </si>
  <si>
    <t>Lector codigo de barras e Impresora termica p/Ajijic</t>
  </si>
  <si>
    <t>3 Archiveros 3 gavetas caoba / negro</t>
  </si>
  <si>
    <t>3 escritorios caoba / negro</t>
  </si>
  <si>
    <t>3 sillas secretariales negras</t>
  </si>
  <si>
    <t>2 sillas de visita tubular</t>
  </si>
  <si>
    <t>anaqueles 1.88 X 76</t>
  </si>
  <si>
    <t>105 Portaletreros en acrílico</t>
  </si>
  <si>
    <t>6 Portaletreros en acrílico</t>
  </si>
  <si>
    <t>12 Portaletreros en acrílico</t>
  </si>
  <si>
    <t>Gabinete c/cajones 1.80 X .80 X .40</t>
  </si>
  <si>
    <t>17 Portaletreros en acrílico</t>
  </si>
  <si>
    <t>Archivero de 4 gavetas</t>
  </si>
  <si>
    <t>1 escritorio de melamina</t>
  </si>
  <si>
    <t>1 Silla secretarial</t>
  </si>
  <si>
    <t>2 Sillas para visita con brazos</t>
  </si>
  <si>
    <t>1 vitrina de hierro con cristal</t>
  </si>
  <si>
    <t>2 árboles navideños</t>
  </si>
  <si>
    <t>vitrinas (2) y anaqueles (2)</t>
  </si>
  <si>
    <t>Báscula electrónica 5KG p/San Andrés</t>
  </si>
  <si>
    <t>Báscula de 2kg. Mecánica</t>
  </si>
  <si>
    <t>Enfriador de agua G &amp; E</t>
  </si>
  <si>
    <t>Escritorio con lateral caoba / negro</t>
  </si>
  <si>
    <t>Silla secretarial p/jefatura de tiendas</t>
  </si>
  <si>
    <t>Cámaras de vigilancia</t>
  </si>
  <si>
    <t>Sillón negro ejecutivo vinil modelo L500 P (4)</t>
  </si>
  <si>
    <t>Escritorio tipo grapa con lateral y cajonera, 2 Gabinetes a muro</t>
  </si>
  <si>
    <t>Mesa de plástico cuadradas (20)</t>
  </si>
  <si>
    <t>Silla modelo azteca (100)</t>
  </si>
  <si>
    <t>Tablones</t>
  </si>
  <si>
    <t>Exhibidor 1.20 x 50</t>
  </si>
  <si>
    <t>Vitrina de melamina</t>
  </si>
  <si>
    <t>Exhibicaja 60 x 50 x 95</t>
  </si>
  <si>
    <t>Exhibidor y panel 1.22 x 2.44</t>
  </si>
  <si>
    <t>Gancho blistes cromado 10 cms</t>
  </si>
  <si>
    <t>Cascada 6 pasos</t>
  </si>
  <si>
    <t>Cascada para bolsas</t>
  </si>
  <si>
    <t>Cristal</t>
  </si>
  <si>
    <t>Banco alto (2)</t>
  </si>
  <si>
    <t xml:space="preserve">Entrepaño  60 x 35 </t>
  </si>
  <si>
    <t>Ménsula plana cromada 35 mm (4)</t>
  </si>
  <si>
    <t>Escritorio secretarial</t>
  </si>
  <si>
    <t>Silla ejecutiva piel negra</t>
  </si>
  <si>
    <t>Escritorio y archivero</t>
  </si>
  <si>
    <t>Mobiliario para tiendas</t>
  </si>
  <si>
    <t>(5) Exhibidores para hoteles</t>
  </si>
  <si>
    <t>(2) Locker metálico 4 puertas  1.80 x 40 x 40 cms</t>
  </si>
  <si>
    <t>Bastidores</t>
  </si>
  <si>
    <t>Vasos (50) y copas (45)</t>
  </si>
  <si>
    <t>Mobiliario MRC</t>
  </si>
  <si>
    <t>Hidrolavadora</t>
  </si>
  <si>
    <t>Video proyector</t>
  </si>
  <si>
    <t>Bascula electronica Meonix 40</t>
  </si>
  <si>
    <t>Escritorio y sillon para area administra</t>
  </si>
  <si>
    <t>Juego de microfonos</t>
  </si>
  <si>
    <t>Cámara digital Kodak DC-120 EKB-80902693</t>
  </si>
  <si>
    <t>Cámara Canon Snappy serie: 353672</t>
  </si>
  <si>
    <t>Cámara fotográfica KB10</t>
  </si>
  <si>
    <t>Cámara Canon Sureshot serie  5011310</t>
  </si>
  <si>
    <t>3 Cámaras fotográficas Canon Sure Shot 76 zoom</t>
  </si>
  <si>
    <t xml:space="preserve">Cámara digital serie: P-48837310-G/S01-09118 </t>
  </si>
  <si>
    <t>Cámara digital con memoria</t>
  </si>
  <si>
    <t>Cámara Sony DSC-540 (2)</t>
  </si>
  <si>
    <t>Cámara digital Kodak modelo C340</t>
  </si>
  <si>
    <t>Cámara fotográfica power shot G7</t>
  </si>
  <si>
    <r>
      <t>*</t>
    </r>
    <r>
      <rPr>
        <sz val="9"/>
        <rFont val="Arial"/>
        <family val="2"/>
      </rPr>
      <t xml:space="preserve"> Cámara fotográfica HP photo smart M637 </t>
    </r>
  </si>
  <si>
    <r>
      <t>*</t>
    </r>
    <r>
      <rPr>
        <sz val="9"/>
        <color indexed="8"/>
        <rFont val="Arial"/>
        <family val="2"/>
      </rPr>
      <t xml:space="preserve"> Cámara fotografica Samsung ES10 8mp</t>
    </r>
  </si>
  <si>
    <t>camara sony</t>
  </si>
  <si>
    <t>camara digital polaroid</t>
  </si>
  <si>
    <t>Camaras  de vigilancia</t>
  </si>
  <si>
    <t>Camara Aplha Sony-com. Social</t>
  </si>
  <si>
    <t>Camara Sony (3)</t>
  </si>
  <si>
    <t>Camara Canon Power shot A2600 plata y ta</t>
  </si>
  <si>
    <t>Camara fotografica Canon Powershot A 260</t>
  </si>
  <si>
    <t>Motocicleta Carabela</t>
  </si>
  <si>
    <t>Motocicleta Chispa</t>
  </si>
  <si>
    <t>Nissan Sentra azul serie  3N1CB51S81L053718</t>
  </si>
  <si>
    <t>Nissan Sentra titanio serie  3N1CB51S11L047386</t>
  </si>
  <si>
    <t>Nissan Sentra champagne serie  3N1CB51S81L054156</t>
  </si>
  <si>
    <t>Camioneta tracker plata serie  2CNBJ13C916945549</t>
  </si>
  <si>
    <t>Camioneta Pick up plata serie  3N6CD12S52K039973</t>
  </si>
  <si>
    <t>Camión 18 toneladas chasis 3HTMMAAR33N567617</t>
  </si>
  <si>
    <t>Camioneta Pick up gris serie  3N6CD12SX2K040844</t>
  </si>
  <si>
    <t>Ford Ranger XL Crew cab 14 tm blanco Oxford No. serie SAFDT50DS96221356</t>
  </si>
  <si>
    <r>
      <t>Camión Nissan 2008 4 cilindros capacidad 3.8 toneladas blanco 2 puertas No. serie: VWASHTF2681038834</t>
    </r>
    <r>
      <rPr>
        <b/>
        <sz val="9"/>
        <rFont val="Arial"/>
        <family val="2"/>
      </rPr>
      <t xml:space="preserve"> </t>
    </r>
  </si>
  <si>
    <t xml:space="preserve">Cabina para ford Ranger XL </t>
  </si>
  <si>
    <r>
      <t>Tiilda Sedan emotion 4 cilindros 1.8 manual gris oxford año 2008 (</t>
    </r>
    <r>
      <rPr>
        <i/>
        <sz val="9"/>
        <rFont val="Arial"/>
        <family val="2"/>
      </rPr>
      <t>donaciòn cepe)</t>
    </r>
  </si>
  <si>
    <r>
      <t>Jeep wrangler plata brillante 4 cilindros año 2006</t>
    </r>
    <r>
      <rPr>
        <i/>
        <sz val="9"/>
        <rFont val="Arial"/>
        <family val="2"/>
      </rPr>
      <t xml:space="preserve"> (donaciòn cepe)</t>
    </r>
  </si>
  <si>
    <t>Aduisiciòn de Toyota Hilux</t>
  </si>
  <si>
    <t>Adquisiciòn de vehiculo Tiilda 2015</t>
  </si>
  <si>
    <t>Cámara de video</t>
  </si>
  <si>
    <t>25 sillas plegadizas metálicas</t>
  </si>
  <si>
    <t>11 máquinas de costura recta singer</t>
  </si>
  <si>
    <t xml:space="preserve">varios equipos </t>
  </si>
  <si>
    <t xml:space="preserve">Mini split tipo piso marca lenoxx bifásico </t>
  </si>
  <si>
    <t xml:space="preserve">Mini split Marca Mirage mod. Absolut 220 volts </t>
  </si>
  <si>
    <t xml:space="preserve"> Radio spirit uhf MU21CV  </t>
  </si>
  <si>
    <t>5 Teléfonos Euroset modelo 805S</t>
  </si>
  <si>
    <t>Radio portátil 1000 PLUS REFRESH/N2094MEX</t>
  </si>
  <si>
    <t>Radio portátil 1550 PLUS N2042 amex</t>
  </si>
  <si>
    <t>Radio portátil serie  1/00010449489110</t>
  </si>
  <si>
    <t>Radio portátil serie  1/000104558879110</t>
  </si>
  <si>
    <t>Radio portátil serie  1/000103303141110</t>
  </si>
  <si>
    <t>3 Radios portátiles</t>
  </si>
  <si>
    <t>Radio portátil serie  000101733900300</t>
  </si>
  <si>
    <t>Radio portátil serie  000100160298370</t>
  </si>
  <si>
    <t>Tarjeta módulo 2/10 481 para conmutador</t>
  </si>
  <si>
    <t>Conmutador para oficinas generales</t>
  </si>
  <si>
    <t>Teléfonos digitales Alcatel modelo 4029 (4)</t>
  </si>
  <si>
    <t xml:space="preserve">Radio Nextel </t>
  </si>
  <si>
    <t>Equipo de telefonía en MRC</t>
  </si>
  <si>
    <t>Equipos Nextel</t>
  </si>
  <si>
    <t>Herramienta en general</t>
  </si>
  <si>
    <t>Escalera tijera de aluminio</t>
  </si>
  <si>
    <t>Podadora 6 H.P. con navaja de 21"</t>
  </si>
  <si>
    <t>Rebajadora de base fija</t>
  </si>
  <si>
    <t>3 andamios 1.48 X 2.40 X 2</t>
  </si>
  <si>
    <t>Electro bomba centrifuga SC4HME 150 DE1/2 HP</t>
  </si>
  <si>
    <t>Escalera tijera y extensión 3.23 a 5.55 MTS.</t>
  </si>
  <si>
    <t>Gato hidraúlico</t>
  </si>
  <si>
    <t>Escalera de extensión 494-24 6.40MT. CURP UM</t>
  </si>
  <si>
    <t>19 llaves de cruz de 18", 10", 13/16"</t>
  </si>
  <si>
    <t>Gato de patin 2 toneladas GP2TAM MYKELS</t>
  </si>
  <si>
    <t>Herramienta diversa</t>
  </si>
  <si>
    <t>Herramientas varias</t>
  </si>
  <si>
    <t>Traspaleta hidráulica</t>
  </si>
  <si>
    <t>Maquinas</t>
  </si>
  <si>
    <t>Escalera tijera y extensión 131-17</t>
  </si>
  <si>
    <t xml:space="preserve">Podadora </t>
  </si>
  <si>
    <t>Actualización CONTPAQ 8.1 (2001)</t>
  </si>
  <si>
    <t>Sistema computarizado especial</t>
  </si>
  <si>
    <t>Programa terminal p/inventarios</t>
  </si>
  <si>
    <t>Sistema de consulta estadística de artesanos</t>
  </si>
  <si>
    <t>Portal web www.artesaniasjalisco.gob.mx</t>
  </si>
  <si>
    <t>Sistema de consulta estadistica</t>
  </si>
  <si>
    <t>Desarrollo en implantación de sistema</t>
  </si>
  <si>
    <t>Adminpaq y punto de venta</t>
  </si>
  <si>
    <t>Sistema Indetec</t>
  </si>
  <si>
    <t>Sistema de gestión, administración y credencialización de artesanos</t>
  </si>
  <si>
    <t>30 licencia antivirus y cd de instalación</t>
  </si>
  <si>
    <t>4 licencias lotus</t>
  </si>
  <si>
    <t>Licencia para punto de venta 5.2</t>
  </si>
  <si>
    <t xml:space="preserve">Licencia Antivirus </t>
  </si>
  <si>
    <t>Museo Regional de la Cerámica</t>
  </si>
  <si>
    <t xml:space="preserve">L.T.Perla Liliana Castillo Mora </t>
  </si>
  <si>
    <t xml:space="preserve">Directora Administrativa </t>
  </si>
  <si>
    <t>Escultor Camilo Salvador Ramirez Murguia</t>
  </si>
  <si>
    <t xml:space="preserve">   Directora Administrativa </t>
  </si>
  <si>
    <t xml:space="preserve">            Director General</t>
  </si>
  <si>
    <t xml:space="preserve">                                                                                                                         Directora Administrativa </t>
  </si>
  <si>
    <t xml:space="preserve">                  Director General</t>
  </si>
  <si>
    <t xml:space="preserve">        Coordinador Financiero</t>
  </si>
  <si>
    <t xml:space="preserve">Jeronimo Sànchez Garcìa </t>
  </si>
  <si>
    <t xml:space="preserve">    L.T.Perla Liliana Castillo Mora </t>
  </si>
  <si>
    <t xml:space="preserve">       Directora Administrativa </t>
  </si>
  <si>
    <t xml:space="preserve">  Coordinador Financiero y Contable</t>
  </si>
  <si>
    <t>2117-1-001-003</t>
  </si>
  <si>
    <t>IVA AJIJIC</t>
  </si>
  <si>
    <t xml:space="preserve">2117-1-006  IVA PUEBLO NUEVO </t>
  </si>
  <si>
    <t>2119-0023  JALISCO ES ARTESANIA</t>
  </si>
  <si>
    <t>2119-0050 HERNANDEZ ULLO JOSE HERNAN</t>
  </si>
  <si>
    <t>2119-0067  SIFUENTES GONZALEZ ABNER</t>
  </si>
  <si>
    <t xml:space="preserve">2119-0103 EL ARTESANO CORAZON DE JALISCO </t>
  </si>
  <si>
    <t xml:space="preserve">2119-0104  EXPO VENTA MRC ANDADOR ARTESANAL </t>
  </si>
  <si>
    <t>2119-0121 RIVERA IBARRA CARLOS ALBERTO</t>
  </si>
  <si>
    <t>2119-0126  MEDELLIN OROZCO ALMA KARINA</t>
  </si>
  <si>
    <t xml:space="preserve">2119-0153  ASOCIACION DE ARTESANOS DE TEOCALTICHE </t>
  </si>
  <si>
    <t>2119-0154  MENDOZA PRADO DIANA</t>
  </si>
  <si>
    <t>2119-0159  FERIA DE SAN MARCOS AGS AGS</t>
  </si>
  <si>
    <t>2119-0160  CRRILLO NUÑO LUCIO RENE</t>
  </si>
  <si>
    <t xml:space="preserve">2119-0181 SILVA GUERRERO JOEL </t>
  </si>
  <si>
    <t xml:space="preserve">2119-0182   RODRIGUEZ RODRIGUEZ CAMELIA </t>
  </si>
  <si>
    <t>2119-0186  FLORENCIA CUEVAS LARA</t>
  </si>
  <si>
    <t>2119-0187  MA NICOLASA PEDROZA SILVA</t>
  </si>
  <si>
    <t>Perla Liliana Castillo Mora</t>
  </si>
  <si>
    <t>Directora Administrativa</t>
  </si>
  <si>
    <t>Nota no</t>
  </si>
  <si>
    <t xml:space="preserve">       se tiene deuda</t>
  </si>
  <si>
    <t>2112-0       ROGELIO SIRAHUEN II PALOMERA</t>
  </si>
  <si>
    <t>IVA COMERCIALIZACION</t>
  </si>
  <si>
    <t>L.T Perla Liliana Castillo Mora</t>
  </si>
  <si>
    <t>El Instituto revisa el valor en libros de sus edificios, mobiliario y equipo para detectar algún indicio de deterioro que indique que el valor de los mismos pudiera no ser recuperable total o parcialmente, de conformidad con el boletín C-15 “Deterioro en el valor de los activos de larga duración y su disposición”. La administración del Organismo estima que  el posible deterioro de activos de larga duración no afecta la situación financiera al 31 de Diciembre de 2014.</t>
  </si>
  <si>
    <t>31 de Diciembre</t>
  </si>
  <si>
    <t>3´997,493</t>
  </si>
  <si>
    <t>$4´026,686</t>
  </si>
  <si>
    <t>$4´844,025</t>
  </si>
  <si>
    <t>1´018,005</t>
  </si>
  <si>
    <t>$5´862,030</t>
  </si>
  <si>
    <t>3´748,546</t>
  </si>
  <si>
    <t>$4´768,159</t>
  </si>
  <si>
    <t>Mobiliario y Equipo de Administraccion</t>
  </si>
  <si>
    <t>Veviculos y Equipo de Transporte</t>
  </si>
  <si>
    <t>Activos</t>
  </si>
  <si>
    <r>
      <t>$ 19</t>
    </r>
    <r>
      <rPr>
        <sz val="11"/>
        <color rgb="FF000000"/>
        <rFont val="Microsoft Sans Serif"/>
        <family val="2"/>
      </rPr>
      <t>´336,163</t>
    </r>
  </si>
  <si>
    <r>
      <t>$ 20</t>
    </r>
    <r>
      <rPr>
        <sz val="11"/>
        <color rgb="FF000000"/>
        <rFont val="Microsoft Sans Serif"/>
        <family val="2"/>
      </rPr>
      <t>’715,023</t>
    </r>
  </si>
  <si>
    <t>Jeronimo Sánchez García</t>
  </si>
  <si>
    <t>Dependencia o Unidad Admninistrativa 5</t>
  </si>
  <si>
    <t>Del 1 de enero al 31 de diciembre de 2014</t>
  </si>
  <si>
    <t>Del 1 de enero al 31 de diciembre 2014</t>
  </si>
  <si>
    <t>Del 01 de Enero al 31 de Diciembre del 2014</t>
  </si>
  <si>
    <t>Nota no se tienen deudas</t>
  </si>
  <si>
    <t>Nota no se tiene deuda</t>
  </si>
  <si>
    <t>Del 1 de Enero al 31 de diciembre 2014</t>
  </si>
  <si>
    <t xml:space="preserve">          Directora Administrativa</t>
  </si>
  <si>
    <t xml:space="preserve">                            Director General</t>
  </si>
  <si>
    <t xml:space="preserve">                                              Director General</t>
  </si>
  <si>
    <t xml:space="preserve">                                                         Director General</t>
  </si>
  <si>
    <t xml:space="preserve">                           Coordinador Financiero y Contable</t>
  </si>
  <si>
    <t xml:space="preserve">                     Coordinador Financiero y Contable</t>
  </si>
  <si>
    <t xml:space="preserve">    Jeronimo Sanchez Garcia</t>
  </si>
  <si>
    <t xml:space="preserve">                                                                                             Director General</t>
  </si>
  <si>
    <t xml:space="preserve">Director General </t>
  </si>
  <si>
    <t xml:space="preserve">         Coordinador Financiero y Contable</t>
  </si>
  <si>
    <t xml:space="preserve">       Directora Administrativa</t>
  </si>
  <si>
    <t xml:space="preserve">                    Director General </t>
  </si>
  <si>
    <t>NOTA: NO SE CUENTA CON INFORMACIÒN REQUERIDA.</t>
  </si>
  <si>
    <t xml:space="preserve">Escultor Camilo Salvador Ramirez Murguia </t>
  </si>
  <si>
    <t xml:space="preserve">L.T. Perla Liliana Castillo Mora </t>
  </si>
  <si>
    <t xml:space="preserve">Jerronimo Sanchez García </t>
  </si>
  <si>
    <t xml:space="preserve">Coordinador Financiero y Contable </t>
  </si>
  <si>
    <t xml:space="preserve">              Director General </t>
  </si>
  <si>
    <t xml:space="preserve">         Diectora Administrativa </t>
  </si>
  <si>
    <t xml:space="preserve">Jeronimo Sanchez Garcia </t>
  </si>
  <si>
    <t xml:space="preserve">                                            Ente Público:   INSTITUTO DE LA ARTESANIA JALISCIENSE</t>
  </si>
  <si>
    <t xml:space="preserve">                                Director General </t>
  </si>
  <si>
    <t xml:space="preserve">L.I. Perla Liliana Castillo Mora </t>
  </si>
  <si>
    <t xml:space="preserve">Directora Administrativo </t>
  </si>
  <si>
    <t>L.T. Perla Liliana Castillo Mora</t>
  </si>
  <si>
    <t>Cuenta Publica 2014</t>
  </si>
  <si>
    <t xml:space="preserve">INSTITUTO DE LA ARTESANIA JALISCIENSE </t>
  </si>
  <si>
    <t>Al 31 de Diciembre  de 2014 y 2013</t>
  </si>
  <si>
    <t>IAJ-001</t>
  </si>
  <si>
    <t>IAJ-002</t>
  </si>
  <si>
    <t>IAJ-003</t>
  </si>
  <si>
    <t>IAJ-004</t>
  </si>
  <si>
    <t>IAJ-005</t>
  </si>
  <si>
    <t>IAJ-006</t>
  </si>
  <si>
    <t>IAJ-007</t>
  </si>
  <si>
    <t>IAJ-008</t>
  </si>
  <si>
    <t>IAJ-009</t>
  </si>
  <si>
    <t>IAJ-010</t>
  </si>
  <si>
    <t>IAJ-011</t>
  </si>
  <si>
    <t>IAJ-012</t>
  </si>
  <si>
    <t>IAJ-013</t>
  </si>
  <si>
    <t>IAJ-014</t>
  </si>
  <si>
    <t>IAJ-015</t>
  </si>
  <si>
    <t>IAJ-016</t>
  </si>
  <si>
    <t>IAJ-017</t>
  </si>
  <si>
    <t>IAJ-018</t>
  </si>
  <si>
    <t>IAJ-019</t>
  </si>
  <si>
    <t>IAJ-020</t>
  </si>
  <si>
    <t>IAJ-021</t>
  </si>
  <si>
    <t>IAJ-022</t>
  </si>
  <si>
    <t>IAJ-023</t>
  </si>
  <si>
    <t>IAJ-024</t>
  </si>
  <si>
    <t>IAJ-025</t>
  </si>
  <si>
    <t>IAJ-026</t>
  </si>
  <si>
    <t>IAJ-027</t>
  </si>
  <si>
    <t>IAJ-028</t>
  </si>
  <si>
    <t>IAJ-029</t>
  </si>
  <si>
    <t>IAJ-030</t>
  </si>
  <si>
    <t>IAJ-031</t>
  </si>
  <si>
    <t>IAJ-032</t>
  </si>
  <si>
    <t>IAJ-033</t>
  </si>
  <si>
    <t>IAJ-034</t>
  </si>
  <si>
    <t>IAJ-035</t>
  </si>
  <si>
    <t>IAJ-036</t>
  </si>
  <si>
    <t>IAJ-037</t>
  </si>
  <si>
    <t>IAJ-038</t>
  </si>
  <si>
    <t>IAJ-039</t>
  </si>
  <si>
    <t>IAJ-040</t>
  </si>
  <si>
    <t>IAJ-041</t>
  </si>
  <si>
    <t>IAJ-042</t>
  </si>
  <si>
    <t>IAJ-043</t>
  </si>
  <si>
    <t>IAJ-044</t>
  </si>
  <si>
    <t>IAJ-045</t>
  </si>
  <si>
    <t>IAJ-046</t>
  </si>
  <si>
    <t>IAJ-047</t>
  </si>
  <si>
    <t>IAJ-048</t>
  </si>
  <si>
    <t>IAJ-049</t>
  </si>
  <si>
    <t>IAJ-050</t>
  </si>
  <si>
    <t>IAJ-051</t>
  </si>
  <si>
    <t>IAJ-052</t>
  </si>
  <si>
    <t>IAJ-053</t>
  </si>
  <si>
    <t>IAJ-054</t>
  </si>
  <si>
    <t>IAJ-055</t>
  </si>
  <si>
    <t>IAJ-056</t>
  </si>
  <si>
    <t>IAJ-057</t>
  </si>
  <si>
    <t>IAJ-058</t>
  </si>
  <si>
    <t>IAJ-059</t>
  </si>
  <si>
    <t>IAJ-060</t>
  </si>
  <si>
    <t>IAJ-061</t>
  </si>
  <si>
    <t>IAJ-062</t>
  </si>
  <si>
    <t>IAJ-063</t>
  </si>
  <si>
    <t>IAJ-064</t>
  </si>
  <si>
    <t>IAJ-065</t>
  </si>
  <si>
    <t>IAJ-066</t>
  </si>
  <si>
    <t>IAJ-067</t>
  </si>
  <si>
    <t>IAJ-068</t>
  </si>
  <si>
    <t>IAJ-069</t>
  </si>
  <si>
    <t>IAJ-070</t>
  </si>
  <si>
    <t>IAJ-071</t>
  </si>
  <si>
    <t>IAJ-072</t>
  </si>
  <si>
    <t>IAJ-073</t>
  </si>
  <si>
    <t>IAJ-074</t>
  </si>
  <si>
    <t>IAJ-075</t>
  </si>
  <si>
    <t>IAJ-076</t>
  </si>
  <si>
    <t>IAJ-077</t>
  </si>
  <si>
    <t>IAJ-078</t>
  </si>
  <si>
    <t>IAJ-079</t>
  </si>
  <si>
    <t>IAJ-080</t>
  </si>
  <si>
    <t>IAJ-081</t>
  </si>
  <si>
    <t>IAJ-082</t>
  </si>
  <si>
    <t>IAJ-083</t>
  </si>
  <si>
    <t>IAJ-084</t>
  </si>
  <si>
    <t>IAJ-085</t>
  </si>
  <si>
    <t>IAJ-086</t>
  </si>
  <si>
    <t>IAJ-087</t>
  </si>
  <si>
    <t>IAJ-088</t>
  </si>
  <si>
    <t>IAJ-089</t>
  </si>
  <si>
    <t>IAJ-090</t>
  </si>
  <si>
    <t>IAJ-091</t>
  </si>
  <si>
    <t>IAJ-092</t>
  </si>
  <si>
    <t>IAJ-093</t>
  </si>
  <si>
    <t>IAJ-094</t>
  </si>
  <si>
    <t>IAJ-095</t>
  </si>
  <si>
    <t>IAJ-096</t>
  </si>
  <si>
    <t>IAJ-097</t>
  </si>
  <si>
    <t>IAJ-098</t>
  </si>
  <si>
    <t>IAJ-099</t>
  </si>
  <si>
    <t>IAJ-100</t>
  </si>
  <si>
    <t>IAJ-101</t>
  </si>
  <si>
    <t>IAJ-102</t>
  </si>
  <si>
    <t>IAJ-103</t>
  </si>
  <si>
    <t>IAJ-104</t>
  </si>
  <si>
    <t>IAJ-105</t>
  </si>
  <si>
    <t>IAJ-106</t>
  </si>
  <si>
    <t>IAJ-107</t>
  </si>
  <si>
    <t>IAJ-108</t>
  </si>
  <si>
    <t>IAJ-109</t>
  </si>
  <si>
    <t>IAJ-110</t>
  </si>
  <si>
    <t>IAJ-111</t>
  </si>
  <si>
    <t>IAJ-112</t>
  </si>
  <si>
    <t>IAJ-113</t>
  </si>
  <si>
    <t>IAJ-114</t>
  </si>
  <si>
    <t>IAJ-115</t>
  </si>
  <si>
    <t>IAJ-116</t>
  </si>
  <si>
    <t>IAJ-117</t>
  </si>
  <si>
    <t>IAJ-118</t>
  </si>
  <si>
    <t>IAJ-119</t>
  </si>
  <si>
    <t>IAJ-120</t>
  </si>
  <si>
    <t>IAJ-121</t>
  </si>
  <si>
    <t>IAJ-122</t>
  </si>
  <si>
    <t>IAJ-123</t>
  </si>
  <si>
    <t>IAJ-124</t>
  </si>
  <si>
    <t>IAJ-125</t>
  </si>
  <si>
    <t>IAJ-126</t>
  </si>
  <si>
    <t>IAJ-127</t>
  </si>
  <si>
    <t>IAJ-128</t>
  </si>
  <si>
    <t>IAJ-129</t>
  </si>
  <si>
    <t>IAJ-130</t>
  </si>
  <si>
    <t>IAJ-131</t>
  </si>
  <si>
    <t>IAJ-132</t>
  </si>
  <si>
    <t>IAJ-133</t>
  </si>
  <si>
    <t>IAJ-134</t>
  </si>
  <si>
    <t>IAJ-135</t>
  </si>
  <si>
    <t>IAJ-136</t>
  </si>
  <si>
    <t>IAJ-137</t>
  </si>
  <si>
    <t>IAJ-138</t>
  </si>
  <si>
    <t>IAJ-139</t>
  </si>
  <si>
    <t>IAJ-140</t>
  </si>
  <si>
    <t>IAJ-141</t>
  </si>
  <si>
    <t>IAJ-142</t>
  </si>
  <si>
    <t>IAJ-143</t>
  </si>
  <si>
    <t>IAJ-144</t>
  </si>
  <si>
    <t>IAJ-145</t>
  </si>
  <si>
    <t>IAJ-146</t>
  </si>
  <si>
    <t>IAJ-147</t>
  </si>
  <si>
    <t>IAJ-148</t>
  </si>
  <si>
    <t>IAJ-149</t>
  </si>
  <si>
    <t>IAJ-150</t>
  </si>
  <si>
    <t>IAJ-151</t>
  </si>
  <si>
    <t>IAJ-152</t>
  </si>
  <si>
    <t>IAJ-153</t>
  </si>
  <si>
    <t>IAJ-154</t>
  </si>
  <si>
    <t>IAJ-155</t>
  </si>
  <si>
    <t>IAJ-156</t>
  </si>
  <si>
    <t>IAJ-157</t>
  </si>
  <si>
    <t>IAJ-158</t>
  </si>
  <si>
    <t>IAJ-159</t>
  </si>
  <si>
    <t>IAJ-160</t>
  </si>
  <si>
    <t>IAJ-161</t>
  </si>
  <si>
    <t>IAJ-162</t>
  </si>
  <si>
    <t>IAJ-163</t>
  </si>
  <si>
    <t>IAJ-164</t>
  </si>
  <si>
    <t>IAJ-165</t>
  </si>
  <si>
    <t>IAJ-166</t>
  </si>
  <si>
    <t>IAJ-167</t>
  </si>
  <si>
    <t>IAJ-168</t>
  </si>
  <si>
    <t>IAJ-169</t>
  </si>
  <si>
    <t>IAJ-170</t>
  </si>
  <si>
    <t>IAJ-171</t>
  </si>
  <si>
    <t>IAJ-172</t>
  </si>
  <si>
    <t>IAJ-173</t>
  </si>
  <si>
    <t>IAJ-174</t>
  </si>
  <si>
    <t>IAJ-175</t>
  </si>
  <si>
    <t>IAJ-176</t>
  </si>
  <si>
    <t>IAJ-177</t>
  </si>
  <si>
    <t>IAJ-178</t>
  </si>
  <si>
    <t>IAJ-179</t>
  </si>
  <si>
    <t>IAJ-180</t>
  </si>
  <si>
    <t>IAJ-181</t>
  </si>
  <si>
    <t>IAJ-182</t>
  </si>
  <si>
    <t>IAJ-183</t>
  </si>
  <si>
    <t>IAJ-184</t>
  </si>
  <si>
    <t>IAJ-185</t>
  </si>
  <si>
    <t>IAJ-186</t>
  </si>
  <si>
    <t>IAJ-187</t>
  </si>
  <si>
    <t>IAJ-188</t>
  </si>
  <si>
    <t>IAJ-189</t>
  </si>
  <si>
    <t>IAJ-190</t>
  </si>
  <si>
    <t>IAJ-191</t>
  </si>
  <si>
    <t>IAJ-192</t>
  </si>
  <si>
    <t>IAJ-193</t>
  </si>
  <si>
    <t>IAJ-194</t>
  </si>
  <si>
    <t>IAJ-195</t>
  </si>
  <si>
    <t>IAJ-196</t>
  </si>
  <si>
    <t>IAJ-197</t>
  </si>
  <si>
    <t>IAJ-198</t>
  </si>
  <si>
    <t>IAJ-199</t>
  </si>
  <si>
    <t>IAJ-200</t>
  </si>
  <si>
    <t>IAJ-201</t>
  </si>
  <si>
    <t>IAJ-202</t>
  </si>
  <si>
    <t>IAJ-203</t>
  </si>
  <si>
    <t>IAJ-204</t>
  </si>
  <si>
    <t>IAJ-205</t>
  </si>
  <si>
    <t>IAJ-206</t>
  </si>
  <si>
    <t>IAJ-207</t>
  </si>
  <si>
    <t>IAJ-208</t>
  </si>
  <si>
    <t>IAJ-209</t>
  </si>
  <si>
    <t>IAJ-210</t>
  </si>
  <si>
    <t>IAJ-211</t>
  </si>
  <si>
    <t>IAJ-212</t>
  </si>
  <si>
    <t>IAJ-213</t>
  </si>
  <si>
    <t>IAJ-214</t>
  </si>
  <si>
    <t>IAJ-215</t>
  </si>
  <si>
    <t>IAJ-216</t>
  </si>
  <si>
    <t>IAJ-217</t>
  </si>
  <si>
    <t>IAJ-218</t>
  </si>
  <si>
    <t>IAJ-219</t>
  </si>
  <si>
    <t>IAJ-220</t>
  </si>
  <si>
    <t>IAJ-221</t>
  </si>
  <si>
    <t>IAJ-222</t>
  </si>
  <si>
    <t>IAJ-223</t>
  </si>
  <si>
    <t>IAJ-224</t>
  </si>
  <si>
    <t>IAJ-225</t>
  </si>
  <si>
    <t>IAJ-226</t>
  </si>
  <si>
    <t>IAJ-227</t>
  </si>
  <si>
    <t>IAJ-228</t>
  </si>
  <si>
    <t>IAJ-229</t>
  </si>
  <si>
    <t>IAJ-230</t>
  </si>
  <si>
    <t>IAJ-231</t>
  </si>
  <si>
    <t>IAJ-232</t>
  </si>
  <si>
    <t>IAJ-233</t>
  </si>
  <si>
    <t>IAJ-234</t>
  </si>
  <si>
    <t>IAJ-235</t>
  </si>
  <si>
    <t>IAJ-236</t>
  </si>
  <si>
    <t>IAJ-237</t>
  </si>
  <si>
    <t>IAJ-238</t>
  </si>
  <si>
    <t>IAJ-239</t>
  </si>
  <si>
    <t>IAJ-240</t>
  </si>
  <si>
    <t>IAJ-241</t>
  </si>
  <si>
    <t>IAJ-242</t>
  </si>
  <si>
    <t>IAJ-243</t>
  </si>
  <si>
    <t>IAJ-244</t>
  </si>
  <si>
    <t>IAJ-245</t>
  </si>
  <si>
    <t>IAJ-246</t>
  </si>
  <si>
    <t>IAJ-247</t>
  </si>
  <si>
    <t>IAJ-248</t>
  </si>
  <si>
    <t>IAJ-249</t>
  </si>
  <si>
    <t>IAJ-250</t>
  </si>
  <si>
    <t>IAJ-251</t>
  </si>
  <si>
    <t>IAJ-252</t>
  </si>
  <si>
    <t>IAJ-253</t>
  </si>
  <si>
    <t>IAJ-254</t>
  </si>
  <si>
    <t>IAJ-255</t>
  </si>
  <si>
    <t>IAJ-256</t>
  </si>
  <si>
    <t>IAJ-257</t>
  </si>
  <si>
    <t>IAJ-258</t>
  </si>
  <si>
    <t>IAJ-259</t>
  </si>
  <si>
    <t>IAJ-260</t>
  </si>
  <si>
    <t>IAJ-261</t>
  </si>
  <si>
    <t>IAJ-262</t>
  </si>
  <si>
    <t>IAJ-263</t>
  </si>
  <si>
    <t>IAJ-264</t>
  </si>
  <si>
    <t>IAJ-265</t>
  </si>
  <si>
    <t>IAJ-266</t>
  </si>
  <si>
    <t>IAJ-267</t>
  </si>
  <si>
    <t>IAJ-268</t>
  </si>
  <si>
    <t>IAJ-269</t>
  </si>
  <si>
    <t>IAJ-270</t>
  </si>
  <si>
    <t>IAJ-271</t>
  </si>
  <si>
    <t>IAJ-272</t>
  </si>
  <si>
    <t>IAJ-273</t>
  </si>
  <si>
    <t>IAJ-274</t>
  </si>
  <si>
    <t>IAJ-275</t>
  </si>
  <si>
    <t>IAJ-276</t>
  </si>
  <si>
    <t>IAJ-277</t>
  </si>
  <si>
    <t>IAJ-278</t>
  </si>
  <si>
    <t>IAJ-279</t>
  </si>
  <si>
    <t>IAJ-280</t>
  </si>
  <si>
    <t>IAJ-281</t>
  </si>
  <si>
    <t>IAJ-282</t>
  </si>
  <si>
    <t>IAJ-283</t>
  </si>
  <si>
    <t>IAJ-284</t>
  </si>
  <si>
    <t>IAJ-285</t>
  </si>
  <si>
    <t>IAJ-286</t>
  </si>
  <si>
    <t>IAJ-287</t>
  </si>
  <si>
    <t>IAJ-288</t>
  </si>
  <si>
    <t>IAJ-289</t>
  </si>
  <si>
    <t>IAJ-290</t>
  </si>
  <si>
    <t>IAJ-291</t>
  </si>
  <si>
    <t>IAJ-292</t>
  </si>
  <si>
    <t>IAJ-293</t>
  </si>
  <si>
    <t>IAJ-294</t>
  </si>
  <si>
    <t>IAJ-295</t>
  </si>
  <si>
    <t>IAJ-296</t>
  </si>
  <si>
    <t>IAJ-297</t>
  </si>
  <si>
    <t>IAJ-298</t>
  </si>
  <si>
    <t>IAJ-299</t>
  </si>
  <si>
    <t>IAJ-300</t>
  </si>
  <si>
    <t>IAJ-301</t>
  </si>
  <si>
    <t>IAJ-302</t>
  </si>
  <si>
    <t>IAJ-303</t>
  </si>
  <si>
    <t>IAJ-304</t>
  </si>
  <si>
    <t>IAJ-305</t>
  </si>
  <si>
    <t>IAJ-306</t>
  </si>
  <si>
    <t>IAJ-307</t>
  </si>
  <si>
    <t>IAJ-308</t>
  </si>
  <si>
    <t>IAJ-309</t>
  </si>
  <si>
    <t>IAJ-310</t>
  </si>
  <si>
    <t>IAJ-311</t>
  </si>
  <si>
    <t>IAJ-312</t>
  </si>
  <si>
    <t>IAJ-313</t>
  </si>
  <si>
    <t>IAJ-314</t>
  </si>
  <si>
    <t>IAJ-315</t>
  </si>
  <si>
    <t>IAJ-316</t>
  </si>
  <si>
    <t>IAJ-317</t>
  </si>
  <si>
    <t>IAJ-318</t>
  </si>
  <si>
    <t>IAJ-319</t>
  </si>
  <si>
    <t>IAJ-320</t>
  </si>
  <si>
    <t>IAJ-321</t>
  </si>
  <si>
    <t>IAJ-322</t>
  </si>
  <si>
    <t>IAJ-323</t>
  </si>
  <si>
    <t>IAJ-324</t>
  </si>
  <si>
    <t>IAJ-325</t>
  </si>
  <si>
    <t>IAJ-326</t>
  </si>
  <si>
    <t>IAJ-327</t>
  </si>
  <si>
    <t>IAJ-328</t>
  </si>
  <si>
    <t>IAJ-329</t>
  </si>
  <si>
    <t>IAJ-330</t>
  </si>
  <si>
    <t>IAJ-331</t>
  </si>
  <si>
    <t>IAJ-332</t>
  </si>
  <si>
    <t>IAJ-333</t>
  </si>
  <si>
    <t>IAJ-334</t>
  </si>
  <si>
    <t>IAJ-335</t>
  </si>
  <si>
    <t>IAJ-336</t>
  </si>
  <si>
    <t>IAJ-337</t>
  </si>
  <si>
    <t>IAJ-338</t>
  </si>
  <si>
    <t>IAJ-339</t>
  </si>
  <si>
    <t>IAJ-340</t>
  </si>
  <si>
    <t>IAJ-341</t>
  </si>
  <si>
    <t>IAJ-342</t>
  </si>
  <si>
    <t>IAJ-343</t>
  </si>
  <si>
    <t>IAJ-344</t>
  </si>
  <si>
    <t>IAJ-345</t>
  </si>
  <si>
    <t>IAJ-346</t>
  </si>
  <si>
    <t>IAJ-347</t>
  </si>
  <si>
    <t>IAJ-348</t>
  </si>
  <si>
    <t>IAJ-349</t>
  </si>
  <si>
    <t>IAJ-350</t>
  </si>
  <si>
    <t>IAJ-351</t>
  </si>
  <si>
    <t>IAJ-352</t>
  </si>
  <si>
    <t>IAJ-353</t>
  </si>
  <si>
    <t>IAJ-354</t>
  </si>
  <si>
    <t>IAJ-355</t>
  </si>
  <si>
    <t>IAJ-356</t>
  </si>
  <si>
    <t>IAJ-357</t>
  </si>
  <si>
    <t>IAJ-358</t>
  </si>
  <si>
    <t>IAJ-359</t>
  </si>
  <si>
    <t>IAJ-360</t>
  </si>
  <si>
    <t>IAJ-361</t>
  </si>
  <si>
    <t>IAJ-362</t>
  </si>
  <si>
    <t>IAJ-363</t>
  </si>
  <si>
    <t>IAJ-364</t>
  </si>
  <si>
    <t>IAJ-365</t>
  </si>
  <si>
    <t>IAJ-366</t>
  </si>
  <si>
    <t>IAJ-367</t>
  </si>
  <si>
    <t>IAJ-368</t>
  </si>
  <si>
    <t>IAJ-369</t>
  </si>
  <si>
    <t>IAJ-370</t>
  </si>
  <si>
    <t>IAJ-371</t>
  </si>
  <si>
    <t>IAJ-372</t>
  </si>
  <si>
    <t>IAJ-373</t>
  </si>
  <si>
    <t>IAJ-374</t>
  </si>
  <si>
    <t>IAJ-375</t>
  </si>
  <si>
    <t>IAJ-376</t>
  </si>
  <si>
    <t>IAJ-377</t>
  </si>
  <si>
    <t>IAJ-378</t>
  </si>
  <si>
    <t>IAJ-379</t>
  </si>
  <si>
    <t>IAJ-380</t>
  </si>
  <si>
    <t>IAJ-381</t>
  </si>
  <si>
    <t>IAJ-382</t>
  </si>
  <si>
    <t>IAJ-383</t>
  </si>
  <si>
    <t>IAJ-384</t>
  </si>
  <si>
    <t>IAJ-385</t>
  </si>
  <si>
    <t>IAJ-386</t>
  </si>
  <si>
    <t>IAJ-387</t>
  </si>
  <si>
    <t>IAJ-388</t>
  </si>
  <si>
    <t>IAJ-389</t>
  </si>
  <si>
    <t>IAJ-390</t>
  </si>
  <si>
    <t>IAJ-391</t>
  </si>
  <si>
    <t>IAJ-392</t>
  </si>
  <si>
    <t>IAJ-393</t>
  </si>
  <si>
    <t>IAJ-394</t>
  </si>
  <si>
    <t>IAJ-395</t>
  </si>
  <si>
    <t>IAJ-396</t>
  </si>
  <si>
    <t>IAJ-397</t>
  </si>
  <si>
    <t>IAJ-398</t>
  </si>
  <si>
    <t>IAJ-399</t>
  </si>
  <si>
    <t>IAJ-400</t>
  </si>
  <si>
    <t>IAJ-401</t>
  </si>
  <si>
    <t>IAJ-402</t>
  </si>
  <si>
    <t>IAJ-403</t>
  </si>
  <si>
    <t>IAJ-404</t>
  </si>
  <si>
    <t>IAJ-405</t>
  </si>
  <si>
    <t>IAJ-406</t>
  </si>
  <si>
    <t>IAJ-407</t>
  </si>
  <si>
    <t>IAJ-408</t>
  </si>
  <si>
    <t>IAJ-409</t>
  </si>
  <si>
    <t>IAJ-410</t>
  </si>
  <si>
    <t>IAJ-411</t>
  </si>
  <si>
    <t>IAJ-412</t>
  </si>
  <si>
    <t>IAJ-413</t>
  </si>
  <si>
    <t>IAJ-414</t>
  </si>
  <si>
    <t>IAJ-415</t>
  </si>
  <si>
    <t>IAJ-416</t>
  </si>
  <si>
    <t>IAJ-417</t>
  </si>
  <si>
    <t>IAJ-418</t>
  </si>
  <si>
    <t>IAJ-419</t>
  </si>
  <si>
    <t>IAJ-420</t>
  </si>
  <si>
    <t>IAJ-421</t>
  </si>
  <si>
    <t>IAJ-422</t>
  </si>
  <si>
    <t>IAJ-423</t>
  </si>
  <si>
    <t>IAJ-424</t>
  </si>
  <si>
    <t>IAJ-425</t>
  </si>
  <si>
    <t>IAJ-426</t>
  </si>
  <si>
    <t>IAJ-427</t>
  </si>
  <si>
    <t>IAJ-428</t>
  </si>
  <si>
    <t>IAJ-429</t>
  </si>
  <si>
    <t>IAJ-430</t>
  </si>
  <si>
    <t>IAJ-431</t>
  </si>
  <si>
    <t>IAJ-432</t>
  </si>
  <si>
    <t>IAJ-433</t>
  </si>
  <si>
    <t>IAJ-434</t>
  </si>
  <si>
    <t>IAJ-435</t>
  </si>
  <si>
    <t>IAJ-436</t>
  </si>
  <si>
    <t>IAJ-437</t>
  </si>
  <si>
    <t>IAJ-438</t>
  </si>
  <si>
    <t>IAJ-439</t>
  </si>
  <si>
    <t>IAJ-440</t>
  </si>
  <si>
    <t>IAJ-441</t>
  </si>
  <si>
    <t>IAJ-442</t>
  </si>
  <si>
    <t>IAJ-443</t>
  </si>
  <si>
    <t>IAJ-444</t>
  </si>
  <si>
    <t>IAJ-445</t>
  </si>
  <si>
    <t>IAJ-446</t>
  </si>
  <si>
    <t>IAJ-447</t>
  </si>
  <si>
    <t>IAJ-448</t>
  </si>
  <si>
    <t>IAJ-449</t>
  </si>
  <si>
    <t>IAJ-450</t>
  </si>
  <si>
    <t>IAJ-451</t>
  </si>
  <si>
    <t>IAJ-452</t>
  </si>
  <si>
    <t>IAJ-453</t>
  </si>
  <si>
    <t>IAJ-454</t>
  </si>
  <si>
    <t>IAJ-455</t>
  </si>
  <si>
    <t>IAJ-456</t>
  </si>
  <si>
    <t>IAJ-457</t>
  </si>
  <si>
    <t>IAJ-458</t>
  </si>
  <si>
    <t>IAJ-459</t>
  </si>
  <si>
    <t>IAJ-460</t>
  </si>
  <si>
    <t>IAJ-461</t>
  </si>
  <si>
    <t>IAJ-462</t>
  </si>
  <si>
    <t>IAJ-463</t>
  </si>
  <si>
    <t>IAJ-464</t>
  </si>
  <si>
    <t>IAJ-465</t>
  </si>
  <si>
    <t>IAJ-466</t>
  </si>
  <si>
    <t>IAJ-467</t>
  </si>
  <si>
    <t>IAJ-468</t>
  </si>
  <si>
    <t>IAJ-469</t>
  </si>
  <si>
    <t>IAJ-470</t>
  </si>
  <si>
    <t>IAJ-471</t>
  </si>
  <si>
    <t>IAJ-472</t>
  </si>
  <si>
    <t>IAJ-473</t>
  </si>
  <si>
    <t>IAJ-474</t>
  </si>
  <si>
    <t>IAJ-475</t>
  </si>
  <si>
    <t>IAJ-476</t>
  </si>
  <si>
    <t>IAJ-477</t>
  </si>
  <si>
    <t>IAJ-478</t>
  </si>
  <si>
    <t>IAJ-479</t>
  </si>
  <si>
    <t>IAJ-480</t>
  </si>
  <si>
    <t>IAJ-481</t>
  </si>
  <si>
    <t>IAJ-482</t>
  </si>
  <si>
    <t>IAJ-483</t>
  </si>
  <si>
    <t>IAJ-484</t>
  </si>
  <si>
    <t>IAJ-485</t>
  </si>
  <si>
    <t>IAJ-486</t>
  </si>
  <si>
    <t>IAJ-487</t>
  </si>
  <si>
    <t>IAJ-488</t>
  </si>
  <si>
    <t>IAJ-489</t>
  </si>
  <si>
    <t>IAJ-490</t>
  </si>
  <si>
    <t>IAJ-491</t>
  </si>
  <si>
    <t>IAJ-492</t>
  </si>
  <si>
    <t>IAJ-493</t>
  </si>
  <si>
    <t>IAJ-494</t>
  </si>
  <si>
    <t>IAJ-495</t>
  </si>
  <si>
    <t>IAJ-496</t>
  </si>
  <si>
    <t>IAJ-497</t>
  </si>
  <si>
    <t>IAJ-498</t>
  </si>
  <si>
    <t>IAJ-499</t>
  </si>
  <si>
    <t>IAJ-500</t>
  </si>
  <si>
    <t>IAJ-501</t>
  </si>
  <si>
    <t>IAJ-502</t>
  </si>
  <si>
    <t>IAJ-503</t>
  </si>
  <si>
    <t>IAJ-504</t>
  </si>
  <si>
    <t>IAJ-505</t>
  </si>
  <si>
    <t>IAJ-506</t>
  </si>
  <si>
    <t>IAJ-507</t>
  </si>
  <si>
    <t>IAJ-508</t>
  </si>
  <si>
    <t>IAJ-509</t>
  </si>
  <si>
    <t>IAJ-510</t>
  </si>
  <si>
    <t>IAJ-511</t>
  </si>
  <si>
    <t>IAJ-512</t>
  </si>
  <si>
    <t>IAJ-513</t>
  </si>
  <si>
    <t>IAJ-514</t>
  </si>
  <si>
    <t>IAJ-515</t>
  </si>
  <si>
    <t>IAJ-516</t>
  </si>
  <si>
    <t>IAJ-517</t>
  </si>
  <si>
    <t>IAJ-518</t>
  </si>
  <si>
    <t>IAJ-519</t>
  </si>
  <si>
    <t>IAJ-520</t>
  </si>
  <si>
    <t>IAJ-521</t>
  </si>
  <si>
    <t>IAJ-522</t>
  </si>
  <si>
    <t>IAJ-523</t>
  </si>
  <si>
    <t>IAJ-524</t>
  </si>
  <si>
    <t>IAJ-525</t>
  </si>
  <si>
    <t>IAJ-526</t>
  </si>
  <si>
    <t>IAJ-527</t>
  </si>
  <si>
    <t>IAJ-528</t>
  </si>
  <si>
    <t>IAJ-529</t>
  </si>
  <si>
    <t>IAJ-530</t>
  </si>
  <si>
    <t>IAJ-531</t>
  </si>
  <si>
    <t>IAJ-532</t>
  </si>
  <si>
    <t>IAJ-533</t>
  </si>
  <si>
    <t>IAJ-534</t>
  </si>
  <si>
    <t>IAJ-535</t>
  </si>
  <si>
    <t xml:space="preserve">CENTRO DE DISEÑO ARTESANAL </t>
  </si>
  <si>
    <r>
      <t>I</t>
    </r>
    <r>
      <rPr>
        <b/>
        <sz val="11"/>
        <color theme="0"/>
        <rFont val="Calibri"/>
        <family val="2"/>
        <scheme val="minor"/>
      </rPr>
      <t>NSTITUTO DE LA ARTESANIA JALISCIENSE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</si>
</sst>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4" formatCode="_-&quot;$&quot;* #,##0.00_-;\-&quot;$&quot;* #,##0.00_-;_-&quot;$&quot;* &quot;-&quot;??_-;_-@_-"/>
    <numFmt numFmtId="43" formatCode="_-* #,##0.00_-;\-* #,##0.00_-;_-* &quot;-&quot;??_-;_-@_-"/>
    <numFmt numFmtId="164" formatCode="General_)"/>
    <numFmt numFmtId="165" formatCode="0_ ;\-0\ "/>
    <numFmt numFmtId="166" formatCode="#,##0_ ;\-#,##0\ "/>
    <numFmt numFmtId="167" formatCode="_-* #,##0_-;\-* #,##0_-;_-* &quot;-&quot;??_-;_-@_-"/>
    <numFmt numFmtId="168" formatCode="[$€-2]\ #,##0.00_);[Red]\([$-2]\ #,##0.00\)"/>
    <numFmt numFmtId="169" formatCode="_-[$€-2]* #,##0.00_-;\-[$€-2]* #,##0.00_-;_-[$€-2]* &quot;-&quot;??_-"/>
  </numFmts>
  <fonts count="75">
    <font>
      <sz val="11"/>
      <color theme="1"/>
      <name val="Calibri"/>
      <family val="2"/>
      <scheme val="minor"/>
    </font>
    <font>
      <sz val="11"/>
      <color theme="1"/>
      <name val="Calibri"/>
      <family val="2"/>
      <scheme val="minor"/>
    </font>
    <font>
      <sz val="9"/>
      <color theme="1"/>
      <name val="Arial"/>
      <family val="2"/>
    </font>
    <font>
      <b/>
      <sz val="9"/>
      <name val="Arial"/>
      <family val="2"/>
    </font>
    <font>
      <sz val="10"/>
      <name val="Arial"/>
      <family val="2"/>
    </font>
    <font>
      <sz val="9"/>
      <color theme="0"/>
      <name val="Arial"/>
      <family val="2"/>
    </font>
    <font>
      <b/>
      <sz val="9"/>
      <color theme="0"/>
      <name val="Arial"/>
      <family val="2"/>
    </font>
    <font>
      <sz val="9"/>
      <name val="Arial"/>
      <family val="2"/>
    </font>
    <font>
      <b/>
      <i/>
      <sz val="9"/>
      <name val="Arial"/>
      <family val="2"/>
    </font>
    <font>
      <b/>
      <sz val="9"/>
      <color theme="1"/>
      <name val="Arial"/>
      <family val="2"/>
    </font>
    <font>
      <i/>
      <sz val="9"/>
      <name val="Arial"/>
      <family val="2"/>
    </font>
    <font>
      <i/>
      <sz val="9"/>
      <color theme="1"/>
      <name val="Arial"/>
      <family val="2"/>
    </font>
    <font>
      <b/>
      <sz val="9"/>
      <color theme="1" tint="0.34998626667073579"/>
      <name val="Arial"/>
      <family val="2"/>
    </font>
    <font>
      <b/>
      <i/>
      <sz val="9"/>
      <color theme="1"/>
      <name val="Arial"/>
      <family val="2"/>
    </font>
    <font>
      <b/>
      <sz val="9"/>
      <color theme="0" tint="-0.499984740745262"/>
      <name val="Arial"/>
      <family val="2"/>
    </font>
    <font>
      <b/>
      <sz val="8"/>
      <color theme="1"/>
      <name val="Arial"/>
      <family val="2"/>
    </font>
    <font>
      <sz val="8"/>
      <color theme="1"/>
      <name val="Arial"/>
      <family val="2"/>
    </font>
    <font>
      <sz val="9"/>
      <color indexed="8"/>
      <name val="Arial"/>
      <family val="2"/>
    </font>
    <font>
      <sz val="9"/>
      <color rgb="FF000000"/>
      <name val="Arial"/>
      <family val="2"/>
    </font>
    <font>
      <sz val="11"/>
      <color indexed="8"/>
      <name val="Calibri"/>
      <family val="2"/>
    </font>
    <font>
      <b/>
      <sz val="9"/>
      <color indexed="8"/>
      <name val="Arial"/>
      <family val="2"/>
    </font>
    <font>
      <sz val="9"/>
      <color theme="1"/>
      <name val="Calibri"/>
      <family val="2"/>
      <scheme val="minor"/>
    </font>
    <font>
      <b/>
      <sz val="9"/>
      <name val="Calibri"/>
      <family val="2"/>
    </font>
    <font>
      <sz val="8"/>
      <color indexed="8"/>
      <name val="Arial"/>
      <family val="2"/>
    </font>
    <font>
      <b/>
      <sz val="8"/>
      <color indexed="8"/>
      <name val="Arial"/>
      <family val="2"/>
    </font>
    <font>
      <sz val="8"/>
      <color rgb="FF000000"/>
      <name val="Arial"/>
      <family val="2"/>
    </font>
    <font>
      <b/>
      <sz val="8"/>
      <color rgb="FF000000"/>
      <name val="Arial"/>
      <family val="2"/>
    </font>
    <font>
      <sz val="8"/>
      <name val="Arial"/>
      <family val="2"/>
    </font>
    <font>
      <b/>
      <sz val="8"/>
      <name val="Arial"/>
      <family val="2"/>
    </font>
    <font>
      <b/>
      <sz val="8"/>
      <name val="Calibri"/>
      <family val="2"/>
    </font>
    <font>
      <sz val="8"/>
      <color theme="1"/>
      <name val="Calibri"/>
      <family val="2"/>
    </font>
    <font>
      <b/>
      <sz val="9"/>
      <color rgb="FF000000"/>
      <name val="Arial"/>
      <family val="2"/>
    </font>
    <font>
      <b/>
      <sz val="11"/>
      <color theme="0"/>
      <name val="Arial"/>
      <family val="2"/>
    </font>
    <font>
      <sz val="11"/>
      <color theme="1"/>
      <name val="Arial"/>
      <family val="2"/>
    </font>
    <font>
      <sz val="11"/>
      <color theme="0"/>
      <name val="Arial"/>
      <family val="2"/>
    </font>
    <font>
      <b/>
      <vertAlign val="superscript"/>
      <sz val="9"/>
      <color indexed="8"/>
      <name val="Arial"/>
      <family val="2"/>
    </font>
    <font>
      <b/>
      <sz val="9"/>
      <color indexed="9"/>
      <name val="Arial"/>
      <family val="2"/>
    </font>
    <font>
      <sz val="9"/>
      <name val="Soberana Sans"/>
      <family val="3"/>
    </font>
    <font>
      <sz val="10"/>
      <color theme="1"/>
      <name val="Times New Roman"/>
      <family val="1"/>
    </font>
    <font>
      <b/>
      <sz val="11"/>
      <color theme="1"/>
      <name val="Microsoft Sans Serif"/>
      <family val="2"/>
    </font>
    <font>
      <sz val="11"/>
      <color theme="1"/>
      <name val="Microsoft Sans Serif"/>
      <family val="2"/>
    </font>
    <font>
      <sz val="7"/>
      <color theme="1"/>
      <name val="Times New Roman"/>
      <family val="1"/>
    </font>
    <font>
      <sz val="11"/>
      <color rgb="FF000000"/>
      <name val="Arial"/>
      <family val="2"/>
    </font>
    <font>
      <b/>
      <u/>
      <sz val="11"/>
      <color rgb="FF000000"/>
      <name val="Microsoft Sans Serif"/>
      <family val="2"/>
    </font>
    <font>
      <sz val="11"/>
      <color rgb="FF000000"/>
      <name val="Microsoft Sans Serif"/>
      <family val="2"/>
    </font>
    <font>
      <b/>
      <u/>
      <sz val="11"/>
      <color theme="1"/>
      <name val="Microsoft Sans Serif"/>
      <family val="2"/>
    </font>
    <font>
      <sz val="11"/>
      <color rgb="FF000000"/>
      <name val="Calibri"/>
      <family val="2"/>
    </font>
    <font>
      <b/>
      <sz val="11"/>
      <color rgb="FF000000"/>
      <name val="Microsoft Sans Serif"/>
      <family val="2"/>
    </font>
    <font>
      <sz val="7"/>
      <color rgb="FF000000"/>
      <name val="Times New Roman"/>
      <family val="1"/>
    </font>
    <font>
      <sz val="11"/>
      <color rgb="FFFFFFFF"/>
      <name val="Microsoft Sans Serif"/>
      <family val="2"/>
    </font>
    <font>
      <b/>
      <sz val="10"/>
      <name val="Arial"/>
      <family val="2"/>
    </font>
    <font>
      <b/>
      <sz val="10"/>
      <color indexed="9"/>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theme="1"/>
      <name val="Tahoma"/>
      <family val="2"/>
    </font>
    <font>
      <b/>
      <sz val="10"/>
      <color theme="0"/>
      <name val="Arial"/>
      <family val="2"/>
    </font>
    <font>
      <sz val="8"/>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s>
  <fills count="29">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339933"/>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s>
  <borders count="6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bottom style="thin">
        <color auto="1"/>
      </bottom>
      <diagonal/>
    </border>
    <border>
      <left style="medium">
        <color indexed="64"/>
      </left>
      <right style="medium">
        <color indexed="64"/>
      </right>
      <top/>
      <bottom/>
      <diagonal/>
    </border>
  </borders>
  <cellStyleXfs count="54">
    <xf numFmtId="0" fontId="0" fillId="0" borderId="0"/>
    <xf numFmtId="43" fontId="1" fillId="0" borderId="0" applyFont="0" applyFill="0" applyBorder="0" applyAlignment="0" applyProtection="0"/>
    <xf numFmtId="164" fontId="4" fillId="0" borderId="0"/>
    <xf numFmtId="0" fontId="4" fillId="0" borderId="0"/>
    <xf numFmtId="0" fontId="1" fillId="0" borderId="0"/>
    <xf numFmtId="43" fontId="19" fillId="0" borderId="0" applyFont="0" applyFill="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52" fillId="16"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3" fillId="8" borderId="0" applyNumberFormat="0" applyBorder="0" applyAlignment="0" applyProtection="0"/>
    <xf numFmtId="0" fontId="54" fillId="20" borderId="48" applyNumberFormat="0" applyAlignment="0" applyProtection="0"/>
    <xf numFmtId="0" fontId="55" fillId="21" borderId="49" applyNumberFormat="0" applyAlignment="0" applyProtection="0"/>
    <xf numFmtId="0" fontId="56" fillId="0" borderId="50" applyNumberFormat="0" applyFill="0" applyAlignment="0" applyProtection="0"/>
    <xf numFmtId="0" fontId="57" fillId="0" borderId="0" applyNumberFormat="0" applyFill="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25" borderId="0" applyNumberFormat="0" applyBorder="0" applyAlignment="0" applyProtection="0"/>
    <xf numFmtId="0" fontId="58" fillId="11" borderId="48" applyNumberFormat="0" applyAlignment="0" applyProtection="0"/>
    <xf numFmtId="169" fontId="4" fillId="0" borderId="0" applyFont="0" applyFill="0" applyBorder="0" applyAlignment="0" applyProtection="0"/>
    <xf numFmtId="0" fontId="59" fillId="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60" fillId="26" borderId="0" applyNumberFormat="0" applyBorder="0" applyAlignment="0" applyProtection="0"/>
    <xf numFmtId="0" fontId="19" fillId="0" borderId="0"/>
    <xf numFmtId="0" fontId="4" fillId="27" borderId="5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61" fillId="20" borderId="52"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53" applyNumberFormat="0" applyFill="0" applyAlignment="0" applyProtection="0"/>
    <xf numFmtId="0" fontId="66" fillId="0" borderId="54" applyNumberFormat="0" applyFill="0" applyAlignment="0" applyProtection="0"/>
    <xf numFmtId="0" fontId="57" fillId="0" borderId="55" applyNumberFormat="0" applyFill="0" applyAlignment="0" applyProtection="0"/>
    <xf numFmtId="0" fontId="67" fillId="0" borderId="56" applyNumberFormat="0" applyFill="0" applyAlignment="0" applyProtection="0"/>
  </cellStyleXfs>
  <cellXfs count="949">
    <xf numFmtId="0" fontId="0" fillId="0" borderId="0" xfId="0"/>
    <xf numFmtId="0" fontId="2" fillId="0" borderId="0" xfId="0" applyFont="1" applyProtection="1"/>
    <xf numFmtId="0" fontId="2" fillId="2" borderId="0" xfId="0" applyFont="1" applyFill="1" applyProtection="1"/>
    <xf numFmtId="0" fontId="2" fillId="2" borderId="0" xfId="0" applyFont="1" applyFill="1" applyBorder="1" applyProtection="1"/>
    <xf numFmtId="0" fontId="3" fillId="2" borderId="0" xfId="2" applyNumberFormat="1" applyFont="1" applyFill="1" applyBorder="1" applyAlignment="1" applyProtection="1">
      <alignment vertical="center"/>
    </xf>
    <xf numFmtId="0" fontId="3" fillId="2" borderId="0" xfId="2" applyNumberFormat="1" applyFont="1" applyFill="1" applyBorder="1" applyAlignment="1" applyProtection="1">
      <alignment horizontal="right" vertical="top"/>
    </xf>
    <xf numFmtId="0" fontId="3" fillId="2" borderId="5" xfId="2" applyNumberFormat="1" applyFont="1" applyFill="1" applyBorder="1" applyAlignment="1" applyProtection="1">
      <alignment vertical="center"/>
    </xf>
    <xf numFmtId="0" fontId="2" fillId="2" borderId="6" xfId="0" applyFont="1" applyFill="1" applyBorder="1" applyProtection="1"/>
    <xf numFmtId="0" fontId="2" fillId="2" borderId="5" xfId="0" applyFont="1" applyFill="1" applyBorder="1" applyAlignment="1" applyProtection="1">
      <alignment vertical="top"/>
    </xf>
    <xf numFmtId="166" fontId="7" fillId="2" borderId="0" xfId="1" applyNumberFormat="1" applyFont="1" applyFill="1" applyBorder="1" applyAlignment="1" applyProtection="1">
      <alignment vertical="top"/>
    </xf>
    <xf numFmtId="0" fontId="7" fillId="2" borderId="0" xfId="0" applyFont="1" applyFill="1" applyBorder="1" applyAlignment="1" applyProtection="1">
      <alignment vertical="top"/>
    </xf>
    <xf numFmtId="0" fontId="2" fillId="2" borderId="0" xfId="0" applyFont="1" applyFill="1" applyBorder="1" applyAlignment="1" applyProtection="1">
      <alignment horizontal="right" vertical="top"/>
    </xf>
    <xf numFmtId="0" fontId="3" fillId="2" borderId="0" xfId="0" applyFont="1" applyFill="1" applyBorder="1" applyAlignment="1" applyProtection="1">
      <alignment vertical="top"/>
    </xf>
    <xf numFmtId="0" fontId="3" fillId="2" borderId="0" xfId="0" applyFont="1" applyFill="1" applyBorder="1" applyAlignment="1" applyProtection="1">
      <alignment vertical="top" wrapText="1"/>
    </xf>
    <xf numFmtId="3" fontId="7" fillId="2" borderId="0" xfId="0" applyNumberFormat="1" applyFont="1" applyFill="1" applyBorder="1" applyAlignment="1" applyProtection="1">
      <alignment vertical="top"/>
    </xf>
    <xf numFmtId="3" fontId="3" fillId="2" borderId="0" xfId="0" applyNumberFormat="1" applyFont="1" applyFill="1" applyBorder="1" applyAlignment="1" applyProtection="1">
      <alignment vertical="top"/>
    </xf>
    <xf numFmtId="0" fontId="8" fillId="2" borderId="0" xfId="0" applyFont="1" applyFill="1" applyBorder="1" applyAlignment="1" applyProtection="1">
      <alignment vertical="top" wrapText="1"/>
    </xf>
    <xf numFmtId="0" fontId="8" fillId="2" borderId="0" xfId="0" applyFont="1" applyFill="1" applyBorder="1" applyAlignment="1" applyProtection="1">
      <alignment vertical="top"/>
    </xf>
    <xf numFmtId="3" fontId="7" fillId="2" borderId="0" xfId="0" applyNumberFormat="1" applyFont="1" applyFill="1" applyBorder="1" applyAlignment="1" applyProtection="1">
      <alignment vertical="top"/>
      <protection locked="0"/>
    </xf>
    <xf numFmtId="0" fontId="7" fillId="2" borderId="0" xfId="0" applyFont="1" applyFill="1" applyBorder="1" applyAlignment="1" applyProtection="1">
      <alignment vertical="top" wrapText="1"/>
    </xf>
    <xf numFmtId="0" fontId="7" fillId="2" borderId="0" xfId="0" applyFont="1" applyFill="1" applyBorder="1" applyAlignment="1" applyProtection="1">
      <alignment horizontal="left" vertical="top" wrapText="1"/>
    </xf>
    <xf numFmtId="3" fontId="7" fillId="2" borderId="0" xfId="1" applyNumberFormat="1" applyFont="1" applyFill="1" applyBorder="1" applyAlignment="1" applyProtection="1">
      <alignment vertical="top"/>
    </xf>
    <xf numFmtId="0" fontId="9" fillId="2" borderId="5" xfId="0" applyFont="1" applyFill="1" applyBorder="1" applyAlignment="1" applyProtection="1">
      <alignment vertical="top"/>
    </xf>
    <xf numFmtId="0" fontId="9" fillId="2" borderId="0" xfId="0" applyFont="1" applyFill="1" applyBorder="1" applyAlignment="1" applyProtection="1">
      <alignment horizontal="right" vertical="top"/>
    </xf>
    <xf numFmtId="3" fontId="3" fillId="2" borderId="0" xfId="1" applyNumberFormat="1" applyFont="1" applyFill="1" applyBorder="1" applyAlignment="1" applyProtection="1">
      <alignment vertical="top"/>
    </xf>
    <xf numFmtId="0" fontId="3" fillId="2" borderId="0" xfId="0" applyFont="1" applyFill="1" applyBorder="1" applyAlignment="1" applyProtection="1">
      <alignment horizontal="left" vertical="top" wrapText="1"/>
    </xf>
    <xf numFmtId="0" fontId="2" fillId="2" borderId="0" xfId="0" applyFont="1" applyFill="1" applyBorder="1" applyAlignment="1" applyProtection="1">
      <alignment vertical="top" wrapText="1"/>
    </xf>
    <xf numFmtId="0" fontId="3" fillId="2" borderId="0" xfId="0" applyFont="1" applyFill="1" applyBorder="1" applyAlignment="1" applyProtection="1">
      <alignment horizontal="left" vertical="top"/>
    </xf>
    <xf numFmtId="0" fontId="5" fillId="2" borderId="0" xfId="0" applyFont="1" applyFill="1" applyBorder="1" applyAlignment="1" applyProtection="1">
      <alignment vertical="center" wrapText="1"/>
    </xf>
    <xf numFmtId="3" fontId="10" fillId="2" borderId="0" xfId="1" applyNumberFormat="1" applyFont="1" applyFill="1" applyBorder="1" applyAlignment="1" applyProtection="1">
      <alignment vertical="top"/>
    </xf>
    <xf numFmtId="0" fontId="7" fillId="2" borderId="0" xfId="0" applyFont="1" applyFill="1" applyBorder="1" applyAlignment="1" applyProtection="1">
      <alignment horizontal="left" vertical="top"/>
    </xf>
    <xf numFmtId="0" fontId="2" fillId="2" borderId="7" xfId="0" applyFont="1" applyFill="1" applyBorder="1" applyAlignment="1" applyProtection="1">
      <alignment vertical="top"/>
    </xf>
    <xf numFmtId="0" fontId="2" fillId="2" borderId="1" xfId="0" applyFont="1" applyFill="1" applyBorder="1" applyAlignment="1" applyProtection="1">
      <alignment vertical="top"/>
    </xf>
    <xf numFmtId="0" fontId="2" fillId="2" borderId="1" xfId="0" applyFont="1" applyFill="1" applyBorder="1" applyAlignment="1" applyProtection="1">
      <alignment horizontal="right" vertical="top"/>
    </xf>
    <xf numFmtId="0" fontId="2" fillId="2" borderId="8" xfId="0" applyFont="1" applyFill="1" applyBorder="1" applyProtection="1"/>
    <xf numFmtId="0" fontId="7" fillId="2" borderId="0" xfId="0" applyFont="1" applyFill="1" applyBorder="1" applyProtection="1"/>
    <xf numFmtId="43" fontId="7" fillId="2" borderId="0" xfId="1" applyFont="1" applyFill="1" applyBorder="1" applyProtection="1"/>
    <xf numFmtId="0" fontId="7" fillId="2" borderId="0" xfId="0" applyFont="1" applyFill="1" applyBorder="1" applyAlignment="1" applyProtection="1">
      <alignment vertical="center"/>
    </xf>
    <xf numFmtId="0" fontId="7" fillId="2" borderId="0" xfId="0" applyFont="1" applyFill="1" applyBorder="1" applyAlignment="1" applyProtection="1">
      <alignment wrapText="1"/>
    </xf>
    <xf numFmtId="0" fontId="3" fillId="2" borderId="0" xfId="0" applyFont="1" applyFill="1" applyBorder="1" applyAlignment="1" applyProtection="1">
      <alignment horizontal="right" vertical="top"/>
    </xf>
    <xf numFmtId="43" fontId="7" fillId="2" borderId="0" xfId="1" applyFont="1" applyFill="1" applyBorder="1" applyAlignment="1" applyProtection="1">
      <alignment vertical="top"/>
    </xf>
    <xf numFmtId="0" fontId="6" fillId="3" borderId="3" xfId="0" applyFont="1" applyFill="1" applyBorder="1" applyAlignment="1" applyProtection="1">
      <alignment horizontal="centerContinuous"/>
    </xf>
    <xf numFmtId="0" fontId="5" fillId="3" borderId="4" xfId="0" applyFont="1" applyFill="1" applyBorder="1" applyProtection="1"/>
    <xf numFmtId="0" fontId="5" fillId="3" borderId="6" xfId="0" applyFont="1" applyFill="1" applyBorder="1" applyProtection="1"/>
    <xf numFmtId="0" fontId="2" fillId="2" borderId="0" xfId="0" applyFont="1" applyFill="1" applyBorder="1"/>
    <xf numFmtId="0" fontId="2" fillId="2" borderId="0" xfId="0" applyFont="1" applyFill="1" applyBorder="1" applyAlignment="1"/>
    <xf numFmtId="0" fontId="2" fillId="2" borderId="0" xfId="0" applyFont="1" applyFill="1" applyBorder="1" applyAlignment="1">
      <alignment horizontal="center"/>
    </xf>
    <xf numFmtId="0" fontId="2" fillId="2" borderId="5" xfId="0" applyFont="1" applyFill="1" applyBorder="1" applyAlignment="1"/>
    <xf numFmtId="0" fontId="3" fillId="2" borderId="0" xfId="3" applyFont="1" applyFill="1" applyBorder="1" applyAlignment="1">
      <alignment vertical="center"/>
    </xf>
    <xf numFmtId="0" fontId="7" fillId="2" borderId="0" xfId="3" applyFont="1" applyFill="1" applyBorder="1" applyAlignment="1"/>
    <xf numFmtId="0" fontId="2" fillId="2" borderId="6" xfId="0" applyFont="1" applyFill="1" applyBorder="1"/>
    <xf numFmtId="0" fontId="3" fillId="2" borderId="5" xfId="0" applyFont="1" applyFill="1" applyBorder="1" applyAlignment="1"/>
    <xf numFmtId="3" fontId="7" fillId="2" borderId="0" xfId="0" applyNumberFormat="1" applyFont="1" applyFill="1" applyBorder="1" applyAlignment="1">
      <alignment vertical="top"/>
    </xf>
    <xf numFmtId="0" fontId="2" fillId="2" borderId="0" xfId="0" applyFont="1" applyFill="1" applyBorder="1" applyAlignment="1">
      <alignment vertical="top"/>
    </xf>
    <xf numFmtId="0" fontId="2" fillId="2" borderId="6" xfId="0" applyFont="1" applyFill="1" applyBorder="1" applyAlignment="1"/>
    <xf numFmtId="0" fontId="3" fillId="2" borderId="5" xfId="0" applyFont="1" applyFill="1" applyBorder="1" applyAlignment="1">
      <alignment horizontal="left" vertical="top"/>
    </xf>
    <xf numFmtId="0" fontId="2" fillId="2" borderId="6" xfId="0" applyFont="1" applyFill="1" applyBorder="1" applyAlignment="1">
      <alignment vertical="top"/>
    </xf>
    <xf numFmtId="0" fontId="7" fillId="2" borderId="5" xfId="0" applyFont="1" applyFill="1" applyBorder="1" applyAlignment="1">
      <alignment horizontal="left" vertical="top"/>
    </xf>
    <xf numFmtId="3" fontId="7" fillId="2" borderId="0" xfId="1" applyNumberFormat="1" applyFont="1" applyFill="1" applyBorder="1" applyAlignment="1" applyProtection="1">
      <alignment vertical="top"/>
      <protection locked="0"/>
    </xf>
    <xf numFmtId="0" fontId="3" fillId="2" borderId="0" xfId="0" applyFont="1" applyFill="1" applyBorder="1" applyAlignment="1">
      <alignment vertical="top" wrapText="1"/>
    </xf>
    <xf numFmtId="0" fontId="7" fillId="2" borderId="0" xfId="0" applyFont="1" applyFill="1" applyBorder="1" applyAlignment="1">
      <alignment vertical="top"/>
    </xf>
    <xf numFmtId="3" fontId="10" fillId="2" borderId="0" xfId="0" applyNumberFormat="1" applyFont="1" applyFill="1" applyBorder="1" applyAlignment="1">
      <alignment vertical="top"/>
    </xf>
    <xf numFmtId="0" fontId="8" fillId="2" borderId="0" xfId="0" applyFont="1" applyFill="1" applyBorder="1" applyAlignment="1">
      <alignment vertical="top"/>
    </xf>
    <xf numFmtId="0" fontId="8" fillId="2" borderId="5" xfId="0" applyFont="1" applyFill="1" applyBorder="1" applyAlignment="1">
      <alignment horizontal="left" vertical="top"/>
    </xf>
    <xf numFmtId="0" fontId="11" fillId="2" borderId="0" xfId="0" applyFont="1" applyFill="1" applyBorder="1" applyAlignment="1">
      <alignment vertical="top"/>
    </xf>
    <xf numFmtId="0" fontId="2" fillId="2" borderId="5" xfId="0" applyFont="1" applyFill="1" applyBorder="1"/>
    <xf numFmtId="0" fontId="11" fillId="2" borderId="6" xfId="0" applyFont="1" applyFill="1" applyBorder="1" applyAlignment="1">
      <alignment vertical="top"/>
    </xf>
    <xf numFmtId="0" fontId="8" fillId="2" borderId="0" xfId="0" applyFont="1" applyFill="1" applyBorder="1" applyAlignment="1">
      <alignment vertical="top" wrapText="1"/>
    </xf>
    <xf numFmtId="0" fontId="2" fillId="2" borderId="7" xfId="0" applyFont="1" applyFill="1" applyBorder="1"/>
    <xf numFmtId="0" fontId="2" fillId="2" borderId="1" xfId="0" applyFont="1" applyFill="1" applyBorder="1"/>
    <xf numFmtId="0" fontId="2" fillId="2" borderId="1" xfId="0" applyFont="1" applyFill="1" applyBorder="1" applyAlignment="1"/>
    <xf numFmtId="0" fontId="2" fillId="2" borderId="8" xfId="0" applyFont="1" applyFill="1" applyBorder="1"/>
    <xf numFmtId="0" fontId="7" fillId="2" borderId="1" xfId="0" applyFont="1" applyFill="1" applyBorder="1" applyAlignment="1">
      <alignment vertical="top"/>
    </xf>
    <xf numFmtId="0" fontId="7" fillId="2" borderId="1" xfId="0" applyFont="1" applyFill="1" applyBorder="1"/>
    <xf numFmtId="43" fontId="7" fillId="2" borderId="1" xfId="1" applyFont="1" applyFill="1" applyBorder="1"/>
    <xf numFmtId="0" fontId="7" fillId="2" borderId="1" xfId="0" applyFont="1" applyFill="1" applyBorder="1" applyAlignment="1">
      <alignment vertical="center"/>
    </xf>
    <xf numFmtId="0" fontId="7" fillId="2" borderId="1" xfId="0" applyFont="1" applyFill="1" applyBorder="1" applyAlignment="1"/>
    <xf numFmtId="0" fontId="7" fillId="2" borderId="0" xfId="0" applyFont="1" applyFill="1" applyBorder="1"/>
    <xf numFmtId="43" fontId="7" fillId="2" borderId="0" xfId="1" applyFont="1" applyFill="1" applyBorder="1"/>
    <xf numFmtId="0" fontId="7" fillId="2" borderId="0" xfId="0" applyFont="1" applyFill="1" applyBorder="1" applyAlignment="1">
      <alignment vertical="center"/>
    </xf>
    <xf numFmtId="0" fontId="7" fillId="2" borderId="0" xfId="0" applyFont="1" applyFill="1" applyBorder="1" applyAlignment="1"/>
    <xf numFmtId="0" fontId="3" fillId="2" borderId="0" xfId="0" applyFont="1" applyFill="1" applyBorder="1" applyAlignment="1">
      <alignment horizontal="right" vertical="top"/>
    </xf>
    <xf numFmtId="0" fontId="3" fillId="2" borderId="0" xfId="0" applyFont="1" applyFill="1" applyBorder="1" applyAlignment="1">
      <alignment vertical="top"/>
    </xf>
    <xf numFmtId="0" fontId="7" fillId="2" borderId="0" xfId="0" applyFont="1" applyFill="1" applyBorder="1" applyAlignment="1">
      <alignment horizontal="right"/>
    </xf>
    <xf numFmtId="43" fontId="7" fillId="2" borderId="0" xfId="1" applyFont="1" applyFill="1" applyBorder="1" applyAlignment="1">
      <alignment vertical="top"/>
    </xf>
    <xf numFmtId="0" fontId="7" fillId="2" borderId="0" xfId="0" applyFont="1" applyFill="1" applyBorder="1" applyAlignment="1" applyProtection="1">
      <alignment vertical="top" wrapText="1"/>
      <protection locked="0"/>
    </xf>
    <xf numFmtId="0" fontId="5" fillId="3" borderId="9" xfId="0" applyFont="1" applyFill="1" applyBorder="1" applyAlignment="1">
      <alignment horizontal="center" vertical="center"/>
    </xf>
    <xf numFmtId="165" fontId="6" fillId="3" borderId="10" xfId="1" applyNumberFormat="1" applyFont="1" applyFill="1" applyBorder="1" applyAlignment="1">
      <alignment horizontal="center" vertical="center"/>
    </xf>
    <xf numFmtId="0" fontId="6" fillId="3" borderId="10" xfId="3" applyFont="1" applyFill="1" applyBorder="1" applyAlignment="1">
      <alignment horizontal="center" vertical="center"/>
    </xf>
    <xf numFmtId="0" fontId="6" fillId="3" borderId="11" xfId="3" applyFont="1" applyFill="1" applyBorder="1" applyAlignment="1">
      <alignment horizontal="center" vertical="center"/>
    </xf>
    <xf numFmtId="0" fontId="3" fillId="2" borderId="0" xfId="2" applyNumberFormat="1" applyFont="1" applyFill="1" applyBorder="1" applyAlignment="1">
      <alignment horizontal="centerContinuous" vertical="center"/>
    </xf>
    <xf numFmtId="0" fontId="3" fillId="2" borderId="5" xfId="2" applyNumberFormat="1" applyFont="1" applyFill="1" applyBorder="1" applyAlignment="1">
      <alignment horizontal="centerContinuous" vertical="center"/>
    </xf>
    <xf numFmtId="0" fontId="3" fillId="2" borderId="6" xfId="2" applyNumberFormat="1" applyFont="1" applyFill="1" applyBorder="1" applyAlignment="1">
      <alignment horizontal="centerContinuous" vertical="center"/>
    </xf>
    <xf numFmtId="0" fontId="2" fillId="2" borderId="5" xfId="0" applyFont="1" applyFill="1" applyBorder="1" applyAlignment="1">
      <alignment vertical="top"/>
    </xf>
    <xf numFmtId="0" fontId="12" fillId="2" borderId="0" xfId="0" applyFont="1" applyFill="1" applyBorder="1" applyAlignment="1">
      <alignment horizontal="left" vertical="top"/>
    </xf>
    <xf numFmtId="166" fontId="7" fillId="2" borderId="0" xfId="1" applyNumberFormat="1" applyFont="1" applyFill="1" applyBorder="1" applyAlignment="1">
      <alignment vertical="top"/>
    </xf>
    <xf numFmtId="0" fontId="3" fillId="2" borderId="6" xfId="0" applyFont="1" applyFill="1" applyBorder="1" applyAlignment="1">
      <alignment vertical="top" wrapText="1"/>
    </xf>
    <xf numFmtId="0" fontId="9" fillId="2" borderId="5" xfId="0" applyFont="1" applyFill="1" applyBorder="1" applyAlignment="1">
      <alignment vertical="top"/>
    </xf>
    <xf numFmtId="3" fontId="9" fillId="2" borderId="0" xfId="0" applyNumberFormat="1" applyFont="1" applyFill="1" applyBorder="1" applyAlignment="1" applyProtection="1">
      <alignment horizontal="right" vertical="top"/>
      <protection locked="0"/>
    </xf>
    <xf numFmtId="3" fontId="9" fillId="2" borderId="0" xfId="0" applyNumberFormat="1" applyFont="1" applyFill="1" applyBorder="1" applyAlignment="1" applyProtection="1">
      <alignment horizontal="right" vertical="top"/>
    </xf>
    <xf numFmtId="0" fontId="9" fillId="2" borderId="0" xfId="0" applyFont="1" applyFill="1" applyBorder="1" applyAlignment="1">
      <alignment horizontal="left" vertical="top" wrapText="1"/>
    </xf>
    <xf numFmtId="3" fontId="2" fillId="2" borderId="0" xfId="0" applyNumberFormat="1" applyFont="1" applyFill="1" applyBorder="1" applyAlignment="1">
      <alignment horizontal="right" vertical="top"/>
    </xf>
    <xf numFmtId="3" fontId="9" fillId="2" borderId="0" xfId="0" applyNumberFormat="1" applyFont="1" applyFill="1" applyBorder="1" applyAlignment="1">
      <alignment horizontal="right" vertical="top"/>
    </xf>
    <xf numFmtId="3" fontId="2" fillId="2" borderId="0" xfId="0" applyNumberFormat="1" applyFont="1" applyFill="1" applyBorder="1" applyAlignment="1" applyProtection="1">
      <alignment horizontal="right" vertical="top"/>
      <protection locked="0"/>
    </xf>
    <xf numFmtId="3" fontId="9" fillId="2" borderId="12" xfId="0" applyNumberFormat="1" applyFont="1" applyFill="1" applyBorder="1" applyAlignment="1">
      <alignment horizontal="right" vertical="top"/>
    </xf>
    <xf numFmtId="0" fontId="9" fillId="2" borderId="7" xfId="0" applyFont="1" applyFill="1" applyBorder="1" applyAlignment="1">
      <alignment vertical="top"/>
    </xf>
    <xf numFmtId="3" fontId="9" fillId="2" borderId="1" xfId="0" applyNumberFormat="1" applyFont="1" applyFill="1" applyBorder="1" applyAlignment="1">
      <alignment horizontal="right" vertical="top"/>
    </xf>
    <xf numFmtId="0" fontId="3" fillId="2" borderId="8" xfId="0" applyFont="1" applyFill="1" applyBorder="1" applyAlignment="1">
      <alignment vertical="top" wrapText="1"/>
    </xf>
    <xf numFmtId="0" fontId="2" fillId="2" borderId="10" xfId="0" applyFont="1" applyFill="1" applyBorder="1" applyAlignment="1">
      <alignment vertical="top"/>
    </xf>
    <xf numFmtId="0" fontId="3" fillId="2" borderId="10" xfId="0" applyFont="1" applyFill="1" applyBorder="1" applyAlignment="1">
      <alignment vertical="top" wrapText="1"/>
    </xf>
    <xf numFmtId="0" fontId="7" fillId="2" borderId="0" xfId="0" applyFont="1" applyFill="1" applyAlignment="1">
      <alignment wrapText="1"/>
    </xf>
    <xf numFmtId="165" fontId="6" fillId="3" borderId="9" xfId="1" applyNumberFormat="1" applyFont="1" applyFill="1" applyBorder="1" applyAlignment="1">
      <alignment horizontal="center" vertical="center" wrapText="1"/>
    </xf>
    <xf numFmtId="165" fontId="6" fillId="3" borderId="10" xfId="1" applyNumberFormat="1" applyFont="1" applyFill="1" applyBorder="1" applyAlignment="1">
      <alignment horizontal="center" vertical="center" wrapText="1"/>
    </xf>
    <xf numFmtId="165" fontId="6" fillId="3" borderId="11" xfId="1" applyNumberFormat="1" applyFont="1" applyFill="1" applyBorder="1" applyAlignment="1">
      <alignment horizontal="center" vertical="center" wrapText="1"/>
    </xf>
    <xf numFmtId="0" fontId="2" fillId="2" borderId="0" xfId="0" applyFont="1" applyFill="1"/>
    <xf numFmtId="0" fontId="5" fillId="2" borderId="0" xfId="0" applyFont="1" applyFill="1" applyBorder="1" applyAlignment="1">
      <alignment vertical="center"/>
    </xf>
    <xf numFmtId="0" fontId="7" fillId="2" borderId="0" xfId="3" applyFont="1" applyFill="1" applyBorder="1" applyAlignment="1">
      <alignment vertical="top"/>
    </xf>
    <xf numFmtId="0" fontId="3" fillId="2" borderId="0" xfId="3" applyFont="1" applyFill="1" applyBorder="1" applyAlignment="1">
      <alignment vertical="top"/>
    </xf>
    <xf numFmtId="3" fontId="7" fillId="2" borderId="0" xfId="3" applyNumberFormat="1" applyFont="1" applyFill="1" applyBorder="1" applyAlignment="1">
      <alignment vertical="top"/>
    </xf>
    <xf numFmtId="3" fontId="3" fillId="2" borderId="0" xfId="3" applyNumberFormat="1" applyFont="1" applyFill="1" applyBorder="1" applyAlignment="1">
      <alignment vertical="top"/>
    </xf>
    <xf numFmtId="3" fontId="7" fillId="2" borderId="0" xfId="3" applyNumberFormat="1" applyFont="1" applyFill="1" applyBorder="1" applyAlignment="1" applyProtection="1">
      <alignment vertical="top"/>
      <protection locked="0"/>
    </xf>
    <xf numFmtId="0" fontId="7" fillId="2" borderId="0" xfId="3" applyFont="1" applyFill="1" applyBorder="1" applyAlignment="1">
      <alignment horizontal="left" vertical="top"/>
    </xf>
    <xf numFmtId="0" fontId="2" fillId="2" borderId="0" xfId="0" applyFont="1" applyFill="1" applyBorder="1" applyAlignment="1">
      <alignment horizontal="left" vertical="top"/>
    </xf>
    <xf numFmtId="0" fontId="3" fillId="2" borderId="0" xfId="3" applyFont="1" applyFill="1" applyBorder="1" applyAlignment="1">
      <alignment horizontal="left" vertical="top"/>
    </xf>
    <xf numFmtId="0" fontId="2" fillId="2" borderId="0" xfId="0" applyFont="1" applyFill="1" applyBorder="1" applyAlignment="1">
      <alignment horizontal="left" vertical="top" wrapText="1"/>
    </xf>
    <xf numFmtId="0" fontId="2" fillId="2" borderId="5" xfId="0" applyFont="1" applyFill="1" applyBorder="1" applyAlignment="1">
      <alignment horizontal="left" vertical="top" wrapText="1"/>
    </xf>
    <xf numFmtId="3" fontId="3" fillId="2" borderId="0" xfId="3" applyNumberFormat="1" applyFont="1" applyFill="1" applyBorder="1" applyAlignment="1">
      <alignment horizontal="right" vertical="top" wrapText="1"/>
    </xf>
    <xf numFmtId="0" fontId="2" fillId="2" borderId="6" xfId="0" applyFont="1" applyFill="1" applyBorder="1" applyAlignment="1">
      <alignment horizontal="left" wrapText="1"/>
    </xf>
    <xf numFmtId="0" fontId="2" fillId="2" borderId="0" xfId="0" applyFont="1" applyFill="1" applyAlignment="1">
      <alignment horizontal="left" wrapText="1"/>
    </xf>
    <xf numFmtId="0" fontId="3" fillId="2" borderId="0" xfId="3" applyFont="1" applyFill="1" applyBorder="1" applyAlignment="1">
      <alignment horizontal="left" vertical="top" wrapText="1"/>
    </xf>
    <xf numFmtId="3" fontId="3" fillId="2" borderId="0" xfId="3" applyNumberFormat="1" applyFont="1" applyFill="1" applyBorder="1" applyAlignment="1" applyProtection="1">
      <alignment horizontal="right" vertical="top" wrapText="1"/>
      <protection locked="0"/>
    </xf>
    <xf numFmtId="3" fontId="3" fillId="2" borderId="0" xfId="3" applyNumberFormat="1" applyFont="1" applyFill="1" applyBorder="1" applyAlignment="1" applyProtection="1">
      <alignment horizontal="right" vertical="top" wrapText="1"/>
    </xf>
    <xf numFmtId="0" fontId="2" fillId="2" borderId="7" xfId="0" applyFont="1" applyFill="1" applyBorder="1" applyAlignment="1">
      <alignment vertical="top"/>
    </xf>
    <xf numFmtId="0" fontId="3" fillId="2" borderId="1" xfId="3" applyFont="1" applyFill="1" applyBorder="1" applyAlignment="1">
      <alignment vertical="top"/>
    </xf>
    <xf numFmtId="3" fontId="7" fillId="2" borderId="1" xfId="3" applyNumberFormat="1" applyFont="1" applyFill="1" applyBorder="1" applyAlignment="1">
      <alignment vertical="top"/>
    </xf>
    <xf numFmtId="0" fontId="2" fillId="2" borderId="1" xfId="0" applyFont="1" applyFill="1" applyBorder="1" applyAlignment="1">
      <alignment vertical="top"/>
    </xf>
    <xf numFmtId="0" fontId="5" fillId="3" borderId="10" xfId="0" applyFont="1" applyFill="1" applyBorder="1" applyAlignment="1">
      <alignment vertical="center"/>
    </xf>
    <xf numFmtId="0" fontId="5" fillId="3" borderId="11" xfId="0" applyFont="1" applyFill="1" applyBorder="1"/>
    <xf numFmtId="0" fontId="2" fillId="2" borderId="0" xfId="0" applyFont="1" applyFill="1" applyBorder="1" applyAlignment="1">
      <alignment horizontal="right"/>
    </xf>
    <xf numFmtId="0" fontId="6" fillId="2" borderId="0" xfId="0" applyFont="1" applyFill="1" applyBorder="1"/>
    <xf numFmtId="3" fontId="9" fillId="2" borderId="0" xfId="0" applyNumberFormat="1" applyFont="1" applyFill="1" applyBorder="1" applyAlignment="1">
      <alignment vertical="top"/>
    </xf>
    <xf numFmtId="0" fontId="9" fillId="2" borderId="6" xfId="0" applyFont="1" applyFill="1" applyBorder="1" applyAlignment="1">
      <alignment vertical="top"/>
    </xf>
    <xf numFmtId="0" fontId="9" fillId="2" borderId="0" xfId="0" applyFont="1" applyFill="1" applyBorder="1" applyAlignment="1">
      <alignment vertical="top"/>
    </xf>
    <xf numFmtId="0" fontId="13" fillId="2" borderId="5" xfId="0" applyFont="1" applyFill="1" applyBorder="1" applyAlignment="1">
      <alignment vertical="top"/>
    </xf>
    <xf numFmtId="3" fontId="9" fillId="2" borderId="0" xfId="1" applyNumberFormat="1" applyFont="1" applyFill="1" applyBorder="1" applyAlignment="1">
      <alignment vertical="top"/>
    </xf>
    <xf numFmtId="0" fontId="13" fillId="2" borderId="6" xfId="0" applyFont="1" applyFill="1" applyBorder="1" applyAlignment="1">
      <alignment vertical="top"/>
    </xf>
    <xf numFmtId="3" fontId="2" fillId="2" borderId="0" xfId="0" applyNumberFormat="1" applyFont="1" applyFill="1" applyBorder="1" applyAlignment="1">
      <alignment vertical="top"/>
    </xf>
    <xf numFmtId="3" fontId="7" fillId="2" borderId="0" xfId="1" applyNumberFormat="1" applyFont="1" applyFill="1" applyBorder="1" applyAlignment="1">
      <alignment vertical="top"/>
    </xf>
    <xf numFmtId="3" fontId="2" fillId="2" borderId="0" xfId="1" applyNumberFormat="1" applyFont="1" applyFill="1" applyBorder="1" applyAlignment="1">
      <alignment vertical="top"/>
    </xf>
    <xf numFmtId="0" fontId="2" fillId="2" borderId="0" xfId="0" applyFont="1" applyFill="1" applyAlignment="1"/>
    <xf numFmtId="0" fontId="2" fillId="2" borderId="0" xfId="0" applyFont="1" applyFill="1" applyAlignment="1">
      <alignment horizontal="left"/>
    </xf>
    <xf numFmtId="0" fontId="2" fillId="2" borderId="0" xfId="0" applyFont="1" applyFill="1" applyAlignment="1">
      <alignment vertical="center"/>
    </xf>
    <xf numFmtId="0" fontId="7" fillId="2" borderId="0" xfId="0" applyFont="1" applyFill="1" applyBorder="1" applyAlignment="1">
      <alignment vertical="top" wrapText="1"/>
    </xf>
    <xf numFmtId="0" fontId="6" fillId="3" borderId="3" xfId="0"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8" xfId="3" applyFont="1" applyFill="1" applyBorder="1" applyAlignment="1">
      <alignment horizontal="center" vertical="center" wrapText="1"/>
    </xf>
    <xf numFmtId="0" fontId="3" fillId="2" borderId="5" xfId="2" applyNumberFormat="1" applyFont="1" applyFill="1" applyBorder="1" applyAlignment="1" applyProtection="1">
      <alignment horizontal="centerContinuous" vertical="center"/>
    </xf>
    <xf numFmtId="0" fontId="3" fillId="2" borderId="0" xfId="2" applyNumberFormat="1" applyFont="1" applyFill="1" applyBorder="1" applyAlignment="1" applyProtection="1">
      <alignment vertical="top"/>
    </xf>
    <xf numFmtId="0" fontId="3" fillId="2" borderId="6" xfId="2" applyNumberFormat="1" applyFont="1" applyFill="1" applyBorder="1" applyAlignment="1" applyProtection="1">
      <alignment vertical="top"/>
    </xf>
    <xf numFmtId="0" fontId="9" fillId="2" borderId="5" xfId="0" applyFont="1" applyFill="1" applyBorder="1" applyAlignment="1" applyProtection="1"/>
    <xf numFmtId="0" fontId="3" fillId="2" borderId="6" xfId="0" applyFont="1" applyFill="1" applyBorder="1" applyAlignment="1" applyProtection="1">
      <alignment vertical="top"/>
    </xf>
    <xf numFmtId="3" fontId="3"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horizontal="right" vertical="top"/>
    </xf>
    <xf numFmtId="0" fontId="9" fillId="2" borderId="6" xfId="0" applyFont="1" applyFill="1" applyBorder="1" applyAlignment="1" applyProtection="1">
      <alignment vertical="top"/>
    </xf>
    <xf numFmtId="0" fontId="2" fillId="2" borderId="5" xfId="0" applyFont="1" applyFill="1" applyBorder="1" applyAlignment="1" applyProtection="1"/>
    <xf numFmtId="0" fontId="14" fillId="2" borderId="0" xfId="0" applyFont="1" applyFill="1" applyBorder="1" applyAlignment="1" applyProtection="1">
      <alignment vertical="top"/>
    </xf>
    <xf numFmtId="3" fontId="7" fillId="2" borderId="0" xfId="0" applyNumberFormat="1" applyFont="1" applyFill="1" applyBorder="1" applyAlignment="1" applyProtection="1">
      <alignment horizontal="center" vertical="top"/>
      <protection locked="0"/>
    </xf>
    <xf numFmtId="3" fontId="7" fillId="2" borderId="0" xfId="0" applyNumberFormat="1" applyFont="1" applyFill="1" applyBorder="1" applyAlignment="1" applyProtection="1">
      <alignment horizontal="right" vertical="top"/>
      <protection locked="0"/>
    </xf>
    <xf numFmtId="0" fontId="2" fillId="2" borderId="6" xfId="0" applyFont="1" applyFill="1" applyBorder="1" applyAlignment="1" applyProtection="1">
      <alignment vertical="top"/>
    </xf>
    <xf numFmtId="0" fontId="3" fillId="2" borderId="0" xfId="0" applyFont="1" applyFill="1" applyBorder="1" applyAlignment="1" applyProtection="1">
      <alignment horizontal="center" vertical="top"/>
      <protection locked="0"/>
    </xf>
    <xf numFmtId="0" fontId="3" fillId="2" borderId="0" xfId="0" applyFont="1" applyFill="1" applyBorder="1" applyAlignment="1" applyProtection="1">
      <alignment horizontal="right" vertical="top"/>
      <protection locked="0"/>
    </xf>
    <xf numFmtId="0" fontId="2" fillId="2" borderId="0" xfId="0" applyFont="1" applyFill="1" applyBorder="1" applyAlignment="1" applyProtection="1">
      <alignment vertical="top"/>
    </xf>
    <xf numFmtId="0" fontId="7" fillId="2" borderId="0"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vertical="top"/>
    </xf>
    <xf numFmtId="0" fontId="13" fillId="2" borderId="5" xfId="0" applyFont="1" applyFill="1" applyBorder="1" applyAlignment="1" applyProtection="1"/>
    <xf numFmtId="3" fontId="8" fillId="2" borderId="0" xfId="0" applyNumberFormat="1"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right" vertical="top"/>
    </xf>
    <xf numFmtId="0" fontId="13" fillId="2" borderId="6" xfId="0" applyFont="1" applyFill="1" applyBorder="1" applyAlignment="1" applyProtection="1">
      <alignment vertical="top"/>
    </xf>
    <xf numFmtId="0" fontId="2" fillId="2" borderId="0" xfId="0"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center" vertical="top"/>
    </xf>
    <xf numFmtId="3" fontId="3" fillId="2" borderId="0" xfId="0" applyNumberFormat="1" applyFont="1" applyFill="1" applyBorder="1" applyAlignment="1" applyProtection="1">
      <alignment horizontal="right" vertical="top"/>
      <protection locked="0"/>
    </xf>
    <xf numFmtId="0" fontId="13" fillId="2" borderId="7" xfId="0" applyFont="1" applyFill="1" applyBorder="1" applyAlignment="1" applyProtection="1"/>
    <xf numFmtId="0" fontId="8" fillId="2" borderId="1" xfId="0" applyFont="1" applyFill="1" applyBorder="1" applyAlignment="1" applyProtection="1">
      <alignment vertical="top"/>
    </xf>
    <xf numFmtId="3" fontId="8" fillId="2" borderId="1" xfId="0" applyNumberFormat="1" applyFont="1" applyFill="1" applyBorder="1" applyAlignment="1" applyProtection="1">
      <alignment horizontal="center" vertical="top"/>
    </xf>
    <xf numFmtId="3" fontId="8" fillId="2" borderId="1" xfId="0" applyNumberFormat="1" applyFont="1" applyFill="1" applyBorder="1" applyAlignment="1" applyProtection="1">
      <alignment horizontal="right" vertical="top"/>
    </xf>
    <xf numFmtId="0" fontId="13" fillId="2" borderId="8" xfId="0" applyFont="1" applyFill="1" applyBorder="1" applyAlignment="1" applyProtection="1">
      <alignment vertical="top"/>
    </xf>
    <xf numFmtId="3" fontId="3" fillId="2" borderId="0" xfId="0" applyNumberFormat="1" applyFont="1" applyFill="1" applyBorder="1" applyAlignment="1" applyProtection="1">
      <alignment horizontal="center" vertical="center"/>
    </xf>
    <xf numFmtId="3" fontId="3" fillId="2" borderId="0" xfId="0" applyNumberFormat="1" applyFont="1" applyFill="1" applyBorder="1" applyAlignment="1" applyProtection="1">
      <alignment vertical="center"/>
    </xf>
    <xf numFmtId="0" fontId="7" fillId="2" borderId="0" xfId="0" applyFont="1" applyFill="1" applyBorder="1" applyAlignment="1" applyProtection="1"/>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6" fillId="3" borderId="11" xfId="3" applyFont="1" applyFill="1" applyBorder="1" applyAlignment="1" applyProtection="1">
      <alignment horizontal="center" vertical="center" wrapText="1"/>
    </xf>
    <xf numFmtId="0" fontId="2" fillId="2" borderId="0" xfId="0" applyFont="1" applyFill="1" applyBorder="1" applyAlignment="1">
      <alignment wrapText="1"/>
    </xf>
    <xf numFmtId="0" fontId="14" fillId="2" borderId="0" xfId="3" applyFont="1" applyFill="1" applyBorder="1" applyAlignment="1">
      <alignment horizontal="center"/>
    </xf>
    <xf numFmtId="3" fontId="7" fillId="2" borderId="0" xfId="0" applyNumberFormat="1" applyFont="1" applyFill="1" applyBorder="1" applyAlignment="1" applyProtection="1">
      <alignment horizontal="right" vertical="top"/>
    </xf>
    <xf numFmtId="3" fontId="7" fillId="2" borderId="0" xfId="1" applyNumberFormat="1" applyFont="1" applyFill="1" applyBorder="1" applyAlignment="1" applyProtection="1">
      <alignment horizontal="right" vertical="top" wrapText="1"/>
      <protection locked="0"/>
    </xf>
    <xf numFmtId="0" fontId="14" fillId="2" borderId="0" xfId="3" applyFont="1" applyFill="1" applyBorder="1" applyAlignment="1" applyProtection="1">
      <alignment horizontal="center"/>
    </xf>
    <xf numFmtId="0" fontId="7" fillId="2" borderId="7" xfId="0" applyFont="1" applyFill="1" applyBorder="1" applyAlignment="1">
      <alignment horizontal="left" vertical="top"/>
    </xf>
    <xf numFmtId="3" fontId="7" fillId="2" borderId="1" xfId="1" applyNumberFormat="1" applyFont="1" applyFill="1" applyBorder="1" applyAlignment="1" applyProtection="1">
      <alignment horizontal="right" vertical="top" wrapText="1"/>
      <protection locked="0"/>
    </xf>
    <xf numFmtId="0" fontId="2" fillId="2" borderId="10" xfId="0" applyFont="1" applyFill="1" applyBorder="1"/>
    <xf numFmtId="0" fontId="7" fillId="2" borderId="1" xfId="0" applyFont="1" applyFill="1" applyBorder="1" applyAlignment="1">
      <alignment vertical="center" wrapText="1"/>
    </xf>
    <xf numFmtId="0" fontId="7" fillId="2" borderId="0" xfId="0" applyFont="1" applyFill="1" applyBorder="1" applyAlignment="1">
      <alignment vertical="center" wrapText="1"/>
    </xf>
    <xf numFmtId="0" fontId="7" fillId="2" borderId="0" xfId="0" applyFont="1" applyFill="1" applyBorder="1" applyAlignment="1">
      <alignment wrapText="1"/>
    </xf>
    <xf numFmtId="0" fontId="7" fillId="2" borderId="0" xfId="0" applyFont="1" applyFill="1" applyBorder="1" applyAlignment="1">
      <alignment horizontal="left" vertical="top"/>
    </xf>
    <xf numFmtId="0" fontId="15" fillId="2" borderId="0" xfId="4" applyFont="1" applyFill="1"/>
    <xf numFmtId="0" fontId="16" fillId="2" borderId="0" xfId="0" applyFont="1" applyFill="1"/>
    <xf numFmtId="0" fontId="15" fillId="2" borderId="0" xfId="4" applyFont="1" applyFill="1" applyAlignment="1">
      <alignment horizontal="center"/>
    </xf>
    <xf numFmtId="37" fontId="6" fillId="3" borderId="13" xfId="1" applyNumberFormat="1" applyFont="1" applyFill="1" applyBorder="1" applyAlignment="1" applyProtection="1">
      <alignment horizontal="center" vertical="center"/>
    </xf>
    <xf numFmtId="37" fontId="6" fillId="3" borderId="13" xfId="1" applyNumberFormat="1" applyFont="1" applyFill="1" applyBorder="1" applyAlignment="1" applyProtection="1">
      <alignment horizontal="center" wrapText="1"/>
    </xf>
    <xf numFmtId="37" fontId="6" fillId="3" borderId="13" xfId="1" applyNumberFormat="1" applyFont="1" applyFill="1" applyBorder="1" applyAlignment="1" applyProtection="1">
      <alignment horizontal="center"/>
    </xf>
    <xf numFmtId="0" fontId="17" fillId="2" borderId="2" xfId="4" applyFont="1" applyFill="1" applyBorder="1"/>
    <xf numFmtId="0" fontId="17" fillId="2" borderId="3" xfId="4" applyFont="1" applyFill="1" applyBorder="1"/>
    <xf numFmtId="0" fontId="17" fillId="2" borderId="4" xfId="4" applyFont="1" applyFill="1" applyBorder="1"/>
    <xf numFmtId="0" fontId="17" fillId="2" borderId="4" xfId="4" applyFont="1" applyFill="1" applyBorder="1" applyAlignment="1">
      <alignment horizontal="center"/>
    </xf>
    <xf numFmtId="0" fontId="17" fillId="2" borderId="14" xfId="4" applyFont="1" applyFill="1" applyBorder="1" applyAlignment="1">
      <alignment horizontal="center"/>
    </xf>
    <xf numFmtId="1" fontId="17" fillId="2" borderId="6" xfId="5" applyNumberFormat="1" applyFont="1" applyFill="1" applyBorder="1" applyAlignment="1" applyProtection="1">
      <alignment horizontal="right"/>
      <protection locked="0"/>
    </xf>
    <xf numFmtId="1" fontId="17" fillId="2" borderId="6" xfId="5" applyNumberFormat="1" applyFont="1" applyFill="1" applyBorder="1" applyAlignment="1" applyProtection="1">
      <alignment horizontal="right"/>
    </xf>
    <xf numFmtId="0" fontId="17" fillId="2" borderId="5" xfId="4" applyFont="1" applyFill="1" applyBorder="1" applyAlignment="1">
      <alignment horizontal="center" vertical="center"/>
    </xf>
    <xf numFmtId="0" fontId="17" fillId="2" borderId="7" xfId="4" applyFont="1" applyFill="1" applyBorder="1" applyAlignment="1">
      <alignment horizontal="center" vertical="center"/>
    </xf>
    <xf numFmtId="0" fontId="17" fillId="2" borderId="1" xfId="4" applyFont="1" applyFill="1" applyBorder="1" applyAlignment="1">
      <alignment horizontal="center" vertical="center"/>
    </xf>
    <xf numFmtId="0" fontId="17" fillId="2" borderId="8" xfId="4" applyFont="1" applyFill="1" applyBorder="1" applyAlignment="1">
      <alignment wrapText="1"/>
    </xf>
    <xf numFmtId="167" fontId="17" fillId="2" borderId="8" xfId="5" applyNumberFormat="1" applyFont="1" applyFill="1" applyBorder="1" applyAlignment="1">
      <alignment horizontal="center"/>
    </xf>
    <xf numFmtId="0" fontId="20" fillId="2" borderId="9" xfId="4" applyFont="1" applyFill="1" applyBorder="1" applyAlignment="1">
      <alignment horizontal="centerContinuous"/>
    </xf>
    <xf numFmtId="0" fontId="20" fillId="2" borderId="10" xfId="4" applyFont="1" applyFill="1" applyBorder="1" applyAlignment="1">
      <alignment horizontal="centerContinuous"/>
    </xf>
    <xf numFmtId="0" fontId="20" fillId="2" borderId="11" xfId="4" applyFont="1" applyFill="1" applyBorder="1" applyAlignment="1">
      <alignment horizontal="left" wrapText="1"/>
    </xf>
    <xf numFmtId="0" fontId="21" fillId="0" borderId="0" xfId="0" applyFont="1"/>
    <xf numFmtId="0" fontId="23" fillId="2" borderId="2" xfId="4" applyFont="1" applyFill="1" applyBorder="1"/>
    <xf numFmtId="0" fontId="23" fillId="2" borderId="3" xfId="4" applyFont="1" applyFill="1" applyBorder="1"/>
    <xf numFmtId="0" fontId="23" fillId="2" borderId="4" xfId="4" applyFont="1" applyFill="1" applyBorder="1"/>
    <xf numFmtId="0" fontId="23" fillId="2" borderId="14" xfId="4" applyFont="1" applyFill="1" applyBorder="1" applyAlignment="1">
      <alignment horizontal="center"/>
    </xf>
    <xf numFmtId="0" fontId="24" fillId="2" borderId="5" xfId="4" applyFont="1" applyFill="1" applyBorder="1" applyAlignment="1">
      <alignment horizontal="left"/>
    </xf>
    <xf numFmtId="0" fontId="24" fillId="2" borderId="0" xfId="4" applyFont="1" applyFill="1" applyBorder="1" applyAlignment="1">
      <alignment horizontal="left"/>
    </xf>
    <xf numFmtId="0" fontId="16" fillId="0" borderId="6" xfId="0" applyFont="1" applyBorder="1"/>
    <xf numFmtId="1" fontId="24" fillId="2" borderId="16" xfId="4" applyNumberFormat="1" applyFont="1" applyFill="1" applyBorder="1" applyAlignment="1">
      <alignment horizontal="right"/>
    </xf>
    <xf numFmtId="0" fontId="23" fillId="2" borderId="5" xfId="4" applyFont="1" applyFill="1" applyBorder="1" applyAlignment="1">
      <alignment horizontal="center" vertical="center"/>
    </xf>
    <xf numFmtId="1" fontId="25" fillId="2" borderId="16" xfId="0" applyNumberFormat="1" applyFont="1" applyFill="1" applyBorder="1" applyAlignment="1" applyProtection="1">
      <alignment horizontal="right" vertical="center" wrapText="1"/>
      <protection locked="0"/>
    </xf>
    <xf numFmtId="1" fontId="25" fillId="2" borderId="16" xfId="0" applyNumberFormat="1" applyFont="1" applyFill="1" applyBorder="1" applyAlignment="1">
      <alignment horizontal="right" vertical="center" wrapText="1"/>
    </xf>
    <xf numFmtId="0" fontId="16" fillId="0" borderId="0" xfId="0" applyFont="1" applyBorder="1"/>
    <xf numFmtId="0" fontId="25" fillId="2" borderId="6" xfId="0" applyFont="1" applyFill="1" applyBorder="1" applyAlignment="1">
      <alignment vertical="center" wrapText="1"/>
    </xf>
    <xf numFmtId="0" fontId="24" fillId="2" borderId="5" xfId="4" applyFont="1" applyFill="1" applyBorder="1" applyAlignment="1">
      <alignment horizontal="center" vertical="center"/>
    </xf>
    <xf numFmtId="0" fontId="15" fillId="0" borderId="0" xfId="0" applyFont="1" applyBorder="1"/>
    <xf numFmtId="0" fontId="15" fillId="0" borderId="6" xfId="0" applyFont="1" applyBorder="1"/>
    <xf numFmtId="1" fontId="24" fillId="2" borderId="16" xfId="5" applyNumberFormat="1" applyFont="1" applyFill="1" applyBorder="1" applyAlignment="1">
      <alignment horizontal="right"/>
    </xf>
    <xf numFmtId="0" fontId="23" fillId="2" borderId="0" xfId="4" applyFont="1" applyFill="1" applyBorder="1" applyAlignment="1">
      <alignment horizontal="center" vertical="center"/>
    </xf>
    <xf numFmtId="0" fontId="23" fillId="2" borderId="7" xfId="4" applyFont="1" applyFill="1" applyBorder="1" applyAlignment="1">
      <alignment horizontal="center" vertical="center"/>
    </xf>
    <xf numFmtId="0" fontId="23" fillId="2" borderId="1" xfId="4" applyFont="1" applyFill="1" applyBorder="1" applyAlignment="1">
      <alignment horizontal="center" vertical="center"/>
    </xf>
    <xf numFmtId="0" fontId="23" fillId="2" borderId="8" xfId="4" applyFont="1" applyFill="1" applyBorder="1" applyAlignment="1">
      <alignment wrapText="1"/>
    </xf>
    <xf numFmtId="1" fontId="23" fillId="2" borderId="15" xfId="5" applyNumberFormat="1" applyFont="1" applyFill="1" applyBorder="1" applyAlignment="1">
      <alignment horizontal="right"/>
    </xf>
    <xf numFmtId="0" fontId="24" fillId="2" borderId="9" xfId="4" applyFont="1" applyFill="1" applyBorder="1" applyAlignment="1">
      <alignment horizontal="centerContinuous"/>
    </xf>
    <xf numFmtId="0" fontId="24" fillId="2" borderId="10" xfId="4" applyFont="1" applyFill="1" applyBorder="1" applyAlignment="1">
      <alignment horizontal="centerContinuous"/>
    </xf>
    <xf numFmtId="0" fontId="24" fillId="2" borderId="11" xfId="4" applyFont="1" applyFill="1" applyBorder="1" applyAlignment="1">
      <alignment horizontal="left" wrapText="1" indent="1"/>
    </xf>
    <xf numFmtId="0" fontId="27" fillId="2" borderId="3" xfId="0" applyFont="1" applyFill="1" applyBorder="1" applyAlignment="1">
      <alignment vertical="top" wrapText="1"/>
    </xf>
    <xf numFmtId="0" fontId="30" fillId="2" borderId="0" xfId="0" applyFont="1" applyFill="1"/>
    <xf numFmtId="0" fontId="16" fillId="2" borderId="5" xfId="0" applyFont="1" applyFill="1" applyBorder="1" applyAlignment="1">
      <alignment horizontal="justify" vertical="center" wrapText="1"/>
    </xf>
    <xf numFmtId="0" fontId="16" fillId="2" borderId="6" xfId="0" applyFont="1" applyFill="1" applyBorder="1" applyAlignment="1">
      <alignment horizontal="justify" vertical="center" wrapText="1"/>
    </xf>
    <xf numFmtId="0" fontId="16" fillId="2" borderId="16" xfId="0" applyFont="1" applyFill="1" applyBorder="1" applyAlignment="1">
      <alignment horizontal="justify" vertical="center" wrapText="1"/>
    </xf>
    <xf numFmtId="0" fontId="16" fillId="2" borderId="5" xfId="0" applyFont="1" applyFill="1" applyBorder="1" applyAlignment="1">
      <alignment horizontal="justify" vertical="top" wrapText="1"/>
    </xf>
    <xf numFmtId="0" fontId="2" fillId="2" borderId="6" xfId="0" applyFont="1" applyFill="1" applyBorder="1" applyAlignment="1" applyProtection="1">
      <alignment horizontal="justify" vertical="top" wrapText="1"/>
      <protection locked="0"/>
    </xf>
    <xf numFmtId="167" fontId="18" fillId="2" borderId="16" xfId="0" applyNumberFormat="1" applyFont="1" applyFill="1" applyBorder="1" applyAlignment="1" applyProtection="1">
      <alignment vertical="center" wrapText="1"/>
      <protection locked="0"/>
    </xf>
    <xf numFmtId="0" fontId="16" fillId="2" borderId="7"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2" borderId="15" xfId="0" applyFont="1" applyFill="1" applyBorder="1" applyAlignment="1">
      <alignment horizontal="justify" vertical="top" wrapText="1"/>
    </xf>
    <xf numFmtId="1" fontId="2" fillId="2" borderId="15" xfId="0" applyNumberFormat="1" applyFont="1" applyFill="1" applyBorder="1" applyAlignment="1">
      <alignment horizontal="justify" vertical="top" wrapText="1"/>
    </xf>
    <xf numFmtId="0" fontId="15" fillId="2" borderId="7" xfId="0" applyFont="1" applyFill="1" applyBorder="1" applyAlignment="1">
      <alignment horizontal="justify" vertical="top" wrapText="1"/>
    </xf>
    <xf numFmtId="0" fontId="9" fillId="2" borderId="8" xfId="0" applyFont="1" applyFill="1" applyBorder="1" applyAlignment="1">
      <alignment horizontal="justify" vertical="top" wrapText="1"/>
    </xf>
    <xf numFmtId="165" fontId="6" fillId="3" borderId="11" xfId="1" applyNumberFormat="1" applyFont="1" applyFill="1" applyBorder="1" applyAlignment="1" applyProtection="1">
      <alignment horizontal="center" vertical="center"/>
    </xf>
    <xf numFmtId="165" fontId="6" fillId="3" borderId="11" xfId="1" applyNumberFormat="1" applyFont="1" applyFill="1" applyBorder="1" applyAlignment="1" applyProtection="1">
      <alignment horizontal="center" vertical="center" wrapText="1"/>
    </xf>
    <xf numFmtId="0" fontId="16" fillId="2" borderId="2" xfId="0" applyFont="1" applyFill="1" applyBorder="1" applyAlignment="1">
      <alignment horizontal="justify" vertical="center" wrapText="1"/>
    </xf>
    <xf numFmtId="0" fontId="16" fillId="2" borderId="4" xfId="0" applyFont="1" applyFill="1" applyBorder="1" applyAlignment="1">
      <alignment horizontal="justify" vertical="center" wrapText="1"/>
    </xf>
    <xf numFmtId="3" fontId="16" fillId="2" borderId="14" xfId="0" applyNumberFormat="1" applyFont="1" applyFill="1" applyBorder="1" applyAlignment="1">
      <alignment horizontal="right" vertical="center" wrapText="1"/>
    </xf>
    <xf numFmtId="3" fontId="16" fillId="2" borderId="16" xfId="0" applyNumberFormat="1" applyFont="1" applyFill="1" applyBorder="1" applyAlignment="1" applyProtection="1">
      <alignment horizontal="right" vertical="center" wrapText="1"/>
      <protection locked="0"/>
    </xf>
    <xf numFmtId="3" fontId="16" fillId="2" borderId="16" xfId="0" applyNumberFormat="1" applyFont="1" applyFill="1" applyBorder="1" applyAlignment="1">
      <alignment horizontal="right" vertical="center" wrapText="1"/>
    </xf>
    <xf numFmtId="0" fontId="15" fillId="2" borderId="7" xfId="0" applyFont="1" applyFill="1" applyBorder="1" applyAlignment="1">
      <alignment horizontal="justify" vertical="center" wrapText="1"/>
    </xf>
    <xf numFmtId="0" fontId="15" fillId="2" borderId="8" xfId="0" applyFont="1" applyFill="1" applyBorder="1" applyAlignment="1">
      <alignment horizontal="justify" vertical="center" wrapText="1"/>
    </xf>
    <xf numFmtId="3" fontId="16" fillId="2" borderId="15" xfId="0" applyNumberFormat="1" applyFont="1" applyFill="1" applyBorder="1" applyAlignment="1">
      <alignment horizontal="right" vertical="center" wrapText="1"/>
    </xf>
    <xf numFmtId="3" fontId="15" fillId="2" borderId="15" xfId="0" applyNumberFormat="1" applyFont="1" applyFill="1" applyBorder="1" applyAlignment="1" applyProtection="1">
      <alignment horizontal="right" vertical="center" wrapText="1"/>
    </xf>
    <xf numFmtId="0" fontId="15" fillId="2" borderId="0" xfId="0" applyFont="1" applyFill="1" applyBorder="1" applyAlignment="1">
      <alignment horizontal="justify" vertical="center" wrapText="1"/>
    </xf>
    <xf numFmtId="3" fontId="15" fillId="2" borderId="0" xfId="0" applyNumberFormat="1" applyFont="1" applyFill="1" applyBorder="1" applyAlignment="1" applyProtection="1">
      <alignment horizontal="right" vertical="center" wrapText="1"/>
    </xf>
    <xf numFmtId="1" fontId="20" fillId="2" borderId="16" xfId="5" applyNumberFormat="1" applyFont="1" applyFill="1" applyBorder="1" applyAlignment="1">
      <alignment horizontal="right"/>
    </xf>
    <xf numFmtId="0" fontId="18" fillId="0" borderId="5" xfId="0" applyFont="1" applyBorder="1" applyAlignment="1">
      <alignment horizontal="center" vertical="center" wrapText="1"/>
    </xf>
    <xf numFmtId="0" fontId="18" fillId="0" borderId="0" xfId="0" applyFont="1" applyBorder="1" applyAlignment="1">
      <alignment vertical="center" wrapText="1"/>
    </xf>
    <xf numFmtId="1" fontId="17" fillId="2" borderId="16" xfId="5" applyNumberFormat="1" applyFont="1" applyFill="1" applyBorder="1" applyAlignment="1" applyProtection="1">
      <alignment horizontal="right"/>
      <protection locked="0"/>
    </xf>
    <xf numFmtId="1" fontId="17" fillId="2" borderId="16" xfId="5" applyNumberFormat="1" applyFont="1" applyFill="1" applyBorder="1" applyAlignment="1">
      <alignment horizontal="right"/>
    </xf>
    <xf numFmtId="1" fontId="17" fillId="2" borderId="15" xfId="5" applyNumberFormat="1" applyFont="1" applyFill="1" applyBorder="1" applyAlignment="1" applyProtection="1">
      <alignment horizontal="right"/>
      <protection locked="0"/>
    </xf>
    <xf numFmtId="1" fontId="17" fillId="2" borderId="15" xfId="5" applyNumberFormat="1" applyFont="1" applyFill="1" applyBorder="1" applyAlignment="1">
      <alignment horizontal="right"/>
    </xf>
    <xf numFmtId="0" fontId="9" fillId="0" borderId="9" xfId="0" applyFont="1" applyBorder="1" applyAlignment="1">
      <alignment horizontal="justify" vertical="center" wrapText="1"/>
    </xf>
    <xf numFmtId="0" fontId="9" fillId="0" borderId="11" xfId="0" applyFont="1" applyBorder="1" applyAlignment="1">
      <alignment horizontal="justify" vertical="center" wrapText="1"/>
    </xf>
    <xf numFmtId="0" fontId="33" fillId="0" borderId="0" xfId="0" applyFont="1"/>
    <xf numFmtId="165" fontId="6" fillId="3" borderId="9" xfId="1" applyNumberFormat="1" applyFont="1" applyFill="1" applyBorder="1" applyAlignment="1" applyProtection="1">
      <alignment horizontal="center" vertical="center"/>
    </xf>
    <xf numFmtId="165" fontId="6" fillId="3" borderId="9" xfId="1" applyNumberFormat="1" applyFont="1" applyFill="1" applyBorder="1" applyAlignment="1" applyProtection="1">
      <alignment horizontal="center" vertical="center" wrapText="1"/>
    </xf>
    <xf numFmtId="165" fontId="6" fillId="3" borderId="13" xfId="1" applyNumberFormat="1" applyFont="1" applyFill="1" applyBorder="1" applyAlignment="1" applyProtection="1">
      <alignment horizontal="center" vertical="center"/>
    </xf>
    <xf numFmtId="0" fontId="2" fillId="2" borderId="2" xfId="0" applyFont="1" applyFill="1" applyBorder="1" applyAlignment="1">
      <alignment horizontal="left" vertical="center" wrapText="1"/>
    </xf>
    <xf numFmtId="0" fontId="2" fillId="2" borderId="4" xfId="0" applyFont="1" applyFill="1" applyBorder="1" applyAlignment="1">
      <alignment horizontal="justify" vertical="center" wrapText="1"/>
    </xf>
    <xf numFmtId="3" fontId="2" fillId="2" borderId="14" xfId="0" applyNumberFormat="1" applyFont="1" applyFill="1" applyBorder="1" applyAlignment="1">
      <alignment horizontal="justify" vertical="center" wrapText="1"/>
    </xf>
    <xf numFmtId="3" fontId="9" fillId="2" borderId="16" xfId="0" applyNumberFormat="1" applyFont="1" applyFill="1" applyBorder="1" applyAlignment="1">
      <alignment horizontal="right" vertical="top" wrapText="1"/>
    </xf>
    <xf numFmtId="3" fontId="2" fillId="2" borderId="16" xfId="0" applyNumberFormat="1" applyFont="1" applyFill="1" applyBorder="1" applyAlignment="1" applyProtection="1">
      <alignment horizontal="right" vertical="top" wrapText="1"/>
      <protection locked="0"/>
    </xf>
    <xf numFmtId="3" fontId="2" fillId="2" borderId="16" xfId="0" applyNumberFormat="1" applyFont="1" applyFill="1" applyBorder="1" applyAlignment="1">
      <alignment horizontal="right" vertical="top" wrapText="1"/>
    </xf>
    <xf numFmtId="0" fontId="2" fillId="2" borderId="5" xfId="0" applyFont="1" applyFill="1" applyBorder="1" applyAlignment="1">
      <alignment horizontal="left" vertical="top"/>
    </xf>
    <xf numFmtId="0" fontId="2" fillId="2" borderId="6" xfId="0" applyFont="1" applyFill="1" applyBorder="1" applyAlignment="1">
      <alignment horizontal="justify" vertical="top"/>
    </xf>
    <xf numFmtId="3" fontId="2" fillId="2" borderId="16" xfId="0" applyNumberFormat="1" applyFont="1" applyFill="1" applyBorder="1" applyAlignment="1" applyProtection="1">
      <alignment horizontal="right" vertical="top" wrapText="1"/>
    </xf>
    <xf numFmtId="3" fontId="2" fillId="2" borderId="16" xfId="0" applyNumberFormat="1" applyFont="1" applyFill="1" applyBorder="1" applyAlignment="1" applyProtection="1">
      <alignment horizontal="right" vertical="top"/>
      <protection locked="0"/>
    </xf>
    <xf numFmtId="3" fontId="2" fillId="2" borderId="16" xfId="0" applyNumberFormat="1" applyFont="1" applyFill="1" applyBorder="1" applyAlignment="1" applyProtection="1">
      <alignment horizontal="right" vertical="top"/>
    </xf>
    <xf numFmtId="3" fontId="9" fillId="2" borderId="16" xfId="0" applyNumberFormat="1" applyFont="1" applyFill="1" applyBorder="1" applyAlignment="1">
      <alignment horizontal="right" vertical="top"/>
    </xf>
    <xf numFmtId="3" fontId="9" fillId="2" borderId="16" xfId="0" applyNumberFormat="1" applyFont="1" applyFill="1" applyBorder="1" applyAlignment="1" applyProtection="1">
      <alignment horizontal="right" vertical="top"/>
    </xf>
    <xf numFmtId="0" fontId="2" fillId="2" borderId="7" xfId="0" applyFont="1" applyFill="1" applyBorder="1" applyAlignment="1">
      <alignment horizontal="left" vertical="top"/>
    </xf>
    <xf numFmtId="0" fontId="2" fillId="2" borderId="8" xfId="0" applyFont="1" applyFill="1" applyBorder="1" applyAlignment="1">
      <alignment vertical="top"/>
    </xf>
    <xf numFmtId="3" fontId="2" fillId="2" borderId="15" xfId="0" applyNumberFormat="1" applyFont="1" applyFill="1" applyBorder="1" applyAlignment="1" applyProtection="1">
      <alignment horizontal="right" vertical="top"/>
    </xf>
    <xf numFmtId="0" fontId="9" fillId="2" borderId="7" xfId="0" applyFont="1" applyFill="1" applyBorder="1" applyAlignment="1">
      <alignment horizontal="left" vertical="top"/>
    </xf>
    <xf numFmtId="0" fontId="9" fillId="2" borderId="8" xfId="0" applyFont="1" applyFill="1" applyBorder="1" applyAlignment="1">
      <alignment vertical="top"/>
    </xf>
    <xf numFmtId="3" fontId="9" fillId="2" borderId="15" xfId="0" applyNumberFormat="1" applyFont="1" applyFill="1" applyBorder="1" applyAlignment="1">
      <alignment horizontal="right" vertical="top"/>
    </xf>
    <xf numFmtId="0" fontId="33" fillId="2" borderId="0" xfId="0" applyFont="1" applyFill="1"/>
    <xf numFmtId="165" fontId="6" fillId="4" borderId="0" xfId="1" applyNumberFormat="1" applyFont="1" applyFill="1" applyBorder="1" applyAlignment="1" applyProtection="1">
      <alignment vertical="center"/>
    </xf>
    <xf numFmtId="0" fontId="34" fillId="2" borderId="0" xfId="0" applyFont="1" applyFill="1"/>
    <xf numFmtId="0" fontId="2" fillId="0" borderId="0" xfId="0" applyFont="1"/>
    <xf numFmtId="165" fontId="6" fillId="3" borderId="14" xfId="1" applyNumberFormat="1" applyFont="1" applyFill="1" applyBorder="1" applyAlignment="1" applyProtection="1">
      <alignment horizontal="center"/>
    </xf>
    <xf numFmtId="0" fontId="2" fillId="2" borderId="2" xfId="0" applyFont="1" applyFill="1" applyBorder="1" applyAlignment="1" applyProtection="1">
      <alignment horizontal="justify" vertical="center" wrapText="1"/>
    </xf>
    <xf numFmtId="0" fontId="2" fillId="2" borderId="4" xfId="0" applyFont="1" applyFill="1" applyBorder="1" applyAlignment="1" applyProtection="1">
      <alignment horizontal="justify" vertical="center" wrapText="1"/>
    </xf>
    <xf numFmtId="0" fontId="2" fillId="2" borderId="14" xfId="0" applyFont="1" applyFill="1" applyBorder="1" applyAlignment="1" applyProtection="1">
      <alignment horizontal="justify" vertical="center" wrapText="1"/>
    </xf>
    <xf numFmtId="0" fontId="2" fillId="0" borderId="7" xfId="0" applyFont="1" applyBorder="1"/>
    <xf numFmtId="0" fontId="9" fillId="2" borderId="8" xfId="0" applyFont="1" applyFill="1" applyBorder="1" applyAlignment="1">
      <alignment vertical="center" wrapText="1"/>
    </xf>
    <xf numFmtId="0" fontId="2" fillId="0" borderId="9" xfId="0" applyFont="1" applyBorder="1"/>
    <xf numFmtId="0" fontId="9" fillId="2" borderId="11" xfId="0" applyFont="1" applyFill="1" applyBorder="1" applyAlignment="1">
      <alignment vertical="center" wrapText="1"/>
    </xf>
    <xf numFmtId="0" fontId="2" fillId="2" borderId="2" xfId="0" applyFont="1" applyFill="1" applyBorder="1" applyAlignment="1">
      <alignment horizontal="justify" vertical="center" wrapText="1"/>
    </xf>
    <xf numFmtId="0" fontId="2" fillId="2" borderId="14" xfId="0" applyFont="1" applyFill="1" applyBorder="1" applyAlignment="1">
      <alignment horizontal="right" vertical="center" wrapText="1"/>
    </xf>
    <xf numFmtId="0" fontId="9" fillId="2" borderId="2"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2" fillId="2" borderId="16" xfId="0" applyFont="1" applyFill="1" applyBorder="1" applyAlignment="1">
      <alignment horizontal="right" vertical="center" wrapText="1"/>
    </xf>
    <xf numFmtId="0" fontId="2" fillId="2" borderId="18" xfId="0" applyFont="1" applyFill="1" applyBorder="1" applyAlignment="1" applyProtection="1">
      <alignment horizontal="right" vertical="center" wrapText="1"/>
      <protection locked="0"/>
    </xf>
    <xf numFmtId="0" fontId="2" fillId="2" borderId="19" xfId="0" applyFont="1" applyFill="1" applyBorder="1" applyAlignment="1" applyProtection="1">
      <alignment horizontal="right" vertical="center" wrapText="1"/>
      <protection locked="0"/>
    </xf>
    <xf numFmtId="0" fontId="9" fillId="2" borderId="5" xfId="0" applyFont="1" applyFill="1" applyBorder="1" applyAlignment="1">
      <alignment horizontal="justify" vertical="center" wrapText="1"/>
    </xf>
    <xf numFmtId="0" fontId="9" fillId="2" borderId="6" xfId="0" applyFont="1" applyFill="1" applyBorder="1" applyAlignment="1">
      <alignment horizontal="justify" vertical="center" wrapText="1"/>
    </xf>
    <xf numFmtId="0" fontId="9" fillId="2" borderId="18" xfId="0" applyFont="1" applyFill="1" applyBorder="1" applyAlignment="1">
      <alignment horizontal="right" vertical="center" wrapText="1"/>
    </xf>
    <xf numFmtId="0" fontId="2" fillId="2" borderId="14" xfId="0" applyFont="1" applyFill="1" applyBorder="1" applyAlignment="1">
      <alignment horizontal="justify" vertical="center" wrapText="1"/>
    </xf>
    <xf numFmtId="0" fontId="2" fillId="2" borderId="16" xfId="0" applyFont="1" applyFill="1" applyBorder="1" applyAlignment="1" applyProtection="1">
      <alignment horizontal="right" vertical="center" wrapText="1"/>
      <protection locked="0"/>
    </xf>
    <xf numFmtId="0" fontId="2" fillId="0" borderId="0" xfId="0" applyFont="1" applyAlignment="1">
      <alignment wrapText="1"/>
    </xf>
    <xf numFmtId="165" fontId="32" fillId="3" borderId="25" xfId="1" applyNumberFormat="1" applyFont="1" applyFill="1" applyBorder="1" applyAlignment="1" applyProtection="1">
      <alignment horizontal="right"/>
    </xf>
    <xf numFmtId="165" fontId="32" fillId="3" borderId="26" xfId="1" applyNumberFormat="1" applyFont="1" applyFill="1" applyBorder="1" applyAlignment="1" applyProtection="1">
      <alignment horizontal="right"/>
    </xf>
    <xf numFmtId="165" fontId="32" fillId="3" borderId="26" xfId="1" applyNumberFormat="1" applyFont="1" applyFill="1" applyBorder="1" applyAlignment="1" applyProtection="1">
      <alignment horizontal="center"/>
    </xf>
    <xf numFmtId="165" fontId="32" fillId="3" borderId="27" xfId="1" applyNumberFormat="1" applyFont="1" applyFill="1" applyBorder="1" applyAlignment="1" applyProtection="1"/>
    <xf numFmtId="165" fontId="6" fillId="3" borderId="14"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center" vertical="center"/>
    </xf>
    <xf numFmtId="165" fontId="6" fillId="3" borderId="15" xfId="1" applyNumberFormat="1" applyFont="1" applyFill="1" applyBorder="1" applyAlignment="1" applyProtection="1">
      <alignment horizontal="center"/>
    </xf>
    <xf numFmtId="165" fontId="6" fillId="3" borderId="7" xfId="1" applyNumberFormat="1" applyFont="1" applyFill="1" applyBorder="1" applyAlignment="1" applyProtection="1">
      <alignment horizontal="center"/>
    </xf>
    <xf numFmtId="3" fontId="9" fillId="0" borderId="6" xfId="0" applyNumberFormat="1" applyFont="1" applyFill="1" applyBorder="1" applyAlignment="1">
      <alignment vertical="center" wrapText="1"/>
    </xf>
    <xf numFmtId="0" fontId="33" fillId="0" borderId="0" xfId="0" applyFont="1" applyFill="1"/>
    <xf numFmtId="0" fontId="2" fillId="0" borderId="5" xfId="0" applyFont="1" applyFill="1" applyBorder="1" applyAlignment="1">
      <alignment horizontal="justify" vertical="center" wrapText="1"/>
    </xf>
    <xf numFmtId="3" fontId="9" fillId="0" borderId="6" xfId="0" applyNumberFormat="1" applyFont="1" applyFill="1" applyBorder="1" applyAlignment="1" applyProtection="1">
      <alignment horizontal="right" vertical="center" wrapText="1"/>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3" fontId="2" fillId="0" borderId="6" xfId="0" applyNumberFormat="1" applyFont="1" applyFill="1" applyBorder="1" applyAlignment="1" applyProtection="1">
      <alignment horizontal="right" vertical="center" wrapText="1"/>
      <protection locked="0"/>
    </xf>
    <xf numFmtId="3" fontId="2" fillId="0" borderId="16" xfId="0" applyNumberFormat="1" applyFont="1" applyFill="1" applyBorder="1" applyAlignment="1" applyProtection="1">
      <alignment horizontal="right" vertical="center" wrapText="1"/>
      <protection locked="0"/>
    </xf>
    <xf numFmtId="3" fontId="7" fillId="2" borderId="16" xfId="0" applyNumberFormat="1" applyFont="1" applyFill="1" applyBorder="1" applyAlignment="1" applyProtection="1">
      <alignment horizontal="right" vertical="center" wrapText="1"/>
    </xf>
    <xf numFmtId="3" fontId="2" fillId="2" borderId="16" xfId="0" applyNumberFormat="1" applyFont="1" applyFill="1" applyBorder="1" applyAlignment="1" applyProtection="1">
      <alignment horizontal="right" vertical="center" wrapText="1"/>
    </xf>
    <xf numFmtId="0" fontId="2" fillId="0" borderId="7"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8" xfId="0" applyFont="1" applyFill="1" applyBorder="1" applyAlignment="1">
      <alignment horizontal="justify" vertical="center" wrapText="1"/>
    </xf>
    <xf numFmtId="3" fontId="2" fillId="0" borderId="8" xfId="0" applyNumberFormat="1" applyFont="1" applyFill="1" applyBorder="1" applyAlignment="1">
      <alignment horizontal="right" vertical="center" wrapText="1"/>
    </xf>
    <xf numFmtId="3" fontId="2" fillId="0" borderId="15" xfId="0" applyNumberFormat="1" applyFont="1" applyFill="1" applyBorder="1" applyAlignment="1">
      <alignment horizontal="right" vertical="center" wrapText="1"/>
    </xf>
    <xf numFmtId="0" fontId="9" fillId="0" borderId="9" xfId="0" applyFont="1" applyFill="1" applyBorder="1" applyAlignment="1">
      <alignment horizontal="justify" vertical="center" wrapText="1"/>
    </xf>
    <xf numFmtId="3" fontId="9" fillId="0" borderId="15" xfId="0" applyNumberFormat="1" applyFont="1" applyFill="1" applyBorder="1" applyAlignment="1" applyProtection="1">
      <alignment horizontal="right" vertical="center" wrapText="1"/>
    </xf>
    <xf numFmtId="0" fontId="17" fillId="5" borderId="0" xfId="0" applyNumberFormat="1" applyFont="1" applyFill="1" applyBorder="1" applyAlignment="1" applyProtection="1"/>
    <xf numFmtId="0" fontId="3" fillId="5" borderId="0" xfId="0" applyNumberFormat="1" applyFont="1" applyFill="1" applyBorder="1" applyAlignment="1" applyProtection="1">
      <alignment horizontal="center"/>
      <protection locked="0"/>
    </xf>
    <xf numFmtId="0" fontId="7" fillId="5" borderId="28" xfId="0" applyNumberFormat="1" applyFont="1" applyFill="1" applyBorder="1" applyAlignment="1" applyProtection="1">
      <protection locked="0"/>
    </xf>
    <xf numFmtId="0" fontId="3" fillId="5" borderId="0" xfId="0" applyNumberFormat="1" applyFont="1" applyFill="1" applyBorder="1" applyAlignment="1" applyProtection="1">
      <alignment horizontal="center"/>
    </xf>
    <xf numFmtId="0" fontId="20" fillId="5" borderId="0" xfId="0" applyNumberFormat="1" applyFont="1" applyFill="1" applyBorder="1" applyAlignment="1" applyProtection="1">
      <alignment horizontal="centerContinuous"/>
    </xf>
    <xf numFmtId="0" fontId="3" fillId="5" borderId="0" xfId="0" applyNumberFormat="1" applyFont="1" applyFill="1" applyBorder="1" applyAlignment="1" applyProtection="1">
      <alignment horizontal="centerContinuous"/>
    </xf>
    <xf numFmtId="0" fontId="20" fillId="5" borderId="0" xfId="0" applyNumberFormat="1" applyFont="1" applyFill="1" applyBorder="1" applyAlignment="1" applyProtection="1">
      <alignment horizontal="center"/>
    </xf>
    <xf numFmtId="0" fontId="0" fillId="0" borderId="0" xfId="0" applyProtection="1"/>
    <xf numFmtId="0" fontId="7" fillId="5" borderId="0" xfId="0" applyNumberFormat="1" applyFont="1" applyFill="1" applyBorder="1" applyAlignment="1" applyProtection="1">
      <alignment horizontal="center" vertical="center"/>
    </xf>
    <xf numFmtId="0" fontId="17" fillId="5" borderId="0" xfId="0" applyNumberFormat="1" applyFont="1" applyFill="1" applyBorder="1" applyAlignment="1" applyProtection="1">
      <alignment horizontal="center"/>
    </xf>
    <xf numFmtId="0" fontId="36" fillId="3" borderId="30" xfId="0" applyNumberFormat="1" applyFont="1" applyFill="1" applyBorder="1" applyAlignment="1" applyProtection="1">
      <alignment horizontal="center" vertical="center"/>
    </xf>
    <xf numFmtId="0" fontId="36" fillId="3" borderId="31" xfId="0" applyNumberFormat="1" applyFont="1" applyFill="1" applyBorder="1" applyAlignment="1" applyProtection="1">
      <alignment horizontal="center" vertical="center"/>
    </xf>
    <xf numFmtId="0" fontId="17" fillId="5" borderId="32" xfId="0" applyNumberFormat="1" applyFont="1" applyFill="1" applyBorder="1" applyAlignment="1" applyProtection="1">
      <protection locked="0"/>
    </xf>
    <xf numFmtId="0" fontId="3" fillId="5" borderId="0" xfId="0" applyNumberFormat="1" applyFont="1" applyFill="1" applyBorder="1" applyAlignment="1" applyProtection="1">
      <alignment vertical="center"/>
      <protection locked="0"/>
    </xf>
    <xf numFmtId="0" fontId="17" fillId="0" borderId="33" xfId="0" applyNumberFormat="1" applyFont="1" applyFill="1" applyBorder="1" applyAlignment="1" applyProtection="1">
      <protection locked="0"/>
    </xf>
    <xf numFmtId="0" fontId="7" fillId="5" borderId="32" xfId="0" applyNumberFormat="1" applyFont="1" applyFill="1" applyBorder="1" applyAlignment="1" applyProtection="1">
      <alignment vertical="top"/>
      <protection locked="0"/>
    </xf>
    <xf numFmtId="0" fontId="7" fillId="5" borderId="0" xfId="0" applyNumberFormat="1" applyFont="1" applyFill="1" applyBorder="1" applyAlignment="1" applyProtection="1">
      <alignment vertical="top"/>
      <protection locked="0"/>
    </xf>
    <xf numFmtId="3" fontId="7" fillId="5" borderId="0" xfId="0" applyNumberFormat="1" applyFont="1" applyFill="1" applyBorder="1" applyAlignment="1" applyProtection="1">
      <alignment horizontal="right" vertical="top"/>
      <protection locked="0"/>
    </xf>
    <xf numFmtId="0" fontId="17" fillId="5" borderId="33" xfId="0" applyNumberFormat="1" applyFont="1" applyFill="1" applyBorder="1" applyAlignment="1" applyProtection="1">
      <alignment vertical="top"/>
      <protection locked="0"/>
    </xf>
    <xf numFmtId="0" fontId="7" fillId="5" borderId="32" xfId="0" applyNumberFormat="1" applyFont="1" applyFill="1" applyBorder="1" applyAlignment="1" applyProtection="1">
      <alignment horizontal="center" vertical="top"/>
      <protection locked="0"/>
    </xf>
    <xf numFmtId="0" fontId="7" fillId="5" borderId="0" xfId="0" applyNumberFormat="1" applyFont="1" applyFill="1" applyBorder="1" applyAlignment="1" applyProtection="1">
      <alignment horizontal="center" vertical="top"/>
      <protection locked="0"/>
    </xf>
    <xf numFmtId="0" fontId="37" fillId="5" borderId="0" xfId="0" applyNumberFormat="1" applyFont="1" applyFill="1" applyBorder="1" applyAlignment="1" applyProtection="1">
      <alignment vertical="center"/>
      <protection locked="0"/>
    </xf>
    <xf numFmtId="0" fontId="37" fillId="5" borderId="0" xfId="0" applyNumberFormat="1" applyFont="1" applyFill="1" applyBorder="1" applyAlignment="1" applyProtection="1">
      <alignment horizontal="right" vertical="top"/>
      <protection locked="0"/>
    </xf>
    <xf numFmtId="0" fontId="0" fillId="3" borderId="0" xfId="0" applyFill="1" applyProtection="1"/>
    <xf numFmtId="0" fontId="2" fillId="0" borderId="41" xfId="0" applyFont="1" applyBorder="1" applyAlignment="1">
      <alignment horizontal="center" vertical="center" wrapText="1"/>
    </xf>
    <xf numFmtId="0" fontId="2" fillId="0" borderId="45" xfId="0" applyFont="1" applyBorder="1" applyAlignment="1" applyProtection="1">
      <alignment horizontal="justify" vertical="center" wrapText="1"/>
      <protection locked="0"/>
    </xf>
    <xf numFmtId="0" fontId="2" fillId="0" borderId="41" xfId="0" applyFont="1" applyBorder="1" applyAlignment="1" applyProtection="1">
      <alignment horizontal="center" vertical="center" wrapText="1"/>
      <protection locked="0"/>
    </xf>
    <xf numFmtId="0" fontId="2" fillId="0" borderId="41" xfId="0" applyFont="1" applyBorder="1" applyAlignment="1" applyProtection="1">
      <alignment horizontal="left" vertical="center" wrapText="1"/>
      <protection locked="0"/>
    </xf>
    <xf numFmtId="3" fontId="17" fillId="2" borderId="6" xfId="5" applyNumberFormat="1" applyFont="1" applyFill="1" applyBorder="1" applyAlignment="1" applyProtection="1">
      <alignment horizontal="right"/>
      <protection locked="0"/>
    </xf>
    <xf numFmtId="3" fontId="17" fillId="2" borderId="6" xfId="5" applyNumberFormat="1" applyFont="1" applyFill="1" applyBorder="1" applyAlignment="1" applyProtection="1">
      <alignment horizontal="right"/>
    </xf>
    <xf numFmtId="3" fontId="20" fillId="2" borderId="13" xfId="4" applyNumberFormat="1" applyFont="1" applyFill="1" applyBorder="1" applyAlignment="1" applyProtection="1">
      <alignment horizontal="right"/>
    </xf>
    <xf numFmtId="3" fontId="25" fillId="2" borderId="16" xfId="0" applyNumberFormat="1" applyFont="1" applyFill="1" applyBorder="1" applyAlignment="1" applyProtection="1">
      <alignment horizontal="right" vertical="center" wrapText="1"/>
      <protection locked="0"/>
    </xf>
    <xf numFmtId="3" fontId="25" fillId="2" borderId="16" xfId="0" applyNumberFormat="1" applyFont="1" applyFill="1" applyBorder="1" applyAlignment="1">
      <alignment horizontal="right" vertical="center" wrapText="1"/>
    </xf>
    <xf numFmtId="3" fontId="24" fillId="2" borderId="13" xfId="4" applyNumberFormat="1" applyFont="1" applyFill="1" applyBorder="1" applyAlignment="1">
      <alignment horizontal="right"/>
    </xf>
    <xf numFmtId="3" fontId="26" fillId="2" borderId="16" xfId="0" applyNumberFormat="1" applyFont="1" applyFill="1" applyBorder="1" applyAlignment="1">
      <alignment horizontal="right" vertical="center" wrapText="1"/>
    </xf>
    <xf numFmtId="3" fontId="18" fillId="2" borderId="16" xfId="0" applyNumberFormat="1" applyFont="1" applyFill="1" applyBorder="1" applyAlignment="1" applyProtection="1">
      <alignment vertical="center" wrapText="1"/>
    </xf>
    <xf numFmtId="3" fontId="31" fillId="2" borderId="13" xfId="0" applyNumberFormat="1" applyFont="1" applyFill="1" applyBorder="1" applyAlignment="1">
      <alignment vertical="center" wrapText="1"/>
    </xf>
    <xf numFmtId="3" fontId="17" fillId="2" borderId="16" xfId="5" applyNumberFormat="1" applyFont="1" applyFill="1" applyBorder="1" applyAlignment="1" applyProtection="1">
      <alignment horizontal="right"/>
      <protection locked="0"/>
    </xf>
    <xf numFmtId="3" fontId="20" fillId="2" borderId="16" xfId="5" applyNumberFormat="1" applyFont="1" applyFill="1" applyBorder="1" applyAlignment="1">
      <alignment horizontal="right"/>
    </xf>
    <xf numFmtId="3" fontId="17" fillId="2" borderId="16" xfId="5" applyNumberFormat="1" applyFont="1" applyFill="1" applyBorder="1" applyAlignment="1">
      <alignment horizontal="right"/>
    </xf>
    <xf numFmtId="3" fontId="17" fillId="2" borderId="15" xfId="5" applyNumberFormat="1" applyFont="1" applyFill="1" applyBorder="1" applyAlignment="1">
      <alignment horizontal="right"/>
    </xf>
    <xf numFmtId="3" fontId="2" fillId="2" borderId="18" xfId="0" applyNumberFormat="1" applyFont="1" applyFill="1" applyBorder="1" applyAlignment="1" applyProtection="1">
      <alignment horizontal="right" vertical="center" wrapText="1"/>
    </xf>
    <xf numFmtId="3" fontId="2" fillId="2" borderId="15" xfId="0" applyNumberFormat="1" applyFont="1" applyFill="1" applyBorder="1" applyAlignment="1" applyProtection="1">
      <alignment horizontal="right" vertical="center" wrapText="1"/>
      <protection locked="0"/>
    </xf>
    <xf numFmtId="3" fontId="2" fillId="2" borderId="13" xfId="0" applyNumberFormat="1" applyFont="1" applyFill="1" applyBorder="1" applyAlignment="1" applyProtection="1">
      <alignment horizontal="right" vertical="center" wrapText="1"/>
      <protection locked="0"/>
    </xf>
    <xf numFmtId="3" fontId="2" fillId="2" borderId="14" xfId="0" applyNumberFormat="1" applyFont="1" applyFill="1" applyBorder="1" applyAlignment="1">
      <alignment horizontal="right" vertical="center" wrapText="1"/>
    </xf>
    <xf numFmtId="3" fontId="2" fillId="2" borderId="18" xfId="0" applyNumberFormat="1" applyFont="1" applyFill="1" applyBorder="1" applyAlignment="1">
      <alignment horizontal="right" vertical="center" wrapText="1"/>
    </xf>
    <xf numFmtId="3" fontId="2" fillId="2" borderId="14" xfId="0" applyNumberFormat="1" applyFont="1" applyFill="1" applyBorder="1" applyAlignment="1" applyProtection="1">
      <alignment horizontal="right" vertical="center" wrapText="1"/>
      <protection locked="0"/>
    </xf>
    <xf numFmtId="3" fontId="2" fillId="2" borderId="16" xfId="0" applyNumberFormat="1" applyFont="1" applyFill="1" applyBorder="1" applyAlignment="1">
      <alignment horizontal="right" vertical="center" wrapText="1"/>
    </xf>
    <xf numFmtId="3" fontId="2" fillId="2" borderId="18" xfId="0" applyNumberFormat="1" applyFont="1" applyFill="1" applyBorder="1" applyAlignment="1" applyProtection="1">
      <alignment horizontal="right" vertical="center" wrapText="1"/>
      <protection locked="0"/>
    </xf>
    <xf numFmtId="3" fontId="2" fillId="2" borderId="19" xfId="0" applyNumberFormat="1" applyFont="1" applyFill="1" applyBorder="1" applyAlignment="1" applyProtection="1">
      <alignment horizontal="right" vertical="center" wrapText="1"/>
      <protection locked="0"/>
    </xf>
    <xf numFmtId="3" fontId="9" fillId="2" borderId="18" xfId="0" applyNumberFormat="1" applyFont="1" applyFill="1" applyBorder="1" applyAlignment="1">
      <alignment horizontal="right" vertical="center" wrapText="1"/>
    </xf>
    <xf numFmtId="0" fontId="40" fillId="0" borderId="0" xfId="0" applyFont="1" applyAlignment="1">
      <alignment horizontal="justify" vertical="center"/>
    </xf>
    <xf numFmtId="0" fontId="39" fillId="0" borderId="0" xfId="0" applyFont="1" applyAlignment="1">
      <alignment horizontal="justify" vertical="center"/>
    </xf>
    <xf numFmtId="0" fontId="40" fillId="0" borderId="0" xfId="0" applyFont="1" applyAlignment="1">
      <alignment vertical="center"/>
    </xf>
    <xf numFmtId="0" fontId="40" fillId="0" borderId="0" xfId="0" applyFont="1" applyAlignment="1">
      <alignment horizontal="left" vertical="center" indent="5"/>
    </xf>
    <xf numFmtId="0" fontId="40" fillId="0" borderId="46" xfId="0" applyFont="1" applyBorder="1" applyAlignment="1">
      <alignment horizontal="center" vertical="center" wrapText="1"/>
    </xf>
    <xf numFmtId="0" fontId="40" fillId="0" borderId="44" xfId="0" applyFont="1" applyBorder="1" applyAlignment="1">
      <alignment horizontal="center" vertical="center" wrapText="1"/>
    </xf>
    <xf numFmtId="0" fontId="42" fillId="0" borderId="45" xfId="0" applyFont="1" applyBorder="1" applyAlignment="1">
      <alignment vertical="center" wrapText="1"/>
    </xf>
    <xf numFmtId="9" fontId="33" fillId="0" borderId="41" xfId="0" applyNumberFormat="1" applyFont="1" applyBorder="1" applyAlignment="1">
      <alignment horizontal="center" vertical="center" wrapText="1"/>
    </xf>
    <xf numFmtId="0" fontId="33" fillId="0" borderId="41" xfId="0" applyFont="1" applyBorder="1" applyAlignment="1">
      <alignment horizontal="center" vertical="center" wrapText="1"/>
    </xf>
    <xf numFmtId="0" fontId="42" fillId="0" borderId="45" xfId="0" applyFont="1" applyBorder="1" applyAlignment="1">
      <alignment horizontal="left" vertical="center" wrapText="1"/>
    </xf>
    <xf numFmtId="0" fontId="38" fillId="0" borderId="0" xfId="0" applyFont="1" applyAlignment="1">
      <alignment vertical="top" wrapText="1"/>
    </xf>
    <xf numFmtId="0" fontId="43" fillId="0" borderId="0" xfId="0" applyFont="1" applyAlignment="1">
      <alignment horizontal="center" vertical="center" wrapText="1"/>
    </xf>
    <xf numFmtId="0" fontId="44" fillId="0" borderId="0" xfId="0" applyFont="1" applyAlignment="1">
      <alignment horizontal="justify" vertical="center" wrapText="1"/>
    </xf>
    <xf numFmtId="0" fontId="46" fillId="0" borderId="0" xfId="0" applyFont="1" applyAlignment="1">
      <alignment vertical="center" wrapText="1"/>
    </xf>
    <xf numFmtId="0" fontId="47" fillId="0" borderId="0" xfId="0" applyFont="1" applyAlignment="1">
      <alignment horizontal="justify" vertical="center"/>
    </xf>
    <xf numFmtId="0" fontId="44" fillId="0" borderId="0" xfId="0" applyFont="1" applyAlignment="1">
      <alignment horizontal="justify" vertical="center"/>
    </xf>
    <xf numFmtId="0" fontId="49" fillId="0" borderId="0" xfId="0" applyFont="1" applyAlignment="1">
      <alignment horizontal="justify" vertical="center"/>
    </xf>
    <xf numFmtId="0" fontId="44" fillId="0" borderId="0" xfId="0" applyFont="1" applyAlignment="1">
      <alignment horizontal="center" vertical="center"/>
    </xf>
    <xf numFmtId="0" fontId="45" fillId="0" borderId="0" xfId="0" applyFont="1" applyAlignment="1">
      <alignment horizontal="center" vertical="center" wrapText="1"/>
    </xf>
    <xf numFmtId="0" fontId="40" fillId="0" borderId="0" xfId="0" applyFont="1" applyAlignment="1">
      <alignment horizontal="justify" vertical="center" wrapText="1"/>
    </xf>
    <xf numFmtId="0" fontId="44" fillId="0" borderId="0" xfId="0" applyFont="1" applyAlignment="1">
      <alignment vertical="center"/>
    </xf>
    <xf numFmtId="6" fontId="44" fillId="0" borderId="0" xfId="0" applyNumberFormat="1" applyFont="1" applyAlignment="1">
      <alignment horizontal="center" vertical="center" wrapText="1"/>
    </xf>
    <xf numFmtId="0" fontId="44" fillId="0" borderId="0" xfId="0" applyFont="1" applyAlignment="1">
      <alignment horizontal="center" vertical="center" wrapText="1"/>
    </xf>
    <xf numFmtId="0" fontId="44" fillId="0" borderId="47" xfId="0" applyFont="1" applyBorder="1" applyAlignment="1">
      <alignment horizontal="center" vertical="center" wrapText="1"/>
    </xf>
    <xf numFmtId="4" fontId="44" fillId="0" borderId="0" xfId="0" applyNumberFormat="1" applyFont="1" applyAlignment="1">
      <alignment horizontal="right" vertical="center" wrapText="1"/>
    </xf>
    <xf numFmtId="168" fontId="44" fillId="0" borderId="40" xfId="0" applyNumberFormat="1" applyFont="1" applyBorder="1" applyAlignment="1">
      <alignment horizontal="right" vertical="center" wrapText="1"/>
    </xf>
    <xf numFmtId="44" fontId="0" fillId="0" borderId="0" xfId="0" applyNumberFormat="1"/>
    <xf numFmtId="0" fontId="44" fillId="0" borderId="0" xfId="0" applyFont="1" applyAlignment="1">
      <alignment horizontal="left" vertical="center"/>
    </xf>
    <xf numFmtId="0" fontId="0" fillId="0" borderId="0" xfId="0" applyAlignment="1">
      <alignment horizontal="left"/>
    </xf>
    <xf numFmtId="0" fontId="40" fillId="0" borderId="0" xfId="0" applyFont="1" applyAlignment="1">
      <alignment horizontal="left" vertical="center"/>
    </xf>
    <xf numFmtId="0" fontId="40" fillId="0" borderId="0" xfId="0" applyFont="1" applyAlignment="1">
      <alignment horizontal="left" vertical="center" wrapText="1"/>
    </xf>
    <xf numFmtId="0" fontId="0" fillId="0" borderId="0" xfId="0" applyAlignment="1">
      <alignment horizontal="left" wrapText="1"/>
    </xf>
    <xf numFmtId="0" fontId="4" fillId="0" borderId="0" xfId="3"/>
    <xf numFmtId="0" fontId="4" fillId="28" borderId="0" xfId="3" applyFont="1" applyFill="1" applyBorder="1" applyAlignment="1">
      <alignment horizontal="center" vertical="center"/>
    </xf>
    <xf numFmtId="0" fontId="4" fillId="28" borderId="0" xfId="3" applyFill="1" applyBorder="1"/>
    <xf numFmtId="0" fontId="4" fillId="28" borderId="0" xfId="3" applyFont="1" applyFill="1" applyBorder="1" applyAlignment="1">
      <alignment vertical="center" wrapText="1"/>
    </xf>
    <xf numFmtId="0" fontId="4" fillId="28" borderId="0" xfId="3" applyFont="1" applyFill="1" applyBorder="1" applyAlignment="1">
      <alignment vertical="center"/>
    </xf>
    <xf numFmtId="0" fontId="4" fillId="28" borderId="0" xfId="3" applyFont="1" applyFill="1" applyBorder="1" applyAlignment="1">
      <alignment horizontal="center"/>
    </xf>
    <xf numFmtId="0" fontId="4" fillId="28" borderId="0" xfId="3" applyFont="1" applyFill="1" applyBorder="1" applyAlignment="1"/>
    <xf numFmtId="3" fontId="4" fillId="28" borderId="0" xfId="3" applyNumberFormat="1" applyFont="1" applyFill="1" applyBorder="1" applyAlignment="1">
      <alignment horizontal="center" vertical="center"/>
    </xf>
    <xf numFmtId="0" fontId="4" fillId="28" borderId="0" xfId="3" applyNumberFormat="1" applyFont="1" applyFill="1" applyBorder="1" applyAlignment="1">
      <alignment horizontal="center" vertical="center"/>
    </xf>
    <xf numFmtId="9" fontId="4" fillId="28" borderId="0" xfId="3" applyNumberFormat="1" applyFont="1" applyFill="1" applyBorder="1" applyAlignment="1">
      <alignment horizontal="center" vertical="center"/>
    </xf>
    <xf numFmtId="0" fontId="50" fillId="28" borderId="0" xfId="3" applyFont="1" applyFill="1" applyBorder="1"/>
    <xf numFmtId="0" fontId="4" fillId="28" borderId="13" xfId="3" applyFill="1" applyBorder="1" applyAlignment="1">
      <alignment vertical="top" wrapText="1"/>
    </xf>
    <xf numFmtId="0" fontId="4" fillId="28" borderId="13" xfId="3" applyFont="1" applyFill="1" applyBorder="1" applyAlignment="1">
      <alignment vertical="top" wrapText="1"/>
    </xf>
    <xf numFmtId="0" fontId="4" fillId="0" borderId="0" xfId="3" applyFont="1" applyBorder="1" applyAlignment="1">
      <alignment horizontal="center" vertical="center" wrapText="1"/>
    </xf>
    <xf numFmtId="0" fontId="50" fillId="28" borderId="13" xfId="3" applyFont="1" applyFill="1" applyBorder="1" applyAlignment="1">
      <alignment horizontal="center" vertical="top" wrapText="1"/>
    </xf>
    <xf numFmtId="0" fontId="7" fillId="28" borderId="13" xfId="3" applyFont="1" applyFill="1" applyBorder="1" applyAlignment="1">
      <alignment horizontal="left" vertical="top" wrapText="1"/>
    </xf>
    <xf numFmtId="0" fontId="4" fillId="28" borderId="13" xfId="3" applyFont="1" applyFill="1" applyBorder="1" applyAlignment="1">
      <alignment horizontal="left" vertical="top" wrapText="1"/>
    </xf>
    <xf numFmtId="0" fontId="4" fillId="28" borderId="13" xfId="3" applyFill="1" applyBorder="1" applyAlignment="1">
      <alignment horizontal="left" vertical="top" wrapText="1"/>
    </xf>
    <xf numFmtId="0" fontId="50" fillId="28" borderId="0" xfId="3" applyFont="1" applyFill="1" applyBorder="1" applyAlignment="1">
      <alignment vertical="center"/>
    </xf>
    <xf numFmtId="0" fontId="4" fillId="0" borderId="57" xfId="3" applyFont="1" applyBorder="1" applyAlignment="1">
      <alignment horizontal="center"/>
    </xf>
    <xf numFmtId="0" fontId="4" fillId="0" borderId="58" xfId="3" applyFont="1" applyBorder="1" applyAlignment="1">
      <alignment horizontal="center"/>
    </xf>
    <xf numFmtId="0" fontId="19" fillId="28" borderId="0" xfId="42" applyFill="1"/>
    <xf numFmtId="0" fontId="67" fillId="28" borderId="0" xfId="42" applyFont="1" applyFill="1"/>
    <xf numFmtId="0" fontId="4" fillId="28" borderId="13" xfId="3" applyFont="1" applyFill="1" applyBorder="1" applyAlignment="1">
      <alignment horizontal="center" vertical="top" wrapText="1"/>
    </xf>
    <xf numFmtId="0" fontId="50" fillId="28" borderId="13" xfId="3" applyFont="1" applyFill="1" applyBorder="1" applyAlignment="1">
      <alignment horizontal="center" vertical="top"/>
    </xf>
    <xf numFmtId="0" fontId="4" fillId="28" borderId="13" xfId="3" applyFont="1" applyFill="1" applyBorder="1" applyAlignment="1">
      <alignment horizontal="center" vertical="center"/>
    </xf>
    <xf numFmtId="0" fontId="50" fillId="28" borderId="14" xfId="3" applyFont="1" applyFill="1" applyBorder="1" applyAlignment="1">
      <alignment vertical="top"/>
    </xf>
    <xf numFmtId="0" fontId="50" fillId="28" borderId="14" xfId="3" applyFont="1" applyFill="1" applyBorder="1" applyAlignment="1">
      <alignment horizontal="center" vertical="top"/>
    </xf>
    <xf numFmtId="0" fontId="4" fillId="28" borderId="14" xfId="3" applyFill="1" applyBorder="1" applyAlignment="1">
      <alignment horizontal="center" vertical="center"/>
    </xf>
    <xf numFmtId="0" fontId="4" fillId="28" borderId="14" xfId="3" applyFont="1" applyFill="1" applyBorder="1" applyAlignment="1">
      <alignment horizontal="center" vertical="center"/>
    </xf>
    <xf numFmtId="0" fontId="4" fillId="28" borderId="14" xfId="3" applyFill="1" applyBorder="1"/>
    <xf numFmtId="0" fontId="68" fillId="0" borderId="13" xfId="40" applyNumberFormat="1" applyFont="1" applyFill="1" applyBorder="1" applyAlignment="1">
      <alignment horizontal="center" vertical="center" wrapText="1"/>
    </xf>
    <xf numFmtId="0" fontId="4" fillId="0" borderId="13" xfId="3" applyBorder="1" applyAlignment="1">
      <alignment horizontal="center" vertical="center"/>
    </xf>
    <xf numFmtId="0" fontId="68" fillId="0" borderId="13" xfId="40" applyNumberFormat="1" applyFont="1" applyBorder="1" applyAlignment="1">
      <alignment horizontal="center" vertical="center" wrapText="1"/>
    </xf>
    <xf numFmtId="1" fontId="4" fillId="28" borderId="13" xfId="3" applyNumberFormat="1" applyFont="1" applyFill="1" applyBorder="1" applyAlignment="1">
      <alignment horizontal="center" vertical="center" wrapText="1"/>
    </xf>
    <xf numFmtId="1" fontId="50" fillId="28" borderId="13" xfId="3" applyNumberFormat="1" applyFont="1" applyFill="1" applyBorder="1" applyAlignment="1">
      <alignment horizontal="center" vertical="center" wrapText="1"/>
    </xf>
    <xf numFmtId="0" fontId="4" fillId="28" borderId="13" xfId="3" applyFill="1" applyBorder="1" applyAlignment="1">
      <alignment horizontal="center" vertical="center"/>
    </xf>
    <xf numFmtId="10" fontId="50" fillId="28" borderId="13" xfId="3" applyNumberFormat="1" applyFont="1" applyFill="1" applyBorder="1" applyAlignment="1">
      <alignment horizontal="center" vertical="center" wrapText="1"/>
    </xf>
    <xf numFmtId="3" fontId="4" fillId="28" borderId="13" xfId="3" applyNumberFormat="1" applyFont="1" applyFill="1" applyBorder="1" applyAlignment="1">
      <alignment horizontal="center" vertical="center" wrapText="1"/>
    </xf>
    <xf numFmtId="3" fontId="4" fillId="28" borderId="13" xfId="39" applyNumberFormat="1" applyFont="1" applyFill="1" applyBorder="1" applyAlignment="1">
      <alignment horizontal="center" vertical="center" wrapText="1"/>
    </xf>
    <xf numFmtId="3" fontId="4" fillId="28" borderId="13" xfId="3" applyNumberFormat="1" applyFill="1" applyBorder="1" applyAlignment="1">
      <alignment vertical="center" wrapText="1"/>
    </xf>
    <xf numFmtId="3" fontId="4" fillId="28" borderId="13" xfId="3" applyNumberFormat="1" applyFill="1" applyBorder="1" applyAlignment="1">
      <alignment horizontal="center" vertical="center" wrapText="1"/>
    </xf>
    <xf numFmtId="0" fontId="4" fillId="0" borderId="13" xfId="3" applyFill="1" applyBorder="1" applyAlignment="1">
      <alignment horizontal="center" vertical="center"/>
    </xf>
    <xf numFmtId="0" fontId="36" fillId="3" borderId="13" xfId="3" applyFont="1" applyFill="1" applyBorder="1" applyAlignment="1">
      <alignment horizontal="center" vertical="center" wrapText="1"/>
    </xf>
    <xf numFmtId="0" fontId="6" fillId="3" borderId="13" xfId="3" applyFont="1" applyFill="1" applyBorder="1" applyAlignment="1">
      <alignment horizontal="center" vertical="center" wrapText="1"/>
    </xf>
    <xf numFmtId="0" fontId="4" fillId="28" borderId="0" xfId="3" applyFont="1" applyFill="1" applyBorder="1" applyAlignment="1">
      <alignment horizontal="center" vertical="center" wrapText="1"/>
    </xf>
    <xf numFmtId="0" fontId="4" fillId="28" borderId="0" xfId="3" applyFill="1" applyBorder="1" applyAlignment="1">
      <alignment vertical="center" wrapText="1"/>
    </xf>
    <xf numFmtId="0" fontId="4" fillId="28" borderId="0" xfId="3" applyFill="1" applyBorder="1" applyAlignment="1">
      <alignment horizontal="center" vertical="center"/>
    </xf>
    <xf numFmtId="0" fontId="36" fillId="3" borderId="0" xfId="3" applyFont="1" applyFill="1" applyBorder="1" applyAlignment="1">
      <alignment vertical="center" wrapText="1"/>
    </xf>
    <xf numFmtId="0" fontId="50" fillId="28" borderId="0" xfId="3" applyNumberFormat="1" applyFont="1" applyFill="1" applyBorder="1" applyAlignment="1">
      <alignment horizontal="center" vertical="top" wrapText="1"/>
    </xf>
    <xf numFmtId="0" fontId="4" fillId="28" borderId="0" xfId="3" applyFill="1" applyBorder="1" applyAlignment="1">
      <alignment vertical="top" wrapText="1"/>
    </xf>
    <xf numFmtId="0" fontId="4" fillId="28" borderId="14" xfId="3" applyFill="1" applyBorder="1" applyAlignment="1">
      <alignment vertical="top" wrapText="1"/>
    </xf>
    <xf numFmtId="0" fontId="4" fillId="28" borderId="13" xfId="3" applyFont="1" applyFill="1" applyBorder="1" applyAlignment="1">
      <alignment horizontal="center" vertical="top"/>
    </xf>
    <xf numFmtId="0" fontId="17" fillId="2" borderId="0" xfId="0" applyNumberFormat="1" applyFont="1" applyFill="1" applyBorder="1" applyAlignment="1" applyProtection="1"/>
    <xf numFmtId="0" fontId="17" fillId="2" borderId="0" xfId="0" applyNumberFormat="1" applyFont="1" applyFill="1" applyBorder="1" applyAlignment="1" applyProtection="1">
      <alignment wrapText="1"/>
    </xf>
    <xf numFmtId="39" fontId="17" fillId="2" borderId="0" xfId="0" applyNumberFormat="1" applyFont="1" applyFill="1" applyBorder="1" applyAlignment="1" applyProtection="1"/>
    <xf numFmtId="39" fontId="20" fillId="2" borderId="0" xfId="0" applyNumberFormat="1" applyFont="1" applyFill="1" applyBorder="1" applyAlignment="1">
      <alignment horizontal="right" vertical="center"/>
    </xf>
    <xf numFmtId="0" fontId="20" fillId="2" borderId="0" xfId="0" applyFont="1" applyFill="1" applyBorder="1" applyAlignment="1">
      <alignment horizontal="left" vertical="center"/>
    </xf>
    <xf numFmtId="0" fontId="2" fillId="0" borderId="0" xfId="0" applyFont="1" applyBorder="1"/>
    <xf numFmtId="0" fontId="17" fillId="2" borderId="0" xfId="0" applyFont="1" applyFill="1" applyBorder="1" applyAlignment="1">
      <alignment vertical="center"/>
    </xf>
    <xf numFmtId="39" fontId="17" fillId="2" borderId="0" xfId="0" applyNumberFormat="1" applyFont="1" applyFill="1" applyBorder="1" applyAlignment="1">
      <alignment horizontal="right" vertical="center"/>
    </xf>
    <xf numFmtId="0" fontId="0" fillId="0" borderId="5" xfId="0" applyBorder="1"/>
    <xf numFmtId="0" fontId="0" fillId="0" borderId="0" xfId="0" applyBorder="1"/>
    <xf numFmtId="0" fontId="20" fillId="2" borderId="0" xfId="0" applyFont="1" applyFill="1" applyBorder="1" applyAlignment="1">
      <alignment vertical="center"/>
    </xf>
    <xf numFmtId="0" fontId="20" fillId="2" borderId="0" xfId="0" applyFont="1" applyFill="1" applyBorder="1" applyAlignment="1">
      <alignment vertical="center" wrapText="1"/>
    </xf>
    <xf numFmtId="4" fontId="17" fillId="2" borderId="0" xfId="0" applyNumberFormat="1" applyFont="1" applyFill="1" applyBorder="1" applyAlignment="1">
      <alignment vertical="center"/>
    </xf>
    <xf numFmtId="4" fontId="17" fillId="0" borderId="0" xfId="0" applyNumberFormat="1" applyFont="1" applyBorder="1" applyAlignment="1">
      <alignment vertical="center"/>
    </xf>
    <xf numFmtId="0" fontId="0" fillId="0" borderId="7" xfId="0" applyBorder="1"/>
    <xf numFmtId="0" fontId="17" fillId="2" borderId="1" xfId="0" applyNumberFormat="1" applyFont="1" applyFill="1" applyBorder="1" applyAlignment="1" applyProtection="1"/>
    <xf numFmtId="0" fontId="17" fillId="2" borderId="1" xfId="0" applyNumberFormat="1" applyFont="1" applyFill="1" applyBorder="1" applyAlignment="1" applyProtection="1">
      <alignment wrapText="1"/>
    </xf>
    <xf numFmtId="0" fontId="2" fillId="0" borderId="1" xfId="0" applyFont="1" applyBorder="1"/>
    <xf numFmtId="0" fontId="2" fillId="0" borderId="6" xfId="0" applyFont="1" applyBorder="1"/>
    <xf numFmtId="3" fontId="7" fillId="2" borderId="6" xfId="1" applyNumberFormat="1" applyFont="1" applyFill="1" applyBorder="1" applyAlignment="1">
      <alignment vertical="top"/>
    </xf>
    <xf numFmtId="39" fontId="20" fillId="2" borderId="6" xfId="0" applyNumberFormat="1" applyFont="1" applyFill="1" applyBorder="1" applyAlignment="1">
      <alignment horizontal="right" vertical="center"/>
    </xf>
    <xf numFmtId="39" fontId="17" fillId="2" borderId="6" xfId="0" applyNumberFormat="1" applyFont="1" applyFill="1" applyBorder="1" applyAlignment="1">
      <alignment horizontal="right" vertical="center"/>
    </xf>
    <xf numFmtId="39" fontId="17" fillId="2" borderId="6" xfId="0" applyNumberFormat="1" applyFont="1" applyFill="1" applyBorder="1" applyAlignment="1" applyProtection="1"/>
    <xf numFmtId="0" fontId="2" fillId="0" borderId="8" xfId="0" applyFont="1" applyBorder="1"/>
    <xf numFmtId="3" fontId="44" fillId="0" borderId="0" xfId="0" applyNumberFormat="1" applyFont="1" applyAlignment="1">
      <alignment horizontal="center" vertical="center" wrapText="1"/>
    </xf>
    <xf numFmtId="0" fontId="7" fillId="28" borderId="0" xfId="0" applyFont="1" applyFill="1" applyBorder="1" applyAlignment="1">
      <alignment vertical="top" wrapText="1"/>
    </xf>
    <xf numFmtId="0" fontId="7" fillId="28" borderId="0" xfId="0" applyFont="1" applyFill="1" applyBorder="1" applyAlignment="1">
      <alignment wrapText="1"/>
    </xf>
    <xf numFmtId="0" fontId="7" fillId="28" borderId="0" xfId="0" applyFont="1" applyFill="1" applyBorder="1" applyAlignment="1"/>
    <xf numFmtId="49" fontId="17" fillId="28" borderId="0" xfId="0" applyNumberFormat="1" applyFont="1" applyFill="1" applyBorder="1" applyAlignment="1">
      <alignment vertical="top" wrapText="1"/>
    </xf>
    <xf numFmtId="49" fontId="17" fillId="28" borderId="0" xfId="0" applyNumberFormat="1" applyFont="1" applyFill="1" applyBorder="1" applyAlignment="1">
      <alignment vertical="center" wrapText="1"/>
    </xf>
    <xf numFmtId="0" fontId="7" fillId="28" borderId="0" xfId="0" applyFont="1" applyFill="1" applyBorder="1" applyAlignment="1">
      <alignment vertical="center" wrapText="1"/>
    </xf>
    <xf numFmtId="4" fontId="4" fillId="2" borderId="0" xfId="0" applyNumberFormat="1" applyFont="1" applyFill="1" applyBorder="1" applyAlignment="1"/>
    <xf numFmtId="0" fontId="7" fillId="28" borderId="0" xfId="0" applyFont="1" applyFill="1" applyBorder="1"/>
    <xf numFmtId="0" fontId="7" fillId="28" borderId="0" xfId="0" applyFont="1" applyFill="1" applyBorder="1" applyAlignment="1">
      <alignment horizontal="left"/>
    </xf>
    <xf numFmtId="49" fontId="17" fillId="28" borderId="0" xfId="0" applyNumberFormat="1" applyFont="1" applyFill="1" applyBorder="1" applyAlignment="1">
      <alignment horizontal="left" vertical="center" wrapText="1"/>
    </xf>
    <xf numFmtId="0" fontId="7" fillId="28" borderId="0" xfId="0" applyFont="1" applyFill="1" applyBorder="1" applyAlignment="1">
      <alignment vertical="center"/>
    </xf>
    <xf numFmtId="43" fontId="7" fillId="28" borderId="0" xfId="0" applyNumberFormat="1" applyFont="1" applyFill="1" applyBorder="1" applyAlignment="1">
      <alignment horizontal="left"/>
    </xf>
    <xf numFmtId="49" fontId="17" fillId="2" borderId="0" xfId="0" applyNumberFormat="1" applyFont="1" applyFill="1" applyBorder="1" applyAlignment="1">
      <alignment horizontal="left" vertical="center" wrapText="1"/>
    </xf>
    <xf numFmtId="43" fontId="7" fillId="2" borderId="0" xfId="0" applyNumberFormat="1" applyFont="1" applyFill="1" applyBorder="1" applyAlignment="1">
      <alignment horizontal="left"/>
    </xf>
    <xf numFmtId="0" fontId="7" fillId="28" borderId="0" xfId="0" applyFont="1" applyFill="1" applyBorder="1" applyAlignment="1">
      <alignment horizontal="left" vertical="top" wrapText="1"/>
    </xf>
    <xf numFmtId="0" fontId="3" fillId="28" borderId="0" xfId="0" applyFont="1" applyFill="1" applyBorder="1" applyAlignment="1">
      <alignment vertical="top" wrapText="1"/>
    </xf>
    <xf numFmtId="49" fontId="20" fillId="28" borderId="0" xfId="0" applyNumberFormat="1" applyFont="1" applyFill="1" applyBorder="1" applyAlignment="1">
      <alignment horizontal="left" vertical="top" wrapText="1"/>
    </xf>
    <xf numFmtId="43" fontId="7" fillId="28" borderId="0" xfId="0" applyNumberFormat="1" applyFont="1" applyFill="1" applyBorder="1" applyAlignment="1">
      <alignment vertical="top" wrapText="1"/>
    </xf>
    <xf numFmtId="0" fontId="4" fillId="2" borderId="0" xfId="0" applyFont="1" applyFill="1" applyAlignment="1">
      <alignment vertical="top" wrapText="1"/>
    </xf>
    <xf numFmtId="0" fontId="7" fillId="28" borderId="0" xfId="0" applyFont="1" applyFill="1" applyBorder="1" applyAlignment="1">
      <alignment horizontal="left" vertical="center" wrapText="1"/>
    </xf>
    <xf numFmtId="0" fontId="4" fillId="2" borderId="0" xfId="0" applyFont="1" applyFill="1" applyBorder="1" applyAlignment="1"/>
    <xf numFmtId="0" fontId="4" fillId="2" borderId="0" xfId="0" applyFont="1" applyFill="1" applyBorder="1" applyAlignment="1">
      <alignment horizontal="left"/>
    </xf>
    <xf numFmtId="43" fontId="7" fillId="2" borderId="0" xfId="0" applyNumberFormat="1" applyFont="1" applyFill="1" applyBorder="1" applyAlignment="1">
      <alignment vertical="top" wrapText="1"/>
    </xf>
    <xf numFmtId="0" fontId="2" fillId="2" borderId="0" xfId="0" applyFont="1" applyFill="1" applyBorder="1" applyAlignment="1" applyProtection="1">
      <protection locked="0"/>
    </xf>
    <xf numFmtId="0" fontId="2" fillId="0" borderId="0" xfId="0" applyFont="1" applyBorder="1" applyProtection="1"/>
    <xf numFmtId="0" fontId="7" fillId="2" borderId="0" xfId="0" applyFont="1" applyFill="1" applyBorder="1" applyAlignment="1" applyProtection="1">
      <protection locked="0"/>
    </xf>
    <xf numFmtId="0" fontId="7" fillId="2" borderId="0" xfId="0" applyFont="1" applyFill="1" applyBorder="1" applyAlignment="1" applyProtection="1">
      <alignment vertical="center"/>
      <protection locked="0"/>
    </xf>
    <xf numFmtId="0" fontId="7" fillId="2" borderId="0" xfId="0" applyFont="1" applyFill="1" applyBorder="1" applyAlignment="1" applyProtection="1">
      <alignment vertical="top"/>
      <protection locked="0"/>
    </xf>
    <xf numFmtId="0" fontId="2" fillId="2" borderId="0" xfId="0" applyFont="1" applyFill="1" applyBorder="1" applyAlignment="1" applyProtection="1">
      <alignment vertical="top"/>
      <protection locked="0"/>
    </xf>
    <xf numFmtId="0" fontId="7" fillId="2" borderId="0" xfId="0" applyNumberFormat="1" applyFont="1" applyFill="1" applyBorder="1" applyAlignment="1" applyProtection="1"/>
    <xf numFmtId="0" fontId="2" fillId="2" borderId="0" xfId="0" applyFont="1" applyFill="1" applyBorder="1" applyAlignment="1" applyProtection="1">
      <alignment horizontal="center"/>
      <protection locked="0"/>
    </xf>
    <xf numFmtId="0" fontId="7" fillId="2" borderId="0" xfId="0" applyFont="1" applyFill="1" applyBorder="1" applyAlignment="1">
      <alignment horizontal="left" vertical="top" wrapText="1"/>
    </xf>
    <xf numFmtId="0" fontId="2" fillId="2" borderId="0" xfId="0" applyFont="1" applyFill="1" applyBorder="1" applyAlignment="1" applyProtection="1">
      <alignment horizontal="center" vertical="top"/>
      <protection locked="0"/>
    </xf>
    <xf numFmtId="0" fontId="3" fillId="2" borderId="0" xfId="0" applyFont="1" applyFill="1" applyBorder="1" applyAlignment="1" applyProtection="1">
      <alignment horizontal="center" vertical="top"/>
    </xf>
    <xf numFmtId="0" fontId="44" fillId="0" borderId="0" xfId="0" applyFont="1" applyAlignment="1">
      <alignment horizontal="justify" vertical="center" wrapText="1"/>
    </xf>
    <xf numFmtId="0" fontId="40" fillId="0" borderId="0" xfId="0" applyFont="1" applyAlignment="1">
      <alignment horizontal="justify" vertical="center" wrapText="1"/>
    </xf>
    <xf numFmtId="0" fontId="43" fillId="0" borderId="0" xfId="0" applyFont="1" applyAlignment="1">
      <alignment horizontal="center" vertical="center" wrapText="1"/>
    </xf>
    <xf numFmtId="0" fontId="39" fillId="0" borderId="0" xfId="0" applyFont="1" applyAlignment="1">
      <alignment horizontal="left" vertical="center"/>
    </xf>
    <xf numFmtId="0" fontId="7" fillId="2" borderId="0" xfId="0" applyFont="1" applyFill="1" applyBorder="1" applyAlignment="1" applyProtection="1">
      <alignment horizontal="center" vertical="top" wrapText="1"/>
      <protection locked="0"/>
    </xf>
    <xf numFmtId="0" fontId="51" fillId="3" borderId="7" xfId="3" applyFont="1" applyFill="1" applyBorder="1" applyAlignment="1">
      <alignment horizontal="center" vertical="center" wrapText="1"/>
    </xf>
    <xf numFmtId="0" fontId="51" fillId="3" borderId="1" xfId="3" applyFont="1" applyFill="1" applyBorder="1" applyAlignment="1">
      <alignment horizontal="center" vertical="center" wrapText="1"/>
    </xf>
    <xf numFmtId="0" fontId="51" fillId="3" borderId="8" xfId="3" applyFont="1" applyFill="1" applyBorder="1" applyAlignment="1">
      <alignment horizontal="center" vertical="center" wrapText="1"/>
    </xf>
    <xf numFmtId="165" fontId="32" fillId="3" borderId="0" xfId="1" applyNumberFormat="1" applyFont="1" applyFill="1" applyBorder="1" applyAlignment="1" applyProtection="1">
      <alignment horizontal="center" wrapText="1"/>
    </xf>
    <xf numFmtId="0" fontId="7"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top"/>
    </xf>
    <xf numFmtId="3" fontId="8" fillId="2" borderId="59" xfId="0" applyNumberFormat="1" applyFont="1" applyFill="1" applyBorder="1" applyAlignment="1" applyProtection="1">
      <alignment horizontal="center" vertical="top"/>
    </xf>
    <xf numFmtId="0" fontId="2" fillId="2" borderId="59" xfId="0" applyFont="1" applyFill="1" applyBorder="1" applyProtection="1"/>
    <xf numFmtId="0" fontId="7" fillId="2" borderId="59" xfId="0" applyFont="1" applyFill="1" applyBorder="1" applyAlignment="1" applyProtection="1">
      <alignment horizontal="center" vertical="center"/>
      <protection locked="0"/>
    </xf>
    <xf numFmtId="43" fontId="7" fillId="2" borderId="0" xfId="1" applyFont="1" applyFill="1" applyBorder="1" applyAlignment="1" applyProtection="1">
      <alignment horizontal="center"/>
    </xf>
    <xf numFmtId="6" fontId="44" fillId="0" borderId="47" xfId="0" applyNumberFormat="1" applyFont="1" applyBorder="1" applyAlignment="1">
      <alignment horizontal="center" vertical="center" wrapText="1"/>
    </xf>
    <xf numFmtId="0" fontId="40" fillId="0" borderId="0" xfId="0" applyFont="1" applyBorder="1" applyAlignment="1">
      <alignment horizontal="center" vertical="center" wrapText="1"/>
    </xf>
    <xf numFmtId="0" fontId="33" fillId="0" borderId="0" xfId="0" applyFont="1" applyBorder="1" applyAlignment="1">
      <alignment horizontal="center" vertical="center" wrapText="1"/>
    </xf>
    <xf numFmtId="168" fontId="44" fillId="0" borderId="0" xfId="0" applyNumberFormat="1" applyFont="1" applyBorder="1" applyAlignment="1">
      <alignment horizontal="right" vertical="center" wrapText="1"/>
    </xf>
    <xf numFmtId="0" fontId="44" fillId="0" borderId="3" xfId="0" applyFont="1" applyBorder="1" applyAlignment="1">
      <alignment horizontal="center" vertical="center"/>
    </xf>
    <xf numFmtId="3" fontId="24" fillId="2" borderId="16" xfId="4" applyNumberFormat="1" applyFont="1" applyFill="1" applyBorder="1" applyAlignment="1">
      <alignment horizontal="right"/>
    </xf>
    <xf numFmtId="0" fontId="6" fillId="3" borderId="10" xfId="3" applyFont="1" applyFill="1" applyBorder="1" applyAlignment="1">
      <alignment horizontal="center" vertical="center"/>
    </xf>
    <xf numFmtId="0" fontId="6" fillId="3" borderId="3" xfId="3" applyFont="1" applyFill="1" applyBorder="1" applyAlignment="1">
      <alignment horizontal="center" vertical="center" wrapText="1"/>
    </xf>
    <xf numFmtId="0" fontId="6" fillId="3" borderId="1" xfId="3" applyFont="1" applyFill="1" applyBorder="1" applyAlignment="1">
      <alignment horizontal="center" vertical="center" wrapText="1"/>
    </xf>
    <xf numFmtId="0" fontId="6" fillId="3" borderId="2" xfId="3" applyFont="1" applyFill="1" applyBorder="1" applyAlignment="1">
      <alignment horizontal="center" vertical="center" wrapText="1"/>
    </xf>
    <xf numFmtId="165" fontId="6" fillId="3" borderId="0" xfId="1" applyNumberFormat="1" applyFont="1" applyFill="1" applyBorder="1" applyAlignment="1" applyProtection="1">
      <alignment horizontal="center"/>
      <protection locked="0"/>
    </xf>
    <xf numFmtId="165" fontId="6" fillId="3" borderId="0" xfId="1" applyNumberFormat="1" applyFont="1" applyFill="1" applyBorder="1" applyAlignment="1" applyProtection="1">
      <alignment horizontal="center"/>
    </xf>
    <xf numFmtId="0" fontId="16" fillId="2" borderId="0" xfId="0" applyFont="1" applyFill="1" applyBorder="1" applyAlignment="1" applyProtection="1">
      <protection locked="0"/>
    </xf>
    <xf numFmtId="0" fontId="70" fillId="0" borderId="0" xfId="0" applyFont="1" applyBorder="1"/>
    <xf numFmtId="0" fontId="16" fillId="2" borderId="0" xfId="0" applyFont="1" applyFill="1" applyBorder="1" applyAlignment="1" applyProtection="1">
      <alignment horizontal="center"/>
      <protection locked="0"/>
    </xf>
    <xf numFmtId="0" fontId="16" fillId="2" borderId="0" xfId="0" applyFont="1" applyFill="1" applyBorder="1" applyAlignment="1" applyProtection="1">
      <alignment vertical="top"/>
      <protection locked="0"/>
    </xf>
    <xf numFmtId="0" fontId="21" fillId="0" borderId="0" xfId="0" applyFont="1" applyAlignment="1">
      <alignment vertical="top"/>
    </xf>
    <xf numFmtId="0" fontId="9" fillId="2" borderId="0" xfId="0" applyFont="1" applyFill="1" applyBorder="1" applyAlignment="1">
      <alignment horizontal="justify" vertical="center" wrapText="1"/>
    </xf>
    <xf numFmtId="0" fontId="9" fillId="2" borderId="0" xfId="0" applyFont="1" applyFill="1" applyBorder="1" applyAlignment="1">
      <alignment horizontal="left" vertical="center" wrapText="1" indent="3"/>
    </xf>
    <xf numFmtId="3" fontId="9" fillId="2" borderId="0" xfId="0" applyNumberFormat="1" applyFont="1" applyFill="1" applyBorder="1" applyAlignment="1" applyProtection="1">
      <alignment horizontal="right" vertical="center" wrapText="1"/>
    </xf>
    <xf numFmtId="0" fontId="0" fillId="2" borderId="0" xfId="0" applyFill="1"/>
    <xf numFmtId="0" fontId="0" fillId="2" borderId="0" xfId="0" applyFill="1" applyBorder="1"/>
    <xf numFmtId="0" fontId="70" fillId="2" borderId="0" xfId="0" applyFont="1" applyFill="1" applyBorder="1"/>
    <xf numFmtId="0" fontId="71" fillId="0" borderId="0" xfId="0" applyFont="1"/>
    <xf numFmtId="0" fontId="7" fillId="2" borderId="0" xfId="0" applyFont="1" applyFill="1" applyBorder="1" applyAlignment="1">
      <alignment horizontal="center" vertical="center"/>
    </xf>
    <xf numFmtId="0" fontId="3" fillId="5" borderId="0" xfId="0" applyNumberFormat="1" applyFont="1" applyFill="1" applyBorder="1" applyAlignment="1" applyProtection="1">
      <alignment horizontal="left"/>
    </xf>
    <xf numFmtId="0" fontId="7" fillId="5" borderId="0" xfId="0" applyNumberFormat="1" applyFont="1" applyFill="1" applyBorder="1" applyAlignment="1" applyProtection="1">
      <alignment horizontal="left" vertical="top" wrapText="1"/>
      <protection locked="0"/>
    </xf>
    <xf numFmtId="0" fontId="17" fillId="5" borderId="0" xfId="0" applyNumberFormat="1" applyFont="1" applyFill="1" applyBorder="1" applyAlignment="1" applyProtection="1">
      <alignment vertical="top"/>
      <protection locked="0"/>
    </xf>
    <xf numFmtId="0" fontId="3" fillId="5" borderId="0" xfId="0" applyNumberFormat="1" applyFont="1" applyFill="1" applyBorder="1" applyAlignment="1" applyProtection="1">
      <alignment vertical="top"/>
      <protection locked="0"/>
    </xf>
    <xf numFmtId="0" fontId="3" fillId="5" borderId="0" xfId="0" applyNumberFormat="1" applyFont="1" applyFill="1" applyBorder="1" applyAlignment="1" applyProtection="1">
      <alignment horizontal="left" vertical="top"/>
      <protection locked="0"/>
    </xf>
    <xf numFmtId="3" fontId="3" fillId="5" borderId="0" xfId="0" applyNumberFormat="1" applyFont="1" applyFill="1" applyBorder="1" applyAlignment="1" applyProtection="1">
      <alignment horizontal="right" vertical="top"/>
      <protection locked="0"/>
    </xf>
    <xf numFmtId="3" fontId="7" fillId="5" borderId="0" xfId="0" applyNumberFormat="1" applyFont="1" applyFill="1" applyBorder="1" applyAlignment="1" applyProtection="1">
      <alignment vertical="top"/>
      <protection locked="0"/>
    </xf>
    <xf numFmtId="0" fontId="7" fillId="5" borderId="0" xfId="0" applyNumberFormat="1" applyFont="1" applyFill="1" applyBorder="1" applyAlignment="1" applyProtection="1">
      <alignment horizontal="center" vertical="top" wrapText="1"/>
      <protection locked="0"/>
    </xf>
    <xf numFmtId="3" fontId="7" fillId="5" borderId="0" xfId="0" applyNumberFormat="1" applyFont="1" applyFill="1" applyBorder="1" applyAlignment="1" applyProtection="1">
      <alignment horizontal="center" vertical="top"/>
      <protection locked="0"/>
    </xf>
    <xf numFmtId="0" fontId="2" fillId="2" borderId="60" xfId="0" applyFont="1" applyFill="1" applyBorder="1" applyAlignment="1" applyProtection="1">
      <alignment horizontal="justify" vertical="center" wrapText="1"/>
      <protection locked="0"/>
    </xf>
    <xf numFmtId="0" fontId="2" fillId="2" borderId="38" xfId="0" applyFont="1" applyFill="1" applyBorder="1" applyAlignment="1" applyProtection="1">
      <alignment horizontal="center" vertical="center" wrapText="1"/>
      <protection locked="0"/>
    </xf>
    <xf numFmtId="0" fontId="2" fillId="2" borderId="42"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justify" vertical="center" wrapText="1"/>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left" vertical="center" wrapText="1"/>
      <protection locked="0"/>
    </xf>
    <xf numFmtId="4" fontId="4" fillId="2" borderId="0" xfId="0" applyNumberFormat="1" applyFont="1" applyFill="1" applyBorder="1" applyAlignment="1">
      <alignment horizontal="center"/>
    </xf>
    <xf numFmtId="0" fontId="9" fillId="2" borderId="0" xfId="0" applyFont="1" applyFill="1" applyBorder="1"/>
    <xf numFmtId="0" fontId="74" fillId="3" borderId="0" xfId="0" applyFont="1" applyFill="1"/>
    <xf numFmtId="0" fontId="5" fillId="3" borderId="0" xfId="0" applyFont="1" applyFill="1"/>
    <xf numFmtId="0" fontId="6" fillId="3" borderId="0" xfId="0" applyFont="1" applyFill="1"/>
    <xf numFmtId="0" fontId="5" fillId="3" borderId="0" xfId="0" applyFont="1" applyFill="1" applyBorder="1"/>
    <xf numFmtId="0" fontId="6" fillId="3" borderId="0" xfId="0" applyFont="1" applyFill="1" applyBorder="1" applyAlignment="1"/>
    <xf numFmtId="0" fontId="6" fillId="3" borderId="0" xfId="3" applyFont="1" applyFill="1" applyBorder="1" applyAlignment="1" applyProtection="1"/>
    <xf numFmtId="164" fontId="5" fillId="3" borderId="0" xfId="2" applyFont="1" applyFill="1" applyBorder="1" applyProtection="1"/>
    <xf numFmtId="0" fontId="73" fillId="0" borderId="0" xfId="0" applyFont="1"/>
    <xf numFmtId="0" fontId="5" fillId="3" borderId="0" xfId="0" applyFont="1" applyFill="1" applyBorder="1" applyAlignment="1">
      <alignment vertical="top"/>
    </xf>
    <xf numFmtId="0" fontId="6" fillId="3" borderId="0" xfId="0" applyFont="1" applyFill="1" applyBorder="1"/>
    <xf numFmtId="0" fontId="5" fillId="3" borderId="0" xfId="0" applyFont="1" applyFill="1" applyBorder="1" applyAlignment="1"/>
    <xf numFmtId="0" fontId="6" fillId="3" borderId="0" xfId="3" applyFont="1" applyFill="1" applyBorder="1" applyAlignment="1"/>
    <xf numFmtId="0" fontId="6" fillId="3" borderId="0" xfId="3" applyFont="1" applyFill="1" applyBorder="1" applyAlignment="1">
      <alignment horizontal="centerContinuous"/>
    </xf>
    <xf numFmtId="0" fontId="5" fillId="3" borderId="0" xfId="0" applyFont="1" applyFill="1" applyBorder="1" applyAlignment="1">
      <alignment horizontal="centerContinuous"/>
    </xf>
    <xf numFmtId="0" fontId="6" fillId="3" borderId="0" xfId="3" applyFont="1" applyFill="1" applyBorder="1" applyAlignment="1">
      <alignment horizontal="center"/>
    </xf>
    <xf numFmtId="0" fontId="6" fillId="3" borderId="0" xfId="3" applyFont="1" applyFill="1" applyBorder="1" applyAlignment="1">
      <alignment horizontal="center" vertical="top"/>
    </xf>
    <xf numFmtId="0" fontId="5" fillId="3" borderId="0" xfId="3" applyFont="1" applyFill="1" applyBorder="1" applyAlignment="1">
      <alignment horizontal="centerContinuous" vertical="center"/>
    </xf>
    <xf numFmtId="0" fontId="5" fillId="3" borderId="0" xfId="3" applyFont="1" applyFill="1" applyBorder="1" applyAlignment="1">
      <alignment horizontal="center" vertical="top"/>
    </xf>
    <xf numFmtId="0" fontId="6" fillId="3" borderId="0" xfId="2" applyNumberFormat="1" applyFont="1" applyFill="1" applyBorder="1" applyAlignment="1">
      <alignment horizontal="centerContinuous" vertical="center"/>
    </xf>
    <xf numFmtId="0" fontId="6" fillId="3" borderId="0" xfId="0" applyFont="1" applyFill="1" applyBorder="1" applyAlignment="1">
      <alignment horizontal="right"/>
    </xf>
    <xf numFmtId="0" fontId="6" fillId="3" borderId="0" xfId="0" applyFont="1" applyFill="1" applyBorder="1" applyAlignment="1">
      <alignment horizontal="center"/>
    </xf>
    <xf numFmtId="0" fontId="5" fillId="3" borderId="0" xfId="3" applyFont="1" applyFill="1" applyBorder="1" applyAlignment="1">
      <alignment horizontal="center" vertical="center"/>
    </xf>
    <xf numFmtId="0" fontId="5" fillId="3" borderId="0" xfId="3" applyFont="1" applyFill="1" applyBorder="1" applyAlignment="1">
      <alignment horizontal="center"/>
    </xf>
    <xf numFmtId="0" fontId="5" fillId="3" borderId="0" xfId="0" applyFont="1" applyFill="1" applyBorder="1" applyAlignment="1">
      <alignment horizontal="center"/>
    </xf>
    <xf numFmtId="0" fontId="5" fillId="3" borderId="0" xfId="0" applyFont="1" applyFill="1" applyProtection="1"/>
    <xf numFmtId="0" fontId="5" fillId="3" borderId="0" xfId="0" applyFont="1" applyFill="1" applyAlignment="1" applyProtection="1">
      <alignment vertical="top"/>
    </xf>
    <xf numFmtId="0" fontId="5" fillId="3" borderId="0" xfId="0" applyFont="1" applyFill="1" applyAlignment="1" applyProtection="1"/>
    <xf numFmtId="0" fontId="5" fillId="3" borderId="0" xfId="0" applyFont="1" applyFill="1" applyAlignment="1" applyProtection="1">
      <alignment horizontal="right" vertical="top"/>
    </xf>
    <xf numFmtId="0" fontId="5" fillId="3" borderId="0" xfId="0" applyFont="1" applyFill="1" applyBorder="1" applyProtection="1"/>
    <xf numFmtId="0" fontId="6" fillId="3" borderId="0" xfId="0" applyFont="1" applyFill="1" applyBorder="1" applyAlignment="1" applyProtection="1"/>
    <xf numFmtId="0" fontId="6" fillId="3" borderId="0" xfId="2" applyNumberFormat="1" applyFont="1" applyFill="1" applyBorder="1" applyAlignment="1" applyProtection="1">
      <alignment vertical="center"/>
    </xf>
    <xf numFmtId="0" fontId="6" fillId="3" borderId="0" xfId="2" applyNumberFormat="1" applyFont="1" applyFill="1" applyBorder="1" applyAlignment="1" applyProtection="1">
      <alignment horizontal="right" vertical="top"/>
    </xf>
    <xf numFmtId="0" fontId="5" fillId="3" borderId="0" xfId="0" applyFont="1" applyFill="1" applyBorder="1" applyProtection="1">
      <protection locked="0"/>
    </xf>
    <xf numFmtId="0" fontId="5" fillId="3" borderId="0" xfId="0" applyFont="1" applyFill="1" applyProtection="1">
      <protection locked="0"/>
    </xf>
    <xf numFmtId="0" fontId="5" fillId="3" borderId="0" xfId="0" applyFont="1" applyFill="1" applyAlignment="1" applyProtection="1">
      <alignment horizontal="right"/>
      <protection locked="0"/>
    </xf>
    <xf numFmtId="0" fontId="5" fillId="3" borderId="0" xfId="0" applyFont="1" applyFill="1" applyAlignment="1" applyProtection="1">
      <protection locked="0"/>
    </xf>
    <xf numFmtId="0" fontId="5" fillId="3" borderId="0" xfId="0" applyFont="1" applyFill="1" applyAlignment="1" applyProtection="1">
      <alignment wrapText="1"/>
      <protection locked="0"/>
    </xf>
    <xf numFmtId="0" fontId="5" fillId="3" borderId="0" xfId="0" applyFont="1" applyFill="1" applyBorder="1" applyAlignment="1">
      <alignment wrapText="1"/>
    </xf>
    <xf numFmtId="0" fontId="5" fillId="3" borderId="0" xfId="0" applyNumberFormat="1" applyFont="1" applyFill="1" applyBorder="1" applyAlignment="1" applyProtection="1"/>
    <xf numFmtId="0"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Continuous"/>
    </xf>
    <xf numFmtId="0" fontId="5" fillId="3" borderId="0" xfId="0" applyNumberFormat="1" applyFont="1" applyFill="1" applyBorder="1" applyAlignment="1" applyProtection="1">
      <alignment horizontal="center" vertical="center"/>
    </xf>
    <xf numFmtId="0" fontId="5" fillId="3" borderId="0" xfId="0" applyNumberFormat="1" applyFont="1" applyFill="1" applyBorder="1" applyAlignment="1" applyProtection="1">
      <alignment horizontal="center"/>
    </xf>
    <xf numFmtId="3" fontId="7" fillId="28" borderId="0" xfId="0" applyNumberFormat="1" applyFont="1" applyFill="1" applyBorder="1" applyAlignment="1">
      <alignment horizontal="right" vertical="center"/>
    </xf>
    <xf numFmtId="3" fontId="7" fillId="28" borderId="0" xfId="0" applyNumberFormat="1" applyFont="1" applyFill="1" applyBorder="1"/>
    <xf numFmtId="3" fontId="7" fillId="28" borderId="0" xfId="0" applyNumberFormat="1" applyFont="1" applyFill="1" applyBorder="1" applyAlignment="1">
      <alignment horizontal="center"/>
    </xf>
    <xf numFmtId="3" fontId="17" fillId="28" borderId="0" xfId="0" applyNumberFormat="1" applyFont="1" applyFill="1" applyBorder="1" applyAlignment="1">
      <alignment vertical="center"/>
    </xf>
    <xf numFmtId="3" fontId="7" fillId="28" borderId="0" xfId="0" applyNumberFormat="1" applyFont="1" applyFill="1" applyBorder="1" applyAlignment="1">
      <alignment horizontal="right" vertical="top" wrapText="1"/>
    </xf>
    <xf numFmtId="3" fontId="7" fillId="28" borderId="0" xfId="0" applyNumberFormat="1" applyFont="1" applyFill="1" applyBorder="1" applyAlignment="1">
      <alignment horizontal="right" indent="2"/>
    </xf>
    <xf numFmtId="3" fontId="17" fillId="28" borderId="0" xfId="0" applyNumberFormat="1" applyFont="1" applyFill="1" applyBorder="1" applyAlignment="1">
      <alignment horizontal="right" vertical="top" wrapText="1"/>
    </xf>
    <xf numFmtId="3" fontId="17" fillId="28" borderId="0" xfId="0" applyNumberFormat="1" applyFont="1" applyFill="1" applyBorder="1" applyAlignment="1">
      <alignment horizontal="right" vertical="center" wrapText="1"/>
    </xf>
    <xf numFmtId="3" fontId="7" fillId="28" borderId="0" xfId="0" applyNumberFormat="1" applyFont="1" applyFill="1" applyBorder="1" applyAlignment="1">
      <alignment horizontal="right" vertical="center" wrapText="1"/>
    </xf>
    <xf numFmtId="3" fontId="4" fillId="28" borderId="0" xfId="0" applyNumberFormat="1" applyFont="1" applyFill="1" applyBorder="1" applyAlignment="1">
      <alignment horizontal="right" indent="2"/>
    </xf>
    <xf numFmtId="3" fontId="4" fillId="28" borderId="0" xfId="0" applyNumberFormat="1" applyFont="1" applyFill="1" applyBorder="1"/>
    <xf numFmtId="3" fontId="4" fillId="2" borderId="0" xfId="0" applyNumberFormat="1" applyFont="1" applyFill="1" applyBorder="1" applyAlignment="1">
      <alignment horizontal="right" indent="2"/>
    </xf>
    <xf numFmtId="3" fontId="4" fillId="2" borderId="0" xfId="0" applyNumberFormat="1" applyFont="1" applyFill="1" applyBorder="1" applyAlignment="1">
      <alignment horizontal="right" vertical="top" indent="2"/>
    </xf>
    <xf numFmtId="3" fontId="4" fillId="2" borderId="0" xfId="0" applyNumberFormat="1" applyFont="1" applyFill="1" applyBorder="1" applyAlignment="1"/>
    <xf numFmtId="3" fontId="4" fillId="2" borderId="0" xfId="0" applyNumberFormat="1" applyFont="1" applyFill="1" applyBorder="1" applyAlignment="1">
      <alignment vertical="top"/>
    </xf>
    <xf numFmtId="3" fontId="7" fillId="2" borderId="0" xfId="0" applyNumberFormat="1" applyFont="1" applyFill="1" applyBorder="1" applyAlignment="1"/>
    <xf numFmtId="3" fontId="17" fillId="2" borderId="0" xfId="0" applyNumberFormat="1" applyFont="1" applyFill="1" applyBorder="1" applyAlignment="1">
      <alignment vertical="center" wrapText="1"/>
    </xf>
    <xf numFmtId="3" fontId="7" fillId="2" borderId="0" xfId="0" applyNumberFormat="1" applyFont="1" applyFill="1" applyBorder="1" applyAlignment="1">
      <alignment vertical="center"/>
    </xf>
    <xf numFmtId="3" fontId="7" fillId="28" borderId="0" xfId="0" applyNumberFormat="1" applyFont="1" applyFill="1" applyBorder="1" applyAlignment="1"/>
    <xf numFmtId="3" fontId="17" fillId="28" borderId="0" xfId="0" applyNumberFormat="1" applyFont="1" applyFill="1" applyBorder="1" applyAlignment="1">
      <alignment vertical="center" wrapText="1"/>
    </xf>
    <xf numFmtId="3" fontId="7" fillId="28" borderId="0" xfId="0" applyNumberFormat="1" applyFont="1" applyFill="1" applyBorder="1" applyAlignment="1">
      <alignment vertical="top" wrapText="1"/>
    </xf>
    <xf numFmtId="3" fontId="7" fillId="2" borderId="0" xfId="0" applyNumberFormat="1" applyFont="1" applyFill="1" applyBorder="1"/>
    <xf numFmtId="3" fontId="7" fillId="28" borderId="0" xfId="0" applyNumberFormat="1" applyFont="1" applyFill="1" applyBorder="1" applyAlignment="1">
      <alignment vertical="center" wrapText="1"/>
    </xf>
    <xf numFmtId="3" fontId="7" fillId="28" borderId="0" xfId="0" applyNumberFormat="1" applyFont="1" applyFill="1" applyBorder="1" applyAlignment="1">
      <alignment vertical="center"/>
    </xf>
    <xf numFmtId="3" fontId="4" fillId="2" borderId="0" xfId="0" applyNumberFormat="1" applyFont="1" applyFill="1" applyBorder="1"/>
    <xf numFmtId="0" fontId="6" fillId="3" borderId="0" xfId="0" applyFont="1" applyFill="1" applyAlignment="1" applyProtection="1">
      <alignment horizontal="center"/>
    </xf>
    <xf numFmtId="0" fontId="8"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6" fillId="3" borderId="0" xfId="0" applyFont="1" applyFill="1" applyBorder="1" applyAlignment="1" applyProtection="1">
      <alignment horizontal="center"/>
    </xf>
    <xf numFmtId="0" fontId="6" fillId="3" borderId="0" xfId="2" applyNumberFormat="1" applyFont="1" applyFill="1" applyBorder="1" applyAlignment="1" applyProtection="1">
      <alignment horizontal="center" vertical="center"/>
    </xf>
    <xf numFmtId="0" fontId="5" fillId="3" borderId="2" xfId="3" applyFont="1" applyFill="1" applyBorder="1" applyAlignment="1" applyProtection="1">
      <alignment horizontal="center" vertical="center"/>
    </xf>
    <xf numFmtId="0" fontId="5" fillId="3" borderId="5" xfId="3" applyFont="1" applyFill="1" applyBorder="1" applyAlignment="1" applyProtection="1">
      <alignment horizontal="center" vertical="center"/>
    </xf>
    <xf numFmtId="0" fontId="6" fillId="3" borderId="3"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3" xfId="3" applyFont="1" applyFill="1" applyBorder="1" applyAlignment="1" applyProtection="1">
      <alignment horizontal="right" vertical="top"/>
    </xf>
    <xf numFmtId="0" fontId="6" fillId="3" borderId="0" xfId="3" applyFont="1" applyFill="1" applyBorder="1" applyAlignment="1" applyProtection="1">
      <alignment horizontal="right" vertical="top"/>
    </xf>
    <xf numFmtId="0" fontId="3" fillId="2" borderId="0" xfId="0" applyFont="1" applyFill="1" applyBorder="1" applyAlignment="1" applyProtection="1">
      <alignment horizontal="left" vertical="top" wrapText="1"/>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left" vertical="top"/>
    </xf>
    <xf numFmtId="0" fontId="2" fillId="2" borderId="0"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72" fillId="3" borderId="0" xfId="0" applyFont="1" applyFill="1" applyAlignment="1">
      <alignment horizontal="center"/>
    </xf>
    <xf numFmtId="0" fontId="3" fillId="2" borderId="0" xfId="0" applyFont="1" applyFill="1" applyBorder="1" applyAlignment="1">
      <alignment vertical="top" wrapText="1"/>
    </xf>
    <xf numFmtId="0" fontId="3" fillId="2" borderId="0" xfId="0" applyFont="1" applyFill="1" applyBorder="1" applyAlignment="1">
      <alignment horizontal="left" vertical="top" wrapText="1"/>
    </xf>
    <xf numFmtId="0" fontId="6" fillId="3" borderId="10" xfId="3" applyFont="1" applyFill="1" applyBorder="1" applyAlignment="1">
      <alignment horizontal="center" vertical="center"/>
    </xf>
    <xf numFmtId="0" fontId="6" fillId="3" borderId="0" xfId="3" applyFont="1" applyFill="1" applyBorder="1" applyAlignment="1">
      <alignment horizontal="center"/>
    </xf>
    <xf numFmtId="0" fontId="7" fillId="2"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0" xfId="0" applyFont="1" applyFill="1" applyBorder="1" applyAlignment="1">
      <alignment vertical="top" wrapText="1"/>
    </xf>
    <xf numFmtId="0" fontId="7" fillId="2" borderId="0" xfId="0" applyFont="1" applyFill="1" applyBorder="1" applyAlignment="1">
      <alignment horizontal="left" vertical="top"/>
    </xf>
    <xf numFmtId="0" fontId="6" fillId="3" borderId="0" xfId="0" applyFont="1" applyFill="1" applyBorder="1" applyAlignment="1">
      <alignment horizontal="center" vertical="top"/>
    </xf>
    <xf numFmtId="0" fontId="6" fillId="3" borderId="0" xfId="0" applyFont="1" applyFill="1" applyBorder="1" applyAlignment="1">
      <alignment horizontal="center"/>
    </xf>
    <xf numFmtId="0" fontId="5" fillId="3" borderId="0" xfId="0" applyNumberFormat="1" applyFont="1" applyFill="1" applyBorder="1" applyAlignment="1" applyProtection="1">
      <alignment horizontal="left"/>
    </xf>
    <xf numFmtId="0" fontId="9" fillId="2" borderId="0" xfId="0" applyFont="1" applyFill="1" applyBorder="1" applyAlignment="1">
      <alignment horizontal="left" vertical="top" wrapText="1"/>
    </xf>
    <xf numFmtId="0" fontId="3" fillId="2" borderId="12" xfId="0" applyFont="1" applyFill="1" applyBorder="1" applyAlignment="1">
      <alignment horizontal="left" vertical="top"/>
    </xf>
    <xf numFmtId="0" fontId="3" fillId="2" borderId="1" xfId="0" applyFont="1" applyFill="1" applyBorder="1" applyAlignment="1">
      <alignment horizontal="left" vertical="top"/>
    </xf>
    <xf numFmtId="0" fontId="7"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center" vertical="top"/>
      <protection locked="0"/>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3" fillId="2" borderId="5" xfId="3" applyFont="1" applyFill="1" applyBorder="1" applyAlignment="1">
      <alignment horizontal="left" vertical="top"/>
    </xf>
    <xf numFmtId="0" fontId="3" fillId="2" borderId="0" xfId="3" applyFont="1" applyFill="1" applyBorder="1" applyAlignment="1">
      <alignment horizontal="left" vertical="top"/>
    </xf>
    <xf numFmtId="0" fontId="7" fillId="2" borderId="0" xfId="3" applyFont="1" applyFill="1" applyBorder="1" applyAlignment="1">
      <alignment horizontal="left" vertical="top" wrapText="1"/>
    </xf>
    <xf numFmtId="0" fontId="7" fillId="2" borderId="0" xfId="3" applyFont="1" applyFill="1" applyBorder="1" applyAlignment="1">
      <alignment horizontal="left" vertical="top"/>
    </xf>
    <xf numFmtId="0" fontId="3" fillId="2" borderId="0" xfId="3" applyFont="1" applyFill="1" applyBorder="1" applyAlignment="1">
      <alignment horizontal="left" vertical="top" wrapText="1"/>
    </xf>
    <xf numFmtId="43" fontId="7" fillId="2" borderId="0" xfId="1" applyFont="1" applyFill="1" applyBorder="1" applyAlignment="1" applyProtection="1">
      <alignment horizontal="center"/>
      <protection locked="0"/>
    </xf>
    <xf numFmtId="0" fontId="2" fillId="2" borderId="0" xfId="0" applyFont="1" applyFill="1" applyBorder="1" applyAlignment="1">
      <alignment horizontal="right"/>
    </xf>
    <xf numFmtId="0" fontId="2" fillId="2" borderId="0" xfId="0" applyFont="1" applyFill="1" applyBorder="1" applyAlignment="1">
      <alignment horizontal="left"/>
    </xf>
    <xf numFmtId="0" fontId="2" fillId="2" borderId="0" xfId="0" applyFont="1" applyFill="1" applyBorder="1" applyAlignment="1">
      <alignment horizontal="left" vertical="top"/>
    </xf>
    <xf numFmtId="0" fontId="6" fillId="3" borderId="0" xfId="2" applyNumberFormat="1" applyFont="1" applyFill="1" applyBorder="1" applyAlignment="1">
      <alignment horizontal="center" vertical="center"/>
    </xf>
    <xf numFmtId="0" fontId="6" fillId="3" borderId="3" xfId="3" applyFont="1" applyFill="1" applyBorder="1" applyAlignment="1">
      <alignment horizontal="center" vertical="center" wrapText="1"/>
    </xf>
    <xf numFmtId="0" fontId="6" fillId="3" borderId="1" xfId="3" applyFont="1" applyFill="1" applyBorder="1" applyAlignment="1">
      <alignment horizontal="center" vertical="center" wrapText="1"/>
    </xf>
    <xf numFmtId="0" fontId="3" fillId="2" borderId="5" xfId="2" applyNumberFormat="1" applyFont="1" applyFill="1" applyBorder="1" applyAlignment="1">
      <alignment horizontal="center" vertical="center"/>
    </xf>
    <xf numFmtId="0" fontId="3" fillId="2" borderId="0" xfId="2" applyNumberFormat="1" applyFont="1" applyFill="1" applyBorder="1" applyAlignment="1">
      <alignment horizontal="center" vertical="center"/>
    </xf>
    <xf numFmtId="0" fontId="3" fillId="2" borderId="6" xfId="2" applyNumberFormat="1" applyFont="1" applyFill="1" applyBorder="1" applyAlignment="1">
      <alignment horizontal="center" vertical="center"/>
    </xf>
    <xf numFmtId="0" fontId="3" fillId="2" borderId="5" xfId="2" applyNumberFormat="1" applyFont="1" applyFill="1" applyBorder="1" applyAlignment="1">
      <alignment horizontal="center" vertical="top"/>
    </xf>
    <xf numFmtId="0" fontId="3" fillId="2" borderId="0" xfId="2" applyNumberFormat="1" applyFont="1" applyFill="1" applyBorder="1" applyAlignment="1">
      <alignment horizontal="center" vertical="top"/>
    </xf>
    <xf numFmtId="0" fontId="3" fillId="2" borderId="6" xfId="2" applyNumberFormat="1" applyFont="1" applyFill="1" applyBorder="1" applyAlignment="1">
      <alignment horizontal="center" vertical="top"/>
    </xf>
    <xf numFmtId="0" fontId="9" fillId="2" borderId="0" xfId="0" applyFont="1" applyFill="1" applyBorder="1" applyAlignment="1">
      <alignment horizontal="left" vertical="top"/>
    </xf>
    <xf numFmtId="0" fontId="7" fillId="2" borderId="0" xfId="0" applyFont="1" applyFill="1" applyBorder="1" applyAlignment="1" applyProtection="1">
      <alignment horizontal="center" vertical="top"/>
      <protection locked="0"/>
    </xf>
    <xf numFmtId="0" fontId="2" fillId="2" borderId="7" xfId="0" applyFont="1" applyFill="1" applyBorder="1" applyAlignment="1">
      <alignment horizontal="center" vertical="top"/>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32" fillId="3" borderId="0" xfId="0" applyFont="1" applyFill="1" applyAlignment="1">
      <alignment horizontal="center"/>
    </xf>
    <xf numFmtId="0" fontId="6" fillId="3" borderId="10" xfId="3" applyFont="1" applyFill="1" applyBorder="1" applyAlignment="1" applyProtection="1">
      <alignment horizontal="center" vertical="center"/>
    </xf>
    <xf numFmtId="0" fontId="3" fillId="2" borderId="0" xfId="2" applyNumberFormat="1" applyFont="1" applyFill="1" applyBorder="1" applyAlignment="1" applyProtection="1">
      <alignment horizontal="center" vertical="center"/>
    </xf>
    <xf numFmtId="0" fontId="3" fillId="2" borderId="6" xfId="2" applyNumberFormat="1" applyFont="1" applyFill="1" applyBorder="1" applyAlignment="1" applyProtection="1">
      <alignment horizontal="center" vertical="center"/>
    </xf>
    <xf numFmtId="0" fontId="3" fillId="2" borderId="0" xfId="2" applyNumberFormat="1" applyFont="1" applyFill="1" applyBorder="1" applyAlignment="1" applyProtection="1">
      <alignment horizontal="center" vertical="top"/>
    </xf>
    <xf numFmtId="0" fontId="3" fillId="2" borderId="6" xfId="2" applyNumberFormat="1" applyFont="1" applyFill="1" applyBorder="1" applyAlignment="1" applyProtection="1">
      <alignment horizontal="center" vertical="top"/>
    </xf>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center" vertical="top"/>
    </xf>
    <xf numFmtId="0" fontId="6" fillId="3" borderId="0" xfId="3" applyFont="1" applyFill="1" applyBorder="1" applyAlignment="1" applyProtection="1">
      <alignment horizontal="center"/>
    </xf>
    <xf numFmtId="0" fontId="8" fillId="2" borderId="0" xfId="0" applyFont="1" applyFill="1" applyBorder="1" applyAlignment="1" applyProtection="1">
      <alignment horizontal="left" vertical="top"/>
    </xf>
    <xf numFmtId="0" fontId="8" fillId="2" borderId="1" xfId="0" applyFont="1" applyFill="1" applyBorder="1" applyAlignment="1" applyProtection="1">
      <alignment horizontal="left" vertical="top"/>
    </xf>
    <xf numFmtId="0" fontId="7" fillId="2" borderId="0" xfId="0" applyFont="1" applyFill="1" applyBorder="1" applyAlignment="1" applyProtection="1">
      <alignment horizontal="center" vertical="top"/>
    </xf>
    <xf numFmtId="43" fontId="7" fillId="2" borderId="3" xfId="1" applyFont="1" applyFill="1" applyBorder="1" applyAlignment="1" applyProtection="1">
      <alignment horizontal="center"/>
    </xf>
    <xf numFmtId="43" fontId="7" fillId="2" borderId="0" xfId="1" applyFont="1" applyFill="1" applyBorder="1" applyAlignment="1" applyProtection="1">
      <alignment horizontal="center" vertical="top"/>
    </xf>
    <xf numFmtId="0" fontId="2" fillId="2" borderId="59" xfId="0" applyFont="1" applyFill="1" applyBorder="1" applyAlignment="1" applyProtection="1">
      <alignment horizontal="center"/>
    </xf>
    <xf numFmtId="0" fontId="2" fillId="0" borderId="0" xfId="0" applyFont="1" applyAlignment="1">
      <alignment horizontal="center"/>
    </xf>
    <xf numFmtId="0" fontId="2" fillId="0" borderId="0" xfId="0" applyFont="1" applyAlignment="1">
      <alignment horizontal="left" wrapText="1" shrinkToFit="1"/>
    </xf>
    <xf numFmtId="0" fontId="6" fillId="3" borderId="2" xfId="3" applyFont="1" applyFill="1" applyBorder="1" applyAlignment="1">
      <alignment horizontal="center" vertical="center" wrapText="1"/>
    </xf>
    <xf numFmtId="0" fontId="6" fillId="3" borderId="5" xfId="3" applyFont="1" applyFill="1" applyBorder="1" applyAlignment="1">
      <alignment horizontal="center" vertical="center" wrapText="1"/>
    </xf>
    <xf numFmtId="0" fontId="6" fillId="3" borderId="0" xfId="3" applyFont="1" applyFill="1" applyBorder="1" applyAlignment="1">
      <alignment horizontal="center" vertical="center" wrapText="1"/>
    </xf>
    <xf numFmtId="0" fontId="20" fillId="2" borderId="0" xfId="0" applyFont="1" applyFill="1" applyBorder="1" applyAlignment="1">
      <alignment horizontal="left" vertical="center" wrapText="1"/>
    </xf>
    <xf numFmtId="0" fontId="20" fillId="0" borderId="0" xfId="0" applyNumberFormat="1" applyFont="1" applyFill="1" applyBorder="1" applyAlignment="1" applyProtection="1">
      <alignment wrapText="1"/>
    </xf>
    <xf numFmtId="0" fontId="44" fillId="0" borderId="3" xfId="0" applyFont="1" applyBorder="1" applyAlignment="1">
      <alignment horizontal="center" vertical="center"/>
    </xf>
    <xf numFmtId="0" fontId="44" fillId="0" borderId="0" xfId="0" applyFont="1" applyAlignment="1">
      <alignment horizontal="center" vertical="center"/>
    </xf>
    <xf numFmtId="0" fontId="40" fillId="0" borderId="0" xfId="0" applyFont="1" applyAlignment="1">
      <alignment horizontal="center" wrapText="1" shrinkToFit="1"/>
    </xf>
    <xf numFmtId="0" fontId="44" fillId="0" borderId="0" xfId="0" applyFont="1" applyAlignment="1">
      <alignment horizontal="justify" vertical="center" wrapText="1"/>
    </xf>
    <xf numFmtId="0" fontId="6" fillId="3" borderId="1" xfId="0" applyFont="1" applyFill="1" applyBorder="1" applyAlignment="1" applyProtection="1">
      <alignment horizontal="center"/>
    </xf>
    <xf numFmtId="0" fontId="6" fillId="3" borderId="59" xfId="0" applyFont="1" applyFill="1" applyBorder="1" applyAlignment="1" applyProtection="1">
      <alignment horizontal="center"/>
    </xf>
    <xf numFmtId="0" fontId="47" fillId="0" borderId="0" xfId="0" applyFont="1" applyAlignment="1">
      <alignment horizontal="left" vertical="center"/>
    </xf>
    <xf numFmtId="0" fontId="40" fillId="0" borderId="0" xfId="0" applyFont="1" applyAlignment="1">
      <alignment horizontal="left" vertical="center" wrapText="1"/>
    </xf>
    <xf numFmtId="0" fontId="44" fillId="0" borderId="0" xfId="0" applyFont="1" applyAlignment="1">
      <alignment horizontal="left" vertical="center" wrapText="1"/>
    </xf>
    <xf numFmtId="0" fontId="44" fillId="0" borderId="0" xfId="0" applyFont="1" applyAlignment="1">
      <alignment horizontal="left" vertical="center"/>
    </xf>
    <xf numFmtId="0" fontId="40" fillId="0" borderId="0" xfId="0" applyFont="1" applyAlignment="1">
      <alignment horizontal="justify" vertical="center" wrapText="1"/>
    </xf>
    <xf numFmtId="0" fontId="40" fillId="0" borderId="0" xfId="0" applyFont="1" applyAlignment="1">
      <alignment horizontal="center" vertical="center"/>
    </xf>
    <xf numFmtId="0" fontId="43" fillId="0" borderId="0" xfId="0" applyFont="1" applyAlignment="1">
      <alignment horizontal="center" vertical="center" wrapText="1"/>
    </xf>
    <xf numFmtId="0" fontId="40" fillId="0" borderId="0" xfId="0" applyFont="1" applyAlignment="1">
      <alignment horizontal="left" vertical="center"/>
    </xf>
    <xf numFmtId="0" fontId="40" fillId="0" borderId="0" xfId="0" applyFont="1" applyAlignment="1">
      <alignment horizontal="justify" vertical="top" wrapText="1"/>
    </xf>
    <xf numFmtId="0" fontId="40" fillId="0" borderId="0" xfId="0" applyFont="1" applyAlignment="1">
      <alignment horizontal="justify" vertical="justify" wrapText="1"/>
    </xf>
    <xf numFmtId="0" fontId="39" fillId="0" borderId="0" xfId="0" applyFont="1" applyAlignment="1">
      <alignment horizontal="left" vertical="center"/>
    </xf>
    <xf numFmtId="0" fontId="39" fillId="0" borderId="0" xfId="0" applyFont="1" applyAlignment="1">
      <alignment horizontal="left" vertical="center" wrapText="1"/>
    </xf>
    <xf numFmtId="0" fontId="40" fillId="0" borderId="0" xfId="0" applyFont="1" applyAlignment="1">
      <alignment horizontal="center" vertical="center" wrapText="1"/>
    </xf>
    <xf numFmtId="0" fontId="7" fillId="2" borderId="1" xfId="0" applyFont="1" applyFill="1" applyBorder="1" applyAlignment="1">
      <alignment horizontal="left" vertical="top" wrapText="1"/>
    </xf>
    <xf numFmtId="0" fontId="7"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center"/>
      <protection locked="0"/>
    </xf>
    <xf numFmtId="0" fontId="2" fillId="0" borderId="0" xfId="0" applyFont="1" applyAlignment="1">
      <alignment horizontal="center" wrapText="1" shrinkToFit="1"/>
    </xf>
    <xf numFmtId="37" fontId="6" fillId="3" borderId="2" xfId="1" applyNumberFormat="1" applyFont="1" applyFill="1" applyBorder="1" applyAlignment="1" applyProtection="1">
      <alignment horizontal="center"/>
    </xf>
    <xf numFmtId="37" fontId="6" fillId="3" borderId="3" xfId="1" applyNumberFormat="1" applyFont="1" applyFill="1" applyBorder="1" applyAlignment="1" applyProtection="1">
      <alignment horizontal="center"/>
    </xf>
    <xf numFmtId="37" fontId="6" fillId="3" borderId="4" xfId="1" applyNumberFormat="1" applyFont="1" applyFill="1" applyBorder="1" applyAlignment="1" applyProtection="1">
      <alignment horizontal="center"/>
    </xf>
    <xf numFmtId="37" fontId="6" fillId="3" borderId="5" xfId="1" applyNumberFormat="1" applyFont="1" applyFill="1" applyBorder="1" applyAlignment="1" applyProtection="1">
      <alignment horizontal="center"/>
      <protection locked="0"/>
    </xf>
    <xf numFmtId="37" fontId="6" fillId="3" borderId="0" xfId="1" applyNumberFormat="1" applyFont="1" applyFill="1" applyBorder="1" applyAlignment="1" applyProtection="1">
      <alignment horizontal="center"/>
      <protection locked="0"/>
    </xf>
    <xf numFmtId="37" fontId="6" fillId="3" borderId="6" xfId="1" applyNumberFormat="1" applyFont="1" applyFill="1" applyBorder="1" applyAlignment="1" applyProtection="1">
      <alignment horizontal="center"/>
      <protection locked="0"/>
    </xf>
    <xf numFmtId="37" fontId="6" fillId="3" borderId="5" xfId="1" applyNumberFormat="1" applyFont="1" applyFill="1" applyBorder="1" applyAlignment="1" applyProtection="1">
      <alignment horizontal="center"/>
    </xf>
    <xf numFmtId="37" fontId="6" fillId="3" borderId="0" xfId="1" applyNumberFormat="1" applyFont="1" applyFill="1" applyBorder="1" applyAlignment="1" applyProtection="1">
      <alignment horizontal="center"/>
    </xf>
    <xf numFmtId="37" fontId="6" fillId="3" borderId="6" xfId="1" applyNumberFormat="1" applyFont="1" applyFill="1" applyBorder="1" applyAlignment="1" applyProtection="1">
      <alignment horizontal="center"/>
    </xf>
    <xf numFmtId="37" fontId="6" fillId="3" borderId="7" xfId="1" applyNumberFormat="1" applyFont="1" applyFill="1" applyBorder="1" applyAlignment="1" applyProtection="1">
      <alignment horizontal="center"/>
    </xf>
    <xf numFmtId="37" fontId="6" fillId="3" borderId="1" xfId="1" applyNumberFormat="1" applyFont="1" applyFill="1" applyBorder="1" applyAlignment="1" applyProtection="1">
      <alignment horizontal="center"/>
    </xf>
    <xf numFmtId="37" fontId="6" fillId="3" borderId="8" xfId="1" applyNumberFormat="1" applyFont="1" applyFill="1" applyBorder="1" applyAlignment="1" applyProtection="1">
      <alignment horizontal="center"/>
    </xf>
    <xf numFmtId="0" fontId="25" fillId="2" borderId="0" xfId="0" applyFont="1" applyFill="1" applyBorder="1" applyAlignment="1">
      <alignment horizontal="left" vertical="center" wrapText="1"/>
    </xf>
    <xf numFmtId="0" fontId="25" fillId="2" borderId="6" xfId="0" applyFont="1" applyFill="1" applyBorder="1" applyAlignment="1">
      <alignment horizontal="left" vertical="center" wrapText="1"/>
    </xf>
    <xf numFmtId="37" fontId="6" fillId="3" borderId="0" xfId="1" applyNumberFormat="1" applyFont="1" applyFill="1" applyBorder="1" applyAlignment="1" applyProtection="1">
      <alignment horizontal="center" vertical="center" wrapText="1"/>
    </xf>
    <xf numFmtId="37" fontId="6" fillId="3" borderId="0" xfId="1" applyNumberFormat="1" applyFont="1" applyFill="1" applyBorder="1" applyAlignment="1" applyProtection="1">
      <alignment horizontal="center" vertical="center"/>
    </xf>
    <xf numFmtId="37" fontId="6" fillId="3" borderId="1" xfId="1" applyNumberFormat="1" applyFont="1" applyFill="1" applyBorder="1" applyAlignment="1" applyProtection="1">
      <alignment horizontal="center" vertical="center"/>
    </xf>
    <xf numFmtId="37" fontId="6" fillId="3" borderId="9" xfId="1" applyNumberFormat="1" applyFont="1" applyFill="1" applyBorder="1" applyAlignment="1" applyProtection="1">
      <alignment horizontal="center"/>
    </xf>
    <xf numFmtId="37" fontId="6" fillId="3" borderId="10" xfId="1" applyNumberFormat="1" applyFont="1" applyFill="1" applyBorder="1" applyAlignment="1" applyProtection="1">
      <alignment horizontal="center"/>
    </xf>
    <xf numFmtId="37" fontId="6" fillId="3" borderId="11" xfId="1" applyNumberFormat="1" applyFont="1" applyFill="1" applyBorder="1" applyAlignment="1" applyProtection="1">
      <alignment horizontal="center"/>
    </xf>
    <xf numFmtId="37" fontId="6" fillId="3" borderId="13" xfId="1" applyNumberFormat="1" applyFont="1" applyFill="1" applyBorder="1" applyAlignment="1" applyProtection="1">
      <alignment horizontal="center" vertical="center" wrapText="1"/>
    </xf>
    <xf numFmtId="0" fontId="18" fillId="2" borderId="5"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8" fillId="2" borderId="6" xfId="0" applyFont="1" applyFill="1" applyBorder="1" applyAlignment="1">
      <alignment horizontal="left" vertical="center" wrapText="1"/>
    </xf>
    <xf numFmtId="3" fontId="20" fillId="2" borderId="14" xfId="4" applyNumberFormat="1" applyFont="1" applyFill="1" applyBorder="1" applyAlignment="1">
      <alignment horizontal="right"/>
    </xf>
    <xf numFmtId="3" fontId="20" fillId="2" borderId="15" xfId="4" applyNumberFormat="1" applyFont="1" applyFill="1" applyBorder="1" applyAlignment="1">
      <alignment horizontal="right"/>
    </xf>
    <xf numFmtId="0" fontId="3" fillId="0" borderId="9" xfId="0" applyFont="1" applyBorder="1" applyAlignment="1">
      <alignment horizontal="center" vertical="top" wrapText="1"/>
    </xf>
    <xf numFmtId="0" fontId="3" fillId="0" borderId="11" xfId="0" applyFont="1" applyBorder="1" applyAlignment="1">
      <alignment horizontal="center" vertical="top" wrapText="1"/>
    </xf>
    <xf numFmtId="3" fontId="24" fillId="2" borderId="14" xfId="4" applyNumberFormat="1" applyFont="1" applyFill="1" applyBorder="1" applyAlignment="1"/>
    <xf numFmtId="3" fontId="24" fillId="2" borderId="15" xfId="4" applyNumberFormat="1" applyFont="1" applyFill="1" applyBorder="1" applyAlignment="1"/>
    <xf numFmtId="0" fontId="28" fillId="0" borderId="9" xfId="0" applyFont="1" applyBorder="1" applyAlignment="1">
      <alignment horizontal="center" vertical="top" wrapText="1"/>
    </xf>
    <xf numFmtId="0" fontId="28" fillId="0" borderId="11" xfId="0" applyFont="1" applyBorder="1" applyAlignment="1">
      <alignment horizontal="center" vertical="top" wrapText="1"/>
    </xf>
    <xf numFmtId="0" fontId="7" fillId="2" borderId="0" xfId="0" applyFont="1" applyFill="1" applyBorder="1" applyAlignment="1" applyProtection="1">
      <alignment horizontal="left" vertical="top" wrapText="1"/>
      <protection locked="0"/>
    </xf>
    <xf numFmtId="0" fontId="27" fillId="2" borderId="0" xfId="0" applyFont="1" applyFill="1" applyAlignment="1">
      <alignment horizontal="left" vertical="top" wrapText="1"/>
    </xf>
    <xf numFmtId="0" fontId="2" fillId="2" borderId="0" xfId="0" applyFont="1" applyFill="1" applyBorder="1" applyAlignment="1" applyProtection="1">
      <alignment horizontal="center"/>
    </xf>
    <xf numFmtId="0" fontId="21" fillId="0" borderId="0" xfId="0" applyFont="1" applyAlignment="1">
      <alignment horizontal="left" vertical="top"/>
    </xf>
    <xf numFmtId="37" fontId="6" fillId="3" borderId="2" xfId="1" applyNumberFormat="1" applyFont="1" applyFill="1" applyBorder="1" applyAlignment="1" applyProtection="1">
      <alignment horizontal="center" vertical="center" wrapText="1"/>
    </xf>
    <xf numFmtId="37" fontId="6" fillId="3" borderId="4" xfId="1" applyNumberFormat="1" applyFont="1" applyFill="1" applyBorder="1" applyAlignment="1" applyProtection="1">
      <alignment horizontal="center" vertical="center"/>
    </xf>
    <xf numFmtId="37" fontId="6" fillId="3" borderId="5" xfId="1" applyNumberFormat="1" applyFont="1" applyFill="1" applyBorder="1" applyAlignment="1" applyProtection="1">
      <alignment horizontal="center" vertical="center"/>
    </xf>
    <xf numFmtId="37" fontId="6" fillId="3" borderId="6" xfId="1" applyNumberFormat="1" applyFont="1" applyFill="1" applyBorder="1" applyAlignment="1" applyProtection="1">
      <alignment horizontal="center" vertical="center"/>
    </xf>
    <xf numFmtId="37" fontId="6" fillId="3" borderId="7" xfId="1" applyNumberFormat="1" applyFont="1" applyFill="1" applyBorder="1" applyAlignment="1" applyProtection="1">
      <alignment horizontal="center" vertical="center"/>
    </xf>
    <xf numFmtId="37" fontId="6" fillId="3" borderId="8"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left" vertical="center"/>
    </xf>
    <xf numFmtId="165" fontId="6" fillId="3" borderId="4" xfId="1" applyNumberFormat="1" applyFont="1" applyFill="1" applyBorder="1" applyAlignment="1" applyProtection="1">
      <alignment horizontal="left" vertical="center"/>
    </xf>
    <xf numFmtId="165" fontId="6" fillId="3" borderId="5" xfId="1" applyNumberFormat="1" applyFont="1" applyFill="1" applyBorder="1" applyAlignment="1" applyProtection="1">
      <alignment horizontal="left" vertical="center"/>
    </xf>
    <xf numFmtId="165" fontId="6" fillId="3" borderId="6" xfId="1" applyNumberFormat="1" applyFont="1" applyFill="1" applyBorder="1" applyAlignment="1" applyProtection="1">
      <alignment horizontal="left" vertical="center"/>
    </xf>
    <xf numFmtId="165" fontId="6" fillId="3" borderId="7" xfId="1" applyNumberFormat="1" applyFont="1" applyFill="1" applyBorder="1" applyAlignment="1" applyProtection="1">
      <alignment horizontal="left" vertical="center"/>
    </xf>
    <xf numFmtId="165" fontId="6" fillId="3" borderId="8" xfId="1" applyNumberFormat="1" applyFont="1" applyFill="1" applyBorder="1" applyAlignment="1" applyProtection="1">
      <alignment horizontal="left" vertical="center"/>
    </xf>
    <xf numFmtId="165" fontId="6" fillId="3" borderId="9"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vertical="center"/>
    </xf>
    <xf numFmtId="165" fontId="6" fillId="3" borderId="11"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center" vertical="center"/>
    </xf>
    <xf numFmtId="165" fontId="6" fillId="3" borderId="7" xfId="1" applyNumberFormat="1" applyFont="1" applyFill="1" applyBorder="1" applyAlignment="1" applyProtection="1">
      <alignment horizontal="center" vertical="center"/>
    </xf>
    <xf numFmtId="165" fontId="32" fillId="3" borderId="2" xfId="1" applyNumberFormat="1" applyFont="1" applyFill="1" applyBorder="1" applyAlignment="1" applyProtection="1">
      <alignment horizontal="center" vertical="center"/>
    </xf>
    <xf numFmtId="165" fontId="32" fillId="3" borderId="3" xfId="1" applyNumberFormat="1" applyFont="1" applyFill="1" applyBorder="1" applyAlignment="1" applyProtection="1">
      <alignment horizontal="center" vertical="center"/>
    </xf>
    <xf numFmtId="165" fontId="32" fillId="3" borderId="4" xfId="1" applyNumberFormat="1" applyFont="1" applyFill="1" applyBorder="1" applyAlignment="1" applyProtection="1">
      <alignment horizontal="center" vertical="center"/>
    </xf>
    <xf numFmtId="165" fontId="32" fillId="3" borderId="5" xfId="1" applyNumberFormat="1" applyFont="1" applyFill="1" applyBorder="1" applyAlignment="1" applyProtection="1">
      <alignment horizontal="center" vertical="center"/>
      <protection locked="0"/>
    </xf>
    <xf numFmtId="165" fontId="32" fillId="3" borderId="0" xfId="1" applyNumberFormat="1" applyFont="1" applyFill="1" applyBorder="1" applyAlignment="1" applyProtection="1">
      <alignment horizontal="center" vertical="center"/>
      <protection locked="0"/>
    </xf>
    <xf numFmtId="165" fontId="32" fillId="3" borderId="6" xfId="1" applyNumberFormat="1" applyFont="1" applyFill="1" applyBorder="1" applyAlignment="1" applyProtection="1">
      <alignment horizontal="center" vertical="center"/>
      <protection locked="0"/>
    </xf>
    <xf numFmtId="165" fontId="32" fillId="3" borderId="5" xfId="1" applyNumberFormat="1" applyFont="1" applyFill="1" applyBorder="1" applyAlignment="1" applyProtection="1">
      <alignment horizontal="center" vertical="center"/>
    </xf>
    <xf numFmtId="165" fontId="32" fillId="3" borderId="0" xfId="1" applyNumberFormat="1" applyFont="1" applyFill="1" applyBorder="1" applyAlignment="1" applyProtection="1">
      <alignment horizontal="center" vertical="center"/>
    </xf>
    <xf numFmtId="165" fontId="32" fillId="3" borderId="6" xfId="1" applyNumberFormat="1" applyFont="1" applyFill="1" applyBorder="1" applyAlignment="1" applyProtection="1">
      <alignment horizontal="center" vertical="center"/>
    </xf>
    <xf numFmtId="165" fontId="32" fillId="3" borderId="7" xfId="1" applyNumberFormat="1" applyFont="1" applyFill="1" applyBorder="1" applyAlignment="1" applyProtection="1">
      <alignment horizontal="center" vertical="center"/>
    </xf>
    <xf numFmtId="165" fontId="32" fillId="3" borderId="1" xfId="1" applyNumberFormat="1" applyFont="1" applyFill="1" applyBorder="1" applyAlignment="1" applyProtection="1">
      <alignment horizontal="center" vertical="center"/>
    </xf>
    <xf numFmtId="165" fontId="32" fillId="3" borderId="8" xfId="1" applyNumberFormat="1" applyFont="1" applyFill="1" applyBorder="1" applyAlignment="1" applyProtection="1">
      <alignment horizontal="center" vertical="center"/>
    </xf>
    <xf numFmtId="0" fontId="15" fillId="2" borderId="5" xfId="0" applyFont="1" applyFill="1" applyBorder="1" applyAlignment="1">
      <alignment horizontal="left" vertical="center" wrapText="1" indent="1"/>
    </xf>
    <xf numFmtId="0" fontId="15" fillId="2" borderId="6" xfId="0" applyFont="1" applyFill="1" applyBorder="1" applyAlignment="1">
      <alignment horizontal="left" vertical="center" wrapText="1" indent="1"/>
    </xf>
    <xf numFmtId="0" fontId="31" fillId="0" borderId="5" xfId="0" applyFont="1" applyBorder="1" applyAlignment="1">
      <alignment horizontal="left" vertical="center" wrapText="1"/>
    </xf>
    <xf numFmtId="0" fontId="31" fillId="0" borderId="0" xfId="0" applyFont="1" applyBorder="1" applyAlignment="1">
      <alignment horizontal="left" vertical="center" wrapText="1"/>
    </xf>
    <xf numFmtId="0" fontId="32" fillId="3" borderId="59" xfId="0" applyFont="1" applyFill="1" applyBorder="1" applyAlignment="1">
      <alignment horizontal="center"/>
    </xf>
    <xf numFmtId="165" fontId="6" fillId="3" borderId="4" xfId="1" applyNumberFormat="1" applyFont="1" applyFill="1" applyBorder="1" applyAlignment="1" applyProtection="1">
      <alignment horizontal="center" vertical="center"/>
    </xf>
    <xf numFmtId="165" fontId="6" fillId="3" borderId="5" xfId="1" applyNumberFormat="1" applyFont="1" applyFill="1" applyBorder="1" applyAlignment="1" applyProtection="1">
      <alignment horizontal="center" vertical="center"/>
    </xf>
    <xf numFmtId="165" fontId="6" fillId="3" borderId="6" xfId="1" applyNumberFormat="1" applyFont="1" applyFill="1" applyBorder="1" applyAlignment="1" applyProtection="1">
      <alignment horizontal="center" vertical="center"/>
    </xf>
    <xf numFmtId="165" fontId="6" fillId="3" borderId="8" xfId="1" applyNumberFormat="1" applyFont="1" applyFill="1" applyBorder="1" applyAlignment="1" applyProtection="1">
      <alignment horizontal="center" vertical="center"/>
    </xf>
    <xf numFmtId="165" fontId="6" fillId="3" borderId="14" xfId="1" applyNumberFormat="1" applyFont="1" applyFill="1" applyBorder="1" applyAlignment="1" applyProtection="1">
      <alignment horizontal="center" vertical="center"/>
    </xf>
    <xf numFmtId="165" fontId="6" fillId="3" borderId="15" xfId="1" applyNumberFormat="1" applyFont="1" applyFill="1" applyBorder="1" applyAlignment="1" applyProtection="1">
      <alignment horizontal="center" vertical="center"/>
    </xf>
    <xf numFmtId="0" fontId="2" fillId="2" borderId="5" xfId="0" applyFont="1" applyFill="1" applyBorder="1" applyAlignment="1">
      <alignment horizontal="left" vertical="top"/>
    </xf>
    <xf numFmtId="0" fontId="2" fillId="2" borderId="6" xfId="0" applyFont="1" applyFill="1" applyBorder="1" applyAlignment="1">
      <alignment horizontal="left" vertical="top"/>
    </xf>
    <xf numFmtId="0" fontId="9"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2" fillId="0" borderId="13" xfId="0" applyFont="1" applyBorder="1" applyAlignment="1" applyProtection="1">
      <alignment horizontal="left"/>
      <protection locked="0"/>
    </xf>
    <xf numFmtId="3" fontId="2" fillId="0" borderId="13" xfId="0" applyNumberFormat="1" applyFont="1" applyBorder="1" applyAlignment="1" applyProtection="1">
      <alignment horizontal="right"/>
      <protection locked="0"/>
    </xf>
    <xf numFmtId="3" fontId="2" fillId="0" borderId="13" xfId="0" applyNumberFormat="1" applyFont="1" applyBorder="1" applyAlignment="1" applyProtection="1">
      <alignment horizontal="right"/>
    </xf>
    <xf numFmtId="0" fontId="2" fillId="0" borderId="9"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9" fillId="0" borderId="13" xfId="0" applyFont="1" applyBorder="1" applyAlignment="1">
      <alignment horizontal="right"/>
    </xf>
    <xf numFmtId="3" fontId="9" fillId="0" borderId="13" xfId="0" applyNumberFormat="1" applyFont="1" applyBorder="1" applyAlignment="1">
      <alignment horizontal="right"/>
    </xf>
    <xf numFmtId="0" fontId="2" fillId="0" borderId="0" xfId="0" applyFont="1" applyBorder="1" applyAlignment="1">
      <alignment horizontal="center"/>
    </xf>
    <xf numFmtId="3" fontId="9" fillId="0" borderId="13" xfId="0" applyNumberFormat="1" applyFont="1" applyBorder="1" applyAlignment="1" applyProtection="1">
      <alignment horizontal="right"/>
    </xf>
    <xf numFmtId="0" fontId="16" fillId="2" borderId="0" xfId="0" applyFont="1" applyFill="1" applyBorder="1" applyAlignment="1" applyProtection="1">
      <alignment horizontal="center"/>
      <protection locked="0"/>
    </xf>
    <xf numFmtId="0" fontId="16" fillId="2" borderId="0" xfId="0" applyFont="1" applyFill="1" applyBorder="1" applyAlignment="1" applyProtection="1">
      <alignment horizontal="center" vertical="top"/>
      <protection locked="0"/>
    </xf>
    <xf numFmtId="43" fontId="27" fillId="2" borderId="0" xfId="1" applyFont="1" applyFill="1" applyBorder="1" applyAlignment="1" applyProtection="1">
      <alignment horizontal="center" vertical="top"/>
    </xf>
    <xf numFmtId="0" fontId="70" fillId="0" borderId="0" xfId="0" applyFont="1" applyAlignment="1">
      <alignment horizontal="center" vertical="top"/>
    </xf>
    <xf numFmtId="3" fontId="2" fillId="0" borderId="0" xfId="0" applyNumberFormat="1" applyFont="1" applyBorder="1" applyAlignment="1">
      <alignment horizontal="right"/>
    </xf>
    <xf numFmtId="0" fontId="9" fillId="0" borderId="13" xfId="0" applyFont="1" applyBorder="1" applyAlignment="1">
      <alignment horizontal="center"/>
    </xf>
    <xf numFmtId="165" fontId="6" fillId="3" borderId="13" xfId="1" applyNumberFormat="1" applyFont="1" applyFill="1" applyBorder="1" applyAlignment="1" applyProtection="1">
      <alignment horizontal="center" vertical="center"/>
    </xf>
    <xf numFmtId="0" fontId="16" fillId="0" borderId="0" xfId="0" applyFont="1" applyAlignment="1">
      <alignment horizontal="left"/>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165" fontId="6" fillId="3" borderId="9" xfId="1" applyNumberFormat="1" applyFont="1" applyFill="1" applyBorder="1" applyAlignment="1" applyProtection="1">
      <alignment horizontal="center"/>
    </xf>
    <xf numFmtId="165" fontId="6" fillId="3" borderId="11" xfId="1" applyNumberFormat="1" applyFont="1" applyFill="1" applyBorder="1" applyAlignment="1" applyProtection="1">
      <alignment horizontal="center"/>
    </xf>
    <xf numFmtId="165" fontId="6" fillId="3" borderId="0" xfId="1" applyNumberFormat="1" applyFont="1" applyFill="1" applyBorder="1" applyAlignment="1" applyProtection="1">
      <alignment horizontal="center"/>
      <protection locked="0"/>
    </xf>
    <xf numFmtId="165" fontId="6" fillId="3" borderId="0" xfId="1" applyNumberFormat="1" applyFont="1" applyFill="1" applyBorder="1" applyAlignment="1" applyProtection="1">
      <alignment horizontal="center"/>
    </xf>
    <xf numFmtId="0" fontId="9" fillId="2" borderId="17" xfId="0" applyFont="1" applyFill="1" applyBorder="1" applyAlignment="1" applyProtection="1">
      <alignment horizontal="left" vertical="center" wrapText="1"/>
    </xf>
    <xf numFmtId="0" fontId="9" fillId="2" borderId="18" xfId="0" applyFont="1" applyFill="1" applyBorder="1" applyAlignment="1" applyProtection="1">
      <alignment horizontal="left" vertical="center" wrapText="1"/>
    </xf>
    <xf numFmtId="0" fontId="16" fillId="0" borderId="0" xfId="0" applyFont="1" applyAlignment="1">
      <alignment horizontal="center"/>
    </xf>
    <xf numFmtId="0" fontId="2" fillId="0" borderId="0" xfId="0" applyFont="1" applyAlignment="1">
      <alignment horizontal="justify" wrapText="1"/>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165" fontId="32" fillId="3" borderId="20" xfId="1" applyNumberFormat="1" applyFont="1" applyFill="1" applyBorder="1" applyAlignment="1" applyProtection="1">
      <alignment horizontal="center"/>
    </xf>
    <xf numFmtId="165" fontId="32" fillId="3" borderId="21" xfId="1" applyNumberFormat="1" applyFont="1" applyFill="1" applyBorder="1" applyAlignment="1" applyProtection="1">
      <alignment horizontal="center"/>
    </xf>
    <xf numFmtId="165" fontId="32" fillId="3" borderId="22" xfId="1" applyNumberFormat="1" applyFont="1" applyFill="1" applyBorder="1" applyAlignment="1" applyProtection="1">
      <alignment horizontal="center"/>
    </xf>
    <xf numFmtId="165" fontId="32" fillId="3" borderId="23" xfId="1" applyNumberFormat="1" applyFont="1" applyFill="1" applyBorder="1" applyAlignment="1" applyProtection="1">
      <alignment horizontal="center"/>
      <protection locked="0"/>
    </xf>
    <xf numFmtId="165" fontId="32" fillId="3" borderId="0" xfId="1" applyNumberFormat="1" applyFont="1" applyFill="1" applyBorder="1" applyAlignment="1" applyProtection="1">
      <alignment horizontal="center"/>
      <protection locked="0"/>
    </xf>
    <xf numFmtId="165" fontId="32" fillId="3" borderId="24" xfId="1" applyNumberFormat="1" applyFont="1" applyFill="1" applyBorder="1" applyAlignment="1" applyProtection="1">
      <alignment horizontal="center"/>
      <protection locked="0"/>
    </xf>
    <xf numFmtId="165" fontId="32" fillId="3" borderId="23" xfId="1" applyNumberFormat="1" applyFont="1" applyFill="1" applyBorder="1" applyAlignment="1" applyProtection="1">
      <alignment horizontal="center"/>
    </xf>
    <xf numFmtId="165" fontId="32" fillId="3" borderId="0" xfId="1" applyNumberFormat="1" applyFont="1" applyFill="1" applyBorder="1" applyAlignment="1" applyProtection="1">
      <alignment horizontal="center"/>
    </xf>
    <xf numFmtId="165" fontId="32" fillId="3" borderId="24" xfId="1" applyNumberFormat="1" applyFont="1" applyFill="1" applyBorder="1" applyAlignment="1" applyProtection="1">
      <alignment horizontal="center"/>
    </xf>
    <xf numFmtId="165" fontId="6" fillId="3" borderId="3" xfId="1" applyNumberFormat="1" applyFont="1" applyFill="1" applyBorder="1" applyAlignment="1" applyProtection="1">
      <alignment horizontal="center" vertical="center"/>
    </xf>
    <xf numFmtId="165" fontId="6" fillId="3" borderId="0" xfId="1" applyNumberFormat="1" applyFont="1" applyFill="1" applyBorder="1" applyAlignment="1" applyProtection="1">
      <alignment horizontal="center" vertical="center"/>
    </xf>
    <xf numFmtId="165" fontId="6" fillId="3" borderId="1"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xf>
    <xf numFmtId="165" fontId="6" fillId="3" borderId="16" xfId="1" applyNumberFormat="1" applyFont="1" applyFill="1" applyBorder="1" applyAlignment="1" applyProtection="1">
      <alignment horizontal="center" vertical="center"/>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9" fillId="0" borderId="10" xfId="0" applyFont="1" applyFill="1" applyBorder="1" applyAlignment="1">
      <alignment horizontal="left" vertical="center" wrapText="1" indent="3"/>
    </xf>
    <xf numFmtId="0" fontId="9" fillId="0" borderId="11" xfId="0" applyFont="1" applyFill="1" applyBorder="1" applyAlignment="1">
      <alignment horizontal="left" vertical="center" wrapText="1" indent="3"/>
    </xf>
    <xf numFmtId="0" fontId="27" fillId="2" borderId="0" xfId="0" applyFont="1" applyFill="1" applyBorder="1" applyAlignment="1" applyProtection="1">
      <alignment horizontal="center" vertical="top" wrapText="1"/>
      <protection locked="0"/>
    </xf>
    <xf numFmtId="0" fontId="70" fillId="2" borderId="0" xfId="0" applyFont="1" applyFill="1" applyAlignment="1">
      <alignment horizontal="center" vertical="top"/>
    </xf>
    <xf numFmtId="0" fontId="70" fillId="0" borderId="0" xfId="0" applyFont="1" applyAlignment="1">
      <alignment horizontal="center"/>
    </xf>
    <xf numFmtId="165" fontId="32" fillId="3" borderId="0" xfId="1" applyNumberFormat="1" applyFont="1" applyFill="1" applyBorder="1" applyAlignment="1" applyProtection="1">
      <alignment horizontal="center" wrapText="1"/>
    </xf>
    <xf numFmtId="0" fontId="69" fillId="3" borderId="13" xfId="3" applyFont="1" applyFill="1" applyBorder="1" applyAlignment="1">
      <alignment horizontal="center" vertical="center"/>
    </xf>
    <xf numFmtId="0" fontId="71" fillId="0" borderId="0" xfId="0" applyFont="1" applyAlignment="1">
      <alignment horizontal="center"/>
    </xf>
    <xf numFmtId="0" fontId="51" fillId="3" borderId="7" xfId="3" applyFont="1" applyFill="1" applyBorder="1" applyAlignment="1">
      <alignment horizontal="center" vertical="center" wrapText="1"/>
    </xf>
    <xf numFmtId="0" fontId="51" fillId="3" borderId="1" xfId="3" applyFont="1" applyFill="1" applyBorder="1" applyAlignment="1">
      <alignment horizontal="center" vertical="center" wrapText="1"/>
    </xf>
    <xf numFmtId="0" fontId="51" fillId="3" borderId="8" xfId="3" applyFont="1" applyFill="1" applyBorder="1" applyAlignment="1">
      <alignment horizontal="center" vertical="center" wrapText="1"/>
    </xf>
    <xf numFmtId="0" fontId="4" fillId="28" borderId="9" xfId="3" applyFont="1" applyFill="1" applyBorder="1" applyAlignment="1">
      <alignment horizontal="center" vertical="center" wrapText="1"/>
    </xf>
    <xf numFmtId="0" fontId="4" fillId="28" borderId="10" xfId="3" applyFont="1" applyFill="1" applyBorder="1" applyAlignment="1">
      <alignment horizontal="center" vertical="center" wrapText="1"/>
    </xf>
    <xf numFmtId="0" fontId="4" fillId="28" borderId="11" xfId="3" applyFont="1" applyFill="1" applyBorder="1" applyAlignment="1">
      <alignment horizontal="center" vertical="center" wrapText="1"/>
    </xf>
    <xf numFmtId="0" fontId="20" fillId="5" borderId="0" xfId="0" applyNumberFormat="1" applyFont="1" applyFill="1" applyBorder="1" applyAlignment="1" applyProtection="1">
      <alignment horizontal="center" vertical="center"/>
    </xf>
    <xf numFmtId="0" fontId="3" fillId="5" borderId="28" xfId="0" applyNumberFormat="1" applyFont="1" applyFill="1" applyBorder="1" applyAlignment="1" applyProtection="1">
      <alignment horizontal="left" vertical="top"/>
      <protection locked="0"/>
    </xf>
    <xf numFmtId="0" fontId="36" fillId="3" borderId="29" xfId="0" applyNumberFormat="1" applyFont="1" applyFill="1" applyBorder="1" applyAlignment="1" applyProtection="1">
      <alignment horizontal="center" vertical="center"/>
    </xf>
    <xf numFmtId="0" fontId="36" fillId="3" borderId="30" xfId="0" applyNumberFormat="1" applyFont="1" applyFill="1" applyBorder="1" applyAlignment="1" applyProtection="1">
      <alignment horizontal="center" vertical="center"/>
    </xf>
    <xf numFmtId="0" fontId="74" fillId="3" borderId="0" xfId="0" applyFont="1" applyFill="1" applyAlignment="1">
      <alignment horizontal="center"/>
    </xf>
    <xf numFmtId="0" fontId="37" fillId="5" borderId="0" xfId="0" applyNumberFormat="1" applyFont="1" applyFill="1" applyBorder="1" applyAlignment="1" applyProtection="1">
      <alignment vertical="center" wrapText="1"/>
      <protection locked="0"/>
    </xf>
    <xf numFmtId="0" fontId="6" fillId="3" borderId="0" xfId="0" applyNumberFormat="1" applyFont="1" applyFill="1" applyBorder="1" applyAlignment="1" applyProtection="1">
      <alignment horizontal="center" vertical="center"/>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36" xfId="0" applyFont="1" applyFill="1" applyBorder="1" applyAlignment="1">
      <alignment horizontal="center" vertical="center"/>
    </xf>
    <xf numFmtId="0" fontId="6" fillId="3" borderId="37"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38" xfId="0" applyFont="1" applyFill="1" applyBorder="1" applyAlignment="1" applyProtection="1">
      <alignment horizontal="center" vertical="center"/>
      <protection locked="0"/>
    </xf>
    <xf numFmtId="0" fontId="6" fillId="3" borderId="39" xfId="0" applyFont="1" applyFill="1" applyBorder="1" applyAlignment="1">
      <alignment horizontal="center" vertical="center"/>
    </xf>
    <xf numFmtId="0" fontId="6" fillId="3" borderId="40" xfId="0" applyFont="1" applyFill="1" applyBorder="1" applyAlignment="1">
      <alignment horizontal="center" vertical="center"/>
    </xf>
    <xf numFmtId="0" fontId="6" fillId="3" borderId="41" xfId="0" applyFont="1" applyFill="1" applyBorder="1" applyAlignment="1">
      <alignment horizontal="center" vertical="center"/>
    </xf>
    <xf numFmtId="0" fontId="2" fillId="0" borderId="4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cellXfs>
  <cellStyles count="54">
    <cellStyle name="=C:\WINNT\SYSTEM32\COMMAND.COM" xfId="2"/>
    <cellStyle name="20% - Énfasis1 2" xfId="6"/>
    <cellStyle name="20% - Énfasis2 2" xfId="7"/>
    <cellStyle name="20% - Énfasis3 2" xfId="8"/>
    <cellStyle name="20% - Énfasis4 2" xfId="9"/>
    <cellStyle name="20% - Énfasis5 2" xfId="10"/>
    <cellStyle name="20% - Énfasis6 2" xfId="11"/>
    <cellStyle name="40% - Énfasis1 2" xfId="12"/>
    <cellStyle name="40% - Énfasis2 2" xfId="13"/>
    <cellStyle name="40% - Énfasis3 2" xfId="14"/>
    <cellStyle name="40% - Énfasis4 2" xfId="15"/>
    <cellStyle name="40% - Énfasis5 2" xfId="16"/>
    <cellStyle name="40% - Énfasis6 2" xfId="17"/>
    <cellStyle name="60% - Énfasis1 2" xfId="18"/>
    <cellStyle name="60% - Énfasis2 2" xfId="19"/>
    <cellStyle name="60% - Énfasis3 2" xfId="20"/>
    <cellStyle name="60% - Énfasis4 2" xfId="21"/>
    <cellStyle name="60% - Énfasis5 2" xfId="22"/>
    <cellStyle name="60% - Énfasis6 2" xfId="23"/>
    <cellStyle name="Buena 2" xfId="24"/>
    <cellStyle name="Cálculo 2" xfId="25"/>
    <cellStyle name="Celda de comprobación 2" xfId="26"/>
    <cellStyle name="Celda vinculada 2" xfId="27"/>
    <cellStyle name="Encabezado 4 2" xfId="28"/>
    <cellStyle name="Énfasis1 2" xfId="29"/>
    <cellStyle name="Énfasis2 2" xfId="30"/>
    <cellStyle name="Énfasis3 2" xfId="31"/>
    <cellStyle name="Énfasis4 2" xfId="32"/>
    <cellStyle name="Énfasis5 2" xfId="33"/>
    <cellStyle name="Énfasis6 2" xfId="34"/>
    <cellStyle name="Entrada 2" xfId="35"/>
    <cellStyle name="Euro" xfId="36"/>
    <cellStyle name="Incorrecto 2" xfId="37"/>
    <cellStyle name="Millares" xfId="1" builtinId="3"/>
    <cellStyle name="Millares 2" xfId="5"/>
    <cellStyle name="Millares 2 2" xfId="39"/>
    <cellStyle name="Millares 3" xfId="38"/>
    <cellStyle name="Moneda 2" xfId="40"/>
    <cellStyle name="Neutral 2" xfId="41"/>
    <cellStyle name="Normal" xfId="0" builtinId="0"/>
    <cellStyle name="Normal 2" xfId="3"/>
    <cellStyle name="Normal 9" xfId="4"/>
    <cellStyle name="Normal_AVANCE PROGRAM. PRESUPUESTAL 2011" xfId="42"/>
    <cellStyle name="Notas 2" xfId="43"/>
    <cellStyle name="Porcentaje 2" xfId="44"/>
    <cellStyle name="Porcentual 2" xfId="45"/>
    <cellStyle name="Salida 2" xfId="46"/>
    <cellStyle name="Texto de advertencia 2" xfId="47"/>
    <cellStyle name="Texto explicativo 2" xfId="48"/>
    <cellStyle name="Título 1 2" xfId="50"/>
    <cellStyle name="Título 2 2" xfId="51"/>
    <cellStyle name="Título 3 2" xfId="52"/>
    <cellStyle name="Título 4" xfId="49"/>
    <cellStyle name="Total 2" xfId="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590550</xdr:colOff>
      <xdr:row>26</xdr:row>
      <xdr:rowOff>159179</xdr:rowOff>
    </xdr:to>
    <xdr:pic>
      <xdr:nvPicPr>
        <xdr:cNvPr id="1025" name="Picture 1"/>
        <xdr:cNvPicPr>
          <a:picLocks noChangeAspect="1" noChangeArrowheads="1"/>
        </xdr:cNvPicPr>
      </xdr:nvPicPr>
      <xdr:blipFill>
        <a:blip xmlns:r="http://schemas.openxmlformats.org/officeDocument/2006/relationships" r:embed="rId1" cstate="print"/>
        <a:srcRect l="21328" t="22375" r="20938" b="7000"/>
        <a:stretch>
          <a:fillRect/>
        </a:stretch>
      </xdr:blipFill>
      <xdr:spPr bwMode="auto">
        <a:xfrm>
          <a:off x="1" y="0"/>
          <a:ext cx="6686549" cy="511217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1202531</xdr:colOff>
      <xdr:row>65524</xdr:row>
      <xdr:rowOff>0</xdr:rowOff>
    </xdr:from>
    <xdr:to>
      <xdr:col>6</xdr:col>
      <xdr:colOff>1023938</xdr:colOff>
      <xdr:row>65524</xdr:row>
      <xdr:rowOff>2</xdr:rowOff>
    </xdr:to>
    <xdr:cxnSp macro="">
      <xdr:nvCxnSpPr>
        <xdr:cNvPr id="10" name="9 Conector recto"/>
        <xdr:cNvCxnSpPr/>
      </xdr:nvCxnSpPr>
      <xdr:spPr>
        <a:xfrm flipV="1">
          <a:off x="5888831" y="12401550"/>
          <a:ext cx="2621757"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226219</xdr:colOff>
      <xdr:row>65524</xdr:row>
      <xdr:rowOff>35719</xdr:rowOff>
    </xdr:from>
    <xdr:to>
      <xdr:col>3</xdr:col>
      <xdr:colOff>416720</xdr:colOff>
      <xdr:row>65524</xdr:row>
      <xdr:rowOff>35721</xdr:rowOff>
    </xdr:to>
    <xdr:cxnSp macro="">
      <xdr:nvCxnSpPr>
        <xdr:cNvPr id="16" name="15 Conector recto"/>
        <xdr:cNvCxnSpPr/>
      </xdr:nvCxnSpPr>
      <xdr:spPr>
        <a:xfrm flipV="1">
          <a:off x="1035844" y="6822282"/>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1233487</xdr:colOff>
      <xdr:row>65553</xdr:row>
      <xdr:rowOff>90487</xdr:rowOff>
    </xdr:from>
    <xdr:to>
      <xdr:col>6</xdr:col>
      <xdr:colOff>1054894</xdr:colOff>
      <xdr:row>65553</xdr:row>
      <xdr:rowOff>90489</xdr:rowOff>
    </xdr:to>
    <xdr:cxnSp macro="">
      <xdr:nvCxnSpPr>
        <xdr:cNvPr id="21" name="20 Conector recto"/>
        <xdr:cNvCxnSpPr/>
      </xdr:nvCxnSpPr>
      <xdr:spPr>
        <a:xfrm flipV="1">
          <a:off x="5888831" y="12401550"/>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345281</xdr:colOff>
      <xdr:row>65523</xdr:row>
      <xdr:rowOff>178594</xdr:rowOff>
    </xdr:from>
    <xdr:to>
      <xdr:col>8</xdr:col>
      <xdr:colOff>1571625</xdr:colOff>
      <xdr:row>65523</xdr:row>
      <xdr:rowOff>178596</xdr:rowOff>
    </xdr:to>
    <xdr:cxnSp macro="">
      <xdr:nvCxnSpPr>
        <xdr:cNvPr id="22" name="21 Conector recto"/>
        <xdr:cNvCxnSpPr/>
      </xdr:nvCxnSpPr>
      <xdr:spPr>
        <a:xfrm flipV="1">
          <a:off x="9215437" y="6774657"/>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1031081</xdr:colOff>
      <xdr:row>23</xdr:row>
      <xdr:rowOff>19050</xdr:rowOff>
    </xdr:from>
    <xdr:to>
      <xdr:col>6</xdr:col>
      <xdr:colOff>852488</xdr:colOff>
      <xdr:row>23</xdr:row>
      <xdr:rowOff>19052</xdr:rowOff>
    </xdr:to>
    <xdr:cxnSp macro="">
      <xdr:nvCxnSpPr>
        <xdr:cNvPr id="2" name="1 Conector recto"/>
        <xdr:cNvCxnSpPr/>
      </xdr:nvCxnSpPr>
      <xdr:spPr>
        <a:xfrm flipV="1">
          <a:off x="4231481" y="4657725"/>
          <a:ext cx="2640807"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345281</xdr:colOff>
      <xdr:row>22</xdr:row>
      <xdr:rowOff>178594</xdr:rowOff>
    </xdr:from>
    <xdr:to>
      <xdr:col>8</xdr:col>
      <xdr:colOff>1571625</xdr:colOff>
      <xdr:row>22</xdr:row>
      <xdr:rowOff>178596</xdr:rowOff>
    </xdr:to>
    <xdr:cxnSp macro="">
      <xdr:nvCxnSpPr>
        <xdr:cNvPr id="4" name="3 Conector recto"/>
        <xdr:cNvCxnSpPr/>
      </xdr:nvCxnSpPr>
      <xdr:spPr>
        <a:xfrm flipV="1">
          <a:off x="9194006" y="6779419"/>
          <a:ext cx="2626519"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1240631</xdr:colOff>
      <xdr:row>1048576</xdr:row>
      <xdr:rowOff>1390650</xdr:rowOff>
    </xdr:from>
    <xdr:to>
      <xdr:col>7</xdr:col>
      <xdr:colOff>1062038</xdr:colOff>
      <xdr:row>1048576</xdr:row>
      <xdr:rowOff>1390652</xdr:rowOff>
    </xdr:to>
    <xdr:cxnSp macro="">
      <xdr:nvCxnSpPr>
        <xdr:cNvPr id="5" name="4 Conector recto"/>
        <xdr:cNvCxnSpPr/>
      </xdr:nvCxnSpPr>
      <xdr:spPr>
        <a:xfrm flipV="1">
          <a:off x="5850731" y="6791325"/>
          <a:ext cx="2640807"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219075</xdr:colOff>
      <xdr:row>23</xdr:row>
      <xdr:rowOff>28575</xdr:rowOff>
    </xdr:from>
    <xdr:to>
      <xdr:col>3</xdr:col>
      <xdr:colOff>1250157</xdr:colOff>
      <xdr:row>23</xdr:row>
      <xdr:rowOff>28577</xdr:rowOff>
    </xdr:to>
    <xdr:cxnSp macro="">
      <xdr:nvCxnSpPr>
        <xdr:cNvPr id="6" name="5 Conector recto"/>
        <xdr:cNvCxnSpPr/>
      </xdr:nvCxnSpPr>
      <xdr:spPr>
        <a:xfrm flipV="1">
          <a:off x="400050" y="4667250"/>
          <a:ext cx="2640807"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23812</xdr:colOff>
      <xdr:row>24</xdr:row>
      <xdr:rowOff>126206</xdr:rowOff>
    </xdr:from>
    <xdr:to>
      <xdr:col>6</xdr:col>
      <xdr:colOff>1078706</xdr:colOff>
      <xdr:row>24</xdr:row>
      <xdr:rowOff>126208</xdr:rowOff>
    </xdr:to>
    <xdr:cxnSp macro="">
      <xdr:nvCxnSpPr>
        <xdr:cNvPr id="10" name="9 Conector recto"/>
        <xdr:cNvCxnSpPr/>
      </xdr:nvCxnSpPr>
      <xdr:spPr>
        <a:xfrm flipV="1">
          <a:off x="7774781" y="4626769"/>
          <a:ext cx="2459831"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404812</xdr:colOff>
      <xdr:row>65542</xdr:row>
      <xdr:rowOff>47625</xdr:rowOff>
    </xdr:from>
    <xdr:to>
      <xdr:col>2</xdr:col>
      <xdr:colOff>3583781</xdr:colOff>
      <xdr:row>65542</xdr:row>
      <xdr:rowOff>47625</xdr:rowOff>
    </xdr:to>
    <xdr:cxnSp macro="">
      <xdr:nvCxnSpPr>
        <xdr:cNvPr id="11" name="10 Conector recto"/>
        <xdr:cNvCxnSpPr/>
      </xdr:nvCxnSpPr>
      <xdr:spPr>
        <a:xfrm>
          <a:off x="1059656" y="17430750"/>
          <a:ext cx="317896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1092993</xdr:colOff>
      <xdr:row>65541</xdr:row>
      <xdr:rowOff>188119</xdr:rowOff>
    </xdr:from>
    <xdr:to>
      <xdr:col>6</xdr:col>
      <xdr:colOff>57150</xdr:colOff>
      <xdr:row>65541</xdr:row>
      <xdr:rowOff>188119</xdr:rowOff>
    </xdr:to>
    <xdr:cxnSp macro="">
      <xdr:nvCxnSpPr>
        <xdr:cNvPr id="18" name="17 Conector recto"/>
        <xdr:cNvCxnSpPr/>
      </xdr:nvCxnSpPr>
      <xdr:spPr>
        <a:xfrm>
          <a:off x="6034087" y="17380744"/>
          <a:ext cx="317896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1126331</xdr:colOff>
      <xdr:row>65541</xdr:row>
      <xdr:rowOff>185738</xdr:rowOff>
    </xdr:from>
    <xdr:to>
      <xdr:col>9</xdr:col>
      <xdr:colOff>90487</xdr:colOff>
      <xdr:row>65541</xdr:row>
      <xdr:rowOff>185738</xdr:rowOff>
    </xdr:to>
    <xdr:cxnSp macro="">
      <xdr:nvCxnSpPr>
        <xdr:cNvPr id="19" name="18 Conector recto"/>
        <xdr:cNvCxnSpPr/>
      </xdr:nvCxnSpPr>
      <xdr:spPr>
        <a:xfrm>
          <a:off x="10282237" y="17378363"/>
          <a:ext cx="317896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704850</xdr:colOff>
      <xdr:row>65540</xdr:row>
      <xdr:rowOff>28575</xdr:rowOff>
    </xdr:from>
    <xdr:to>
      <xdr:col>9</xdr:col>
      <xdr:colOff>152400</xdr:colOff>
      <xdr:row>65540</xdr:row>
      <xdr:rowOff>28576</xdr:rowOff>
    </xdr:to>
    <xdr:cxnSp macro="">
      <xdr:nvCxnSpPr>
        <xdr:cNvPr id="19" name="18 Conector recto"/>
        <xdr:cNvCxnSpPr/>
      </xdr:nvCxnSpPr>
      <xdr:spPr>
        <a:xfrm flipV="1">
          <a:off x="5362575" y="7524750"/>
          <a:ext cx="1733550"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65539</xdr:row>
      <xdr:rowOff>180975</xdr:rowOff>
    </xdr:from>
    <xdr:to>
      <xdr:col>6</xdr:col>
      <xdr:colOff>485775</xdr:colOff>
      <xdr:row>65539</xdr:row>
      <xdr:rowOff>180977</xdr:rowOff>
    </xdr:to>
    <xdr:cxnSp macro="">
      <xdr:nvCxnSpPr>
        <xdr:cNvPr id="30" name="29 Conector recto"/>
        <xdr:cNvCxnSpPr/>
      </xdr:nvCxnSpPr>
      <xdr:spPr>
        <a:xfrm flipV="1">
          <a:off x="2924175" y="7486650"/>
          <a:ext cx="22193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65540</xdr:row>
      <xdr:rowOff>28575</xdr:rowOff>
    </xdr:from>
    <xdr:to>
      <xdr:col>3</xdr:col>
      <xdr:colOff>19050</xdr:colOff>
      <xdr:row>65540</xdr:row>
      <xdr:rowOff>28577</xdr:rowOff>
    </xdr:to>
    <xdr:cxnSp macro="">
      <xdr:nvCxnSpPr>
        <xdr:cNvPr id="31" name="30 Conector recto"/>
        <xdr:cNvCxnSpPr/>
      </xdr:nvCxnSpPr>
      <xdr:spPr>
        <a:xfrm flipV="1">
          <a:off x="171450" y="7524750"/>
          <a:ext cx="22193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0</xdr:row>
      <xdr:rowOff>0</xdr:rowOff>
    </xdr:from>
    <xdr:to>
      <xdr:col>9</xdr:col>
      <xdr:colOff>0</xdr:colOff>
      <xdr:row>0</xdr:row>
      <xdr:rowOff>180974</xdr:rowOff>
    </xdr:to>
    <xdr:sp macro="" textlink="">
      <xdr:nvSpPr>
        <xdr:cNvPr id="2" name="1 CuadroTexto"/>
        <xdr:cNvSpPr txBox="1"/>
      </xdr:nvSpPr>
      <xdr:spPr>
        <a:xfrm>
          <a:off x="190500" y="0"/>
          <a:ext cx="6753225" cy="18097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bg1"/>
              </a:solidFill>
              <a:latin typeface="Arial" pitchFamily="34" charset="0"/>
              <a:cs typeface="Arial" pitchFamily="34" charset="0"/>
            </a:rPr>
            <a:t>INSITUTO</a:t>
          </a:r>
          <a:r>
            <a:rPr lang="es-MX" sz="1100" b="1" baseline="0">
              <a:solidFill>
                <a:schemeClr val="bg1"/>
              </a:solidFill>
              <a:latin typeface="Arial" pitchFamily="34" charset="0"/>
              <a:cs typeface="Arial" pitchFamily="34" charset="0"/>
            </a:rPr>
            <a:t> DE LA ARTESANIA JALISCIENSE </a:t>
          </a:r>
          <a:endParaRPr lang="es-MX" sz="1100" b="1">
            <a:solidFill>
              <a:schemeClr val="bg1"/>
            </a:solidFill>
            <a:latin typeface="Arial" pitchFamily="34" charset="0"/>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xdr:colOff>
      <xdr:row>65531</xdr:row>
      <xdr:rowOff>161925</xdr:rowOff>
    </xdr:from>
    <xdr:to>
      <xdr:col>2</xdr:col>
      <xdr:colOff>1495425</xdr:colOff>
      <xdr:row>65531</xdr:row>
      <xdr:rowOff>161927</xdr:rowOff>
    </xdr:to>
    <xdr:cxnSp macro="">
      <xdr:nvCxnSpPr>
        <xdr:cNvPr id="11" name="10 Conector recto"/>
        <xdr:cNvCxnSpPr/>
      </xdr:nvCxnSpPr>
      <xdr:spPr>
        <a:xfrm flipV="1">
          <a:off x="200025" y="7077075"/>
          <a:ext cx="223837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65531</xdr:row>
      <xdr:rowOff>171450</xdr:rowOff>
    </xdr:from>
    <xdr:to>
      <xdr:col>4</xdr:col>
      <xdr:colOff>1162050</xdr:colOff>
      <xdr:row>65531</xdr:row>
      <xdr:rowOff>171454</xdr:rowOff>
    </xdr:to>
    <xdr:cxnSp macro="">
      <xdr:nvCxnSpPr>
        <xdr:cNvPr id="19" name="18 Conector recto"/>
        <xdr:cNvCxnSpPr/>
      </xdr:nvCxnSpPr>
      <xdr:spPr>
        <a:xfrm>
          <a:off x="2524125" y="7086600"/>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xdr:colOff>
      <xdr:row>65532</xdr:row>
      <xdr:rowOff>0</xdr:rowOff>
    </xdr:from>
    <xdr:to>
      <xdr:col>6</xdr:col>
      <xdr:colOff>1285875</xdr:colOff>
      <xdr:row>65532</xdr:row>
      <xdr:rowOff>4</xdr:rowOff>
    </xdr:to>
    <xdr:cxnSp macro="">
      <xdr:nvCxnSpPr>
        <xdr:cNvPr id="27" name="26 Conector recto"/>
        <xdr:cNvCxnSpPr/>
      </xdr:nvCxnSpPr>
      <xdr:spPr>
        <a:xfrm>
          <a:off x="4591050" y="7096125"/>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39</xdr:row>
      <xdr:rowOff>0</xdr:rowOff>
    </xdr:from>
    <xdr:to>
      <xdr:col>4</xdr:col>
      <xdr:colOff>371475</xdr:colOff>
      <xdr:row>39</xdr:row>
      <xdr:rowOff>4</xdr:rowOff>
    </xdr:to>
    <xdr:cxnSp macro="">
      <xdr:nvCxnSpPr>
        <xdr:cNvPr id="5" name="4 Conector recto"/>
        <xdr:cNvCxnSpPr/>
      </xdr:nvCxnSpPr>
      <xdr:spPr>
        <a:xfrm>
          <a:off x="3095625" y="6981825"/>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466725</xdr:colOff>
      <xdr:row>39</xdr:row>
      <xdr:rowOff>9525</xdr:rowOff>
    </xdr:from>
    <xdr:to>
      <xdr:col>7</xdr:col>
      <xdr:colOff>76200</xdr:colOff>
      <xdr:row>39</xdr:row>
      <xdr:rowOff>9529</xdr:rowOff>
    </xdr:to>
    <xdr:cxnSp macro="">
      <xdr:nvCxnSpPr>
        <xdr:cNvPr id="6" name="5 Conector recto"/>
        <xdr:cNvCxnSpPr/>
      </xdr:nvCxnSpPr>
      <xdr:spPr>
        <a:xfrm>
          <a:off x="5086350" y="6991350"/>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219075</xdr:colOff>
      <xdr:row>38</xdr:row>
      <xdr:rowOff>171450</xdr:rowOff>
    </xdr:from>
    <xdr:to>
      <xdr:col>1</xdr:col>
      <xdr:colOff>2305050</xdr:colOff>
      <xdr:row>38</xdr:row>
      <xdr:rowOff>171451</xdr:rowOff>
    </xdr:to>
    <xdr:cxnSp macro="">
      <xdr:nvCxnSpPr>
        <xdr:cNvPr id="7" name="6 Conector recto"/>
        <xdr:cNvCxnSpPr/>
      </xdr:nvCxnSpPr>
      <xdr:spPr>
        <a:xfrm flipV="1">
          <a:off x="219075" y="6972300"/>
          <a:ext cx="2457450"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28</xdr:row>
      <xdr:rowOff>66675</xdr:rowOff>
    </xdr:to>
    <xdr:pic>
      <xdr:nvPicPr>
        <xdr:cNvPr id="2" name="Picture 1"/>
        <xdr:cNvPicPr>
          <a:picLocks noChangeAspect="1" noChangeArrowheads="1"/>
        </xdr:cNvPicPr>
      </xdr:nvPicPr>
      <xdr:blipFill>
        <a:blip xmlns:r="http://schemas.openxmlformats.org/officeDocument/2006/relationships" r:embed="rId1" cstate="print"/>
        <a:srcRect l="21406" t="22125" r="20859" b="7000"/>
        <a:stretch>
          <a:fillRect/>
        </a:stretch>
      </xdr:blipFill>
      <xdr:spPr bwMode="auto">
        <a:xfrm>
          <a:off x="0" y="0"/>
          <a:ext cx="7038975" cy="5400675"/>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179917</xdr:colOff>
      <xdr:row>47</xdr:row>
      <xdr:rowOff>10584</xdr:rowOff>
    </xdr:from>
    <xdr:to>
      <xdr:col>3</xdr:col>
      <xdr:colOff>2592916</xdr:colOff>
      <xdr:row>47</xdr:row>
      <xdr:rowOff>10586</xdr:rowOff>
    </xdr:to>
    <xdr:cxnSp macro="">
      <xdr:nvCxnSpPr>
        <xdr:cNvPr id="11" name="10 Conector recto"/>
        <xdr:cNvCxnSpPr/>
      </xdr:nvCxnSpPr>
      <xdr:spPr>
        <a:xfrm flipV="1">
          <a:off x="1883834" y="9736667"/>
          <a:ext cx="2412999"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491067</xdr:colOff>
      <xdr:row>47</xdr:row>
      <xdr:rowOff>4234</xdr:rowOff>
    </xdr:from>
    <xdr:to>
      <xdr:col>6</xdr:col>
      <xdr:colOff>921809</xdr:colOff>
      <xdr:row>47</xdr:row>
      <xdr:rowOff>4236</xdr:rowOff>
    </xdr:to>
    <xdr:cxnSp macro="">
      <xdr:nvCxnSpPr>
        <xdr:cNvPr id="12" name="11 Conector recto"/>
        <xdr:cNvCxnSpPr/>
      </xdr:nvCxnSpPr>
      <xdr:spPr>
        <a:xfrm flipV="1">
          <a:off x="6999817" y="9730317"/>
          <a:ext cx="22193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294217</xdr:colOff>
      <xdr:row>47</xdr:row>
      <xdr:rowOff>29634</xdr:rowOff>
    </xdr:from>
    <xdr:to>
      <xdr:col>9</xdr:col>
      <xdr:colOff>1127126</xdr:colOff>
      <xdr:row>47</xdr:row>
      <xdr:rowOff>29636</xdr:rowOff>
    </xdr:to>
    <xdr:cxnSp macro="">
      <xdr:nvCxnSpPr>
        <xdr:cNvPr id="13" name="12 Conector recto"/>
        <xdr:cNvCxnSpPr/>
      </xdr:nvCxnSpPr>
      <xdr:spPr>
        <a:xfrm flipV="1">
          <a:off x="11364384" y="9755717"/>
          <a:ext cx="22193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85726</xdr:rowOff>
    </xdr:from>
    <xdr:to>
      <xdr:col>8</xdr:col>
      <xdr:colOff>632095</xdr:colOff>
      <xdr:row>27</xdr:row>
      <xdr:rowOff>47626</xdr:rowOff>
    </xdr:to>
    <xdr:pic>
      <xdr:nvPicPr>
        <xdr:cNvPr id="2" name="Picture 1"/>
        <xdr:cNvPicPr>
          <a:picLocks noChangeAspect="1" noChangeArrowheads="1"/>
        </xdr:cNvPicPr>
      </xdr:nvPicPr>
      <xdr:blipFill>
        <a:blip xmlns:r="http://schemas.openxmlformats.org/officeDocument/2006/relationships" r:embed="rId1" cstate="print"/>
        <a:srcRect l="21406" t="22375" r="20938" b="7125"/>
        <a:stretch>
          <a:fillRect/>
        </a:stretch>
      </xdr:blipFill>
      <xdr:spPr bwMode="auto">
        <a:xfrm>
          <a:off x="47625" y="85726"/>
          <a:ext cx="6680470" cy="5105400"/>
        </a:xfrm>
        <a:prstGeom prst="rect">
          <a:avLst/>
        </a:prstGeom>
        <a:noFill/>
        <a:ln w="1">
          <a:noFill/>
          <a:miter lim="800000"/>
          <a:headEnd/>
          <a:tailEnd type="none" w="med" len="med"/>
        </a:ln>
        <a:effectLst/>
      </xdr:spPr>
    </xdr:pic>
    <xdr:clientData/>
  </xdr:twoCellAnchor>
  <xdr:twoCellAnchor>
    <xdr:from>
      <xdr:col>0</xdr:col>
      <xdr:colOff>228600</xdr:colOff>
      <xdr:row>32</xdr:row>
      <xdr:rowOff>19050</xdr:rowOff>
    </xdr:from>
    <xdr:to>
      <xdr:col>2</xdr:col>
      <xdr:colOff>600075</xdr:colOff>
      <xdr:row>32</xdr:row>
      <xdr:rowOff>19054</xdr:rowOff>
    </xdr:to>
    <xdr:cxnSp macro="">
      <xdr:nvCxnSpPr>
        <xdr:cNvPr id="12" name="11 Conector recto"/>
        <xdr:cNvCxnSpPr/>
      </xdr:nvCxnSpPr>
      <xdr:spPr>
        <a:xfrm>
          <a:off x="228600" y="6115050"/>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733425</xdr:colOff>
      <xdr:row>32</xdr:row>
      <xdr:rowOff>9525</xdr:rowOff>
    </xdr:from>
    <xdr:to>
      <xdr:col>5</xdr:col>
      <xdr:colOff>342900</xdr:colOff>
      <xdr:row>32</xdr:row>
      <xdr:rowOff>9529</xdr:rowOff>
    </xdr:to>
    <xdr:cxnSp macro="">
      <xdr:nvCxnSpPr>
        <xdr:cNvPr id="13" name="12 Conector recto"/>
        <xdr:cNvCxnSpPr/>
      </xdr:nvCxnSpPr>
      <xdr:spPr>
        <a:xfrm>
          <a:off x="2257425" y="5534025"/>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676275</xdr:colOff>
      <xdr:row>32</xdr:row>
      <xdr:rowOff>9525</xdr:rowOff>
    </xdr:from>
    <xdr:to>
      <xdr:col>8</xdr:col>
      <xdr:colOff>285750</xdr:colOff>
      <xdr:row>32</xdr:row>
      <xdr:rowOff>9529</xdr:rowOff>
    </xdr:to>
    <xdr:cxnSp macro="">
      <xdr:nvCxnSpPr>
        <xdr:cNvPr id="14" name="13 Conector recto"/>
        <xdr:cNvCxnSpPr/>
      </xdr:nvCxnSpPr>
      <xdr:spPr>
        <a:xfrm>
          <a:off x="4486275" y="5534025"/>
          <a:ext cx="1895475" cy="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1047750</xdr:colOff>
      <xdr:row>38</xdr:row>
      <xdr:rowOff>127000</xdr:rowOff>
    </xdr:from>
    <xdr:to>
      <xdr:col>5</xdr:col>
      <xdr:colOff>476250</xdr:colOff>
      <xdr:row>38</xdr:row>
      <xdr:rowOff>127000</xdr:rowOff>
    </xdr:to>
    <xdr:cxnSp macro="">
      <xdr:nvCxnSpPr>
        <xdr:cNvPr id="13" name="12 Conector recto"/>
        <xdr:cNvCxnSpPr/>
      </xdr:nvCxnSpPr>
      <xdr:spPr>
        <a:xfrm>
          <a:off x="1397000" y="22717125"/>
          <a:ext cx="35718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438150</xdr:colOff>
      <xdr:row>38</xdr:row>
      <xdr:rowOff>184150</xdr:rowOff>
    </xdr:from>
    <xdr:to>
      <xdr:col>29</xdr:col>
      <xdr:colOff>120650</xdr:colOff>
      <xdr:row>38</xdr:row>
      <xdr:rowOff>184150</xdr:rowOff>
    </xdr:to>
    <xdr:cxnSp macro="">
      <xdr:nvCxnSpPr>
        <xdr:cNvPr id="14" name="13 Conector recto"/>
        <xdr:cNvCxnSpPr/>
      </xdr:nvCxnSpPr>
      <xdr:spPr>
        <a:xfrm>
          <a:off x="15821025" y="22774275"/>
          <a:ext cx="35718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558800</xdr:colOff>
      <xdr:row>38</xdr:row>
      <xdr:rowOff>177800</xdr:rowOff>
    </xdr:from>
    <xdr:to>
      <xdr:col>14</xdr:col>
      <xdr:colOff>622300</xdr:colOff>
      <xdr:row>38</xdr:row>
      <xdr:rowOff>177800</xdr:rowOff>
    </xdr:to>
    <xdr:cxnSp macro="">
      <xdr:nvCxnSpPr>
        <xdr:cNvPr id="15" name="14 Conector recto"/>
        <xdr:cNvCxnSpPr/>
      </xdr:nvCxnSpPr>
      <xdr:spPr>
        <a:xfrm>
          <a:off x="7639050" y="22767925"/>
          <a:ext cx="35718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3369469</xdr:colOff>
      <xdr:row>68</xdr:row>
      <xdr:rowOff>130969</xdr:rowOff>
    </xdr:from>
    <xdr:to>
      <xdr:col>11</xdr:col>
      <xdr:colOff>23813</xdr:colOff>
      <xdr:row>68</xdr:row>
      <xdr:rowOff>130970</xdr:rowOff>
    </xdr:to>
    <xdr:cxnSp macro="">
      <xdr:nvCxnSpPr>
        <xdr:cNvPr id="12" name="11 Conector recto"/>
        <xdr:cNvCxnSpPr/>
      </xdr:nvCxnSpPr>
      <xdr:spPr>
        <a:xfrm flipV="1">
          <a:off x="10906125" y="10656094"/>
          <a:ext cx="3024188"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1202531</xdr:colOff>
      <xdr:row>68</xdr:row>
      <xdr:rowOff>130968</xdr:rowOff>
    </xdr:from>
    <xdr:to>
      <xdr:col>8</xdr:col>
      <xdr:colOff>511970</xdr:colOff>
      <xdr:row>68</xdr:row>
      <xdr:rowOff>130969</xdr:rowOff>
    </xdr:to>
    <xdr:cxnSp macro="">
      <xdr:nvCxnSpPr>
        <xdr:cNvPr id="18" name="17 Conector recto"/>
        <xdr:cNvCxnSpPr/>
      </xdr:nvCxnSpPr>
      <xdr:spPr>
        <a:xfrm flipV="1">
          <a:off x="4893469" y="10656093"/>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571500</xdr:colOff>
      <xdr:row>26</xdr:row>
      <xdr:rowOff>167495</xdr:rowOff>
    </xdr:to>
    <xdr:pic>
      <xdr:nvPicPr>
        <xdr:cNvPr id="2" name="Picture 1"/>
        <xdr:cNvPicPr>
          <a:picLocks noChangeAspect="1" noChangeArrowheads="1"/>
        </xdr:cNvPicPr>
      </xdr:nvPicPr>
      <xdr:blipFill>
        <a:blip xmlns:r="http://schemas.openxmlformats.org/officeDocument/2006/relationships" r:embed="rId1" cstate="print"/>
        <a:srcRect l="21484" t="22250" r="20938" b="7000"/>
        <a:stretch>
          <a:fillRect/>
        </a:stretch>
      </xdr:blipFill>
      <xdr:spPr bwMode="auto">
        <a:xfrm>
          <a:off x="1" y="1"/>
          <a:ext cx="6667499" cy="5120494"/>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546</xdr:row>
      <xdr:rowOff>171450</xdr:rowOff>
    </xdr:from>
    <xdr:to>
      <xdr:col>2</xdr:col>
      <xdr:colOff>85725</xdr:colOff>
      <xdr:row>546</xdr:row>
      <xdr:rowOff>180975</xdr:rowOff>
    </xdr:to>
    <xdr:cxnSp macro="">
      <xdr:nvCxnSpPr>
        <xdr:cNvPr id="20" name="19 Conector recto"/>
        <xdr:cNvCxnSpPr/>
      </xdr:nvCxnSpPr>
      <xdr:spPr>
        <a:xfrm>
          <a:off x="28575" y="104032050"/>
          <a:ext cx="24384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1743075</xdr:colOff>
      <xdr:row>546</xdr:row>
      <xdr:rowOff>180975</xdr:rowOff>
    </xdr:from>
    <xdr:to>
      <xdr:col>2</xdr:col>
      <xdr:colOff>4181475</xdr:colOff>
      <xdr:row>547</xdr:row>
      <xdr:rowOff>0</xdr:rowOff>
    </xdr:to>
    <xdr:cxnSp macro="">
      <xdr:nvCxnSpPr>
        <xdr:cNvPr id="21" name="20 Conector recto"/>
        <xdr:cNvCxnSpPr/>
      </xdr:nvCxnSpPr>
      <xdr:spPr>
        <a:xfrm>
          <a:off x="4124325" y="104041575"/>
          <a:ext cx="24384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5753100</xdr:colOff>
      <xdr:row>546</xdr:row>
      <xdr:rowOff>152400</xdr:rowOff>
    </xdr:from>
    <xdr:to>
      <xdr:col>3</xdr:col>
      <xdr:colOff>2247900</xdr:colOff>
      <xdr:row>546</xdr:row>
      <xdr:rowOff>161925</xdr:rowOff>
    </xdr:to>
    <xdr:cxnSp macro="">
      <xdr:nvCxnSpPr>
        <xdr:cNvPr id="22" name="21 Conector recto"/>
        <xdr:cNvCxnSpPr/>
      </xdr:nvCxnSpPr>
      <xdr:spPr>
        <a:xfrm>
          <a:off x="8134350" y="104013000"/>
          <a:ext cx="24384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15</xdr:row>
      <xdr:rowOff>161925</xdr:rowOff>
    </xdr:from>
    <xdr:to>
      <xdr:col>2</xdr:col>
      <xdr:colOff>161925</xdr:colOff>
      <xdr:row>15</xdr:row>
      <xdr:rowOff>161925</xdr:rowOff>
    </xdr:to>
    <xdr:cxnSp macro="">
      <xdr:nvCxnSpPr>
        <xdr:cNvPr id="6" name="5 Conector recto"/>
        <xdr:cNvCxnSpPr/>
      </xdr:nvCxnSpPr>
      <xdr:spPr>
        <a:xfrm>
          <a:off x="66675" y="3629025"/>
          <a:ext cx="19716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2019300</xdr:colOff>
      <xdr:row>15</xdr:row>
      <xdr:rowOff>152400</xdr:rowOff>
    </xdr:from>
    <xdr:to>
      <xdr:col>2</xdr:col>
      <xdr:colOff>3990975</xdr:colOff>
      <xdr:row>15</xdr:row>
      <xdr:rowOff>152400</xdr:rowOff>
    </xdr:to>
    <xdr:cxnSp macro="">
      <xdr:nvCxnSpPr>
        <xdr:cNvPr id="7" name="6 Conector recto"/>
        <xdr:cNvCxnSpPr/>
      </xdr:nvCxnSpPr>
      <xdr:spPr>
        <a:xfrm>
          <a:off x="3895725" y="3619500"/>
          <a:ext cx="19716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15</xdr:row>
      <xdr:rowOff>161925</xdr:rowOff>
    </xdr:from>
    <xdr:to>
      <xdr:col>3</xdr:col>
      <xdr:colOff>2143125</xdr:colOff>
      <xdr:row>15</xdr:row>
      <xdr:rowOff>161925</xdr:rowOff>
    </xdr:to>
    <xdr:cxnSp macro="">
      <xdr:nvCxnSpPr>
        <xdr:cNvPr id="8" name="7 Conector recto"/>
        <xdr:cNvCxnSpPr/>
      </xdr:nvCxnSpPr>
      <xdr:spPr>
        <a:xfrm>
          <a:off x="7991475" y="3629025"/>
          <a:ext cx="19716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2438400</xdr:colOff>
      <xdr:row>19</xdr:row>
      <xdr:rowOff>9525</xdr:rowOff>
    </xdr:to>
    <xdr:cxnSp macro="">
      <xdr:nvCxnSpPr>
        <xdr:cNvPr id="5" name="4 Conector recto"/>
        <xdr:cNvCxnSpPr/>
      </xdr:nvCxnSpPr>
      <xdr:spPr>
        <a:xfrm>
          <a:off x="0" y="3657600"/>
          <a:ext cx="24384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2657475</xdr:colOff>
      <xdr:row>19</xdr:row>
      <xdr:rowOff>19050</xdr:rowOff>
    </xdr:from>
    <xdr:to>
      <xdr:col>1</xdr:col>
      <xdr:colOff>2076450</xdr:colOff>
      <xdr:row>19</xdr:row>
      <xdr:rowOff>28575</xdr:rowOff>
    </xdr:to>
    <xdr:cxnSp macro="">
      <xdr:nvCxnSpPr>
        <xdr:cNvPr id="6" name="5 Conector recto"/>
        <xdr:cNvCxnSpPr/>
      </xdr:nvCxnSpPr>
      <xdr:spPr>
        <a:xfrm>
          <a:off x="2657475" y="3676650"/>
          <a:ext cx="24384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2200275</xdr:colOff>
      <xdr:row>19</xdr:row>
      <xdr:rowOff>28575</xdr:rowOff>
    </xdr:from>
    <xdr:to>
      <xdr:col>3</xdr:col>
      <xdr:colOff>0</xdr:colOff>
      <xdr:row>19</xdr:row>
      <xdr:rowOff>38100</xdr:rowOff>
    </xdr:to>
    <xdr:cxnSp macro="">
      <xdr:nvCxnSpPr>
        <xdr:cNvPr id="7" name="6 Conector recto"/>
        <xdr:cNvCxnSpPr/>
      </xdr:nvCxnSpPr>
      <xdr:spPr>
        <a:xfrm>
          <a:off x="5219700" y="3686175"/>
          <a:ext cx="23622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1488281</xdr:colOff>
      <xdr:row>59</xdr:row>
      <xdr:rowOff>166688</xdr:rowOff>
    </xdr:from>
    <xdr:to>
      <xdr:col>4</xdr:col>
      <xdr:colOff>47625</xdr:colOff>
      <xdr:row>59</xdr:row>
      <xdr:rowOff>166689</xdr:rowOff>
    </xdr:to>
    <xdr:cxnSp macro="">
      <xdr:nvCxnSpPr>
        <xdr:cNvPr id="7" name="6 Conector recto"/>
        <xdr:cNvCxnSpPr/>
      </xdr:nvCxnSpPr>
      <xdr:spPr>
        <a:xfrm flipV="1">
          <a:off x="3250406" y="11513344"/>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759619</xdr:colOff>
      <xdr:row>59</xdr:row>
      <xdr:rowOff>164306</xdr:rowOff>
    </xdr:from>
    <xdr:to>
      <xdr:col>8</xdr:col>
      <xdr:colOff>1426370</xdr:colOff>
      <xdr:row>59</xdr:row>
      <xdr:rowOff>164307</xdr:rowOff>
    </xdr:to>
    <xdr:cxnSp macro="">
      <xdr:nvCxnSpPr>
        <xdr:cNvPr id="8" name="7 Conector recto"/>
        <xdr:cNvCxnSpPr/>
      </xdr:nvCxnSpPr>
      <xdr:spPr>
        <a:xfrm flipV="1">
          <a:off x="8522494" y="11510962"/>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107157</xdr:colOff>
      <xdr:row>44</xdr:row>
      <xdr:rowOff>35719</xdr:rowOff>
    </xdr:from>
    <xdr:to>
      <xdr:col>3</xdr:col>
      <xdr:colOff>904876</xdr:colOff>
      <xdr:row>44</xdr:row>
      <xdr:rowOff>35720</xdr:rowOff>
    </xdr:to>
    <xdr:cxnSp macro="">
      <xdr:nvCxnSpPr>
        <xdr:cNvPr id="2" name="1 Conector recto"/>
        <xdr:cNvCxnSpPr/>
      </xdr:nvCxnSpPr>
      <xdr:spPr>
        <a:xfrm flipV="1">
          <a:off x="107157" y="8584407"/>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2069307</xdr:colOff>
      <xdr:row>43</xdr:row>
      <xdr:rowOff>164307</xdr:rowOff>
    </xdr:from>
    <xdr:to>
      <xdr:col>5</xdr:col>
      <xdr:colOff>747714</xdr:colOff>
      <xdr:row>43</xdr:row>
      <xdr:rowOff>164308</xdr:rowOff>
    </xdr:to>
    <xdr:cxnSp macro="">
      <xdr:nvCxnSpPr>
        <xdr:cNvPr id="3" name="2 Conector recto"/>
        <xdr:cNvCxnSpPr/>
      </xdr:nvCxnSpPr>
      <xdr:spPr>
        <a:xfrm flipV="1">
          <a:off x="4426745" y="8522495"/>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57</xdr:row>
      <xdr:rowOff>11906</xdr:rowOff>
    </xdr:from>
    <xdr:to>
      <xdr:col>4</xdr:col>
      <xdr:colOff>1309688</xdr:colOff>
      <xdr:row>57</xdr:row>
      <xdr:rowOff>11907</xdr:rowOff>
    </xdr:to>
    <xdr:cxnSp macro="">
      <xdr:nvCxnSpPr>
        <xdr:cNvPr id="2" name="1 Conector recto"/>
        <xdr:cNvCxnSpPr/>
      </xdr:nvCxnSpPr>
      <xdr:spPr>
        <a:xfrm flipV="1">
          <a:off x="476250" y="9906000"/>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354806</xdr:colOff>
      <xdr:row>57</xdr:row>
      <xdr:rowOff>21431</xdr:rowOff>
    </xdr:from>
    <xdr:to>
      <xdr:col>14</xdr:col>
      <xdr:colOff>854869</xdr:colOff>
      <xdr:row>57</xdr:row>
      <xdr:rowOff>21432</xdr:rowOff>
    </xdr:to>
    <xdr:cxnSp macro="">
      <xdr:nvCxnSpPr>
        <xdr:cNvPr id="3" name="2 Conector recto"/>
        <xdr:cNvCxnSpPr/>
      </xdr:nvCxnSpPr>
      <xdr:spPr>
        <a:xfrm flipV="1">
          <a:off x="10308431" y="9915525"/>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56</xdr:row>
      <xdr:rowOff>507207</xdr:rowOff>
    </xdr:from>
    <xdr:to>
      <xdr:col>10</xdr:col>
      <xdr:colOff>7144</xdr:colOff>
      <xdr:row>56</xdr:row>
      <xdr:rowOff>507208</xdr:rowOff>
    </xdr:to>
    <xdr:cxnSp macro="">
      <xdr:nvCxnSpPr>
        <xdr:cNvPr id="4" name="3 Conector recto"/>
        <xdr:cNvCxnSpPr/>
      </xdr:nvCxnSpPr>
      <xdr:spPr>
        <a:xfrm flipV="1">
          <a:off x="5305425" y="9889332"/>
          <a:ext cx="3155157"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59530</xdr:colOff>
      <xdr:row>42</xdr:row>
      <xdr:rowOff>142875</xdr:rowOff>
    </xdr:from>
    <xdr:to>
      <xdr:col>3</xdr:col>
      <xdr:colOff>952499</xdr:colOff>
      <xdr:row>42</xdr:row>
      <xdr:rowOff>142877</xdr:rowOff>
    </xdr:to>
    <xdr:cxnSp macro="">
      <xdr:nvCxnSpPr>
        <xdr:cNvPr id="25" name="24 Conector recto"/>
        <xdr:cNvCxnSpPr/>
      </xdr:nvCxnSpPr>
      <xdr:spPr>
        <a:xfrm flipV="1">
          <a:off x="202405" y="7774781"/>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964406</xdr:colOff>
      <xdr:row>43</xdr:row>
      <xdr:rowOff>0</xdr:rowOff>
    </xdr:from>
    <xdr:to>
      <xdr:col>8</xdr:col>
      <xdr:colOff>726282</xdr:colOff>
      <xdr:row>43</xdr:row>
      <xdr:rowOff>2</xdr:rowOff>
    </xdr:to>
    <xdr:cxnSp macro="">
      <xdr:nvCxnSpPr>
        <xdr:cNvPr id="33" name="32 Conector recto"/>
        <xdr:cNvCxnSpPr/>
      </xdr:nvCxnSpPr>
      <xdr:spPr>
        <a:xfrm flipV="1">
          <a:off x="7620000" y="7822406"/>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1547812</xdr:colOff>
      <xdr:row>42</xdr:row>
      <xdr:rowOff>166687</xdr:rowOff>
    </xdr:from>
    <xdr:to>
      <xdr:col>5</xdr:col>
      <xdr:colOff>809626</xdr:colOff>
      <xdr:row>42</xdr:row>
      <xdr:rowOff>166689</xdr:rowOff>
    </xdr:to>
    <xdr:cxnSp macro="">
      <xdr:nvCxnSpPr>
        <xdr:cNvPr id="34" name="33 Conector recto"/>
        <xdr:cNvCxnSpPr/>
      </xdr:nvCxnSpPr>
      <xdr:spPr>
        <a:xfrm flipV="1">
          <a:off x="3429000" y="7798593"/>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11906</xdr:colOff>
      <xdr:row>58</xdr:row>
      <xdr:rowOff>178593</xdr:rowOff>
    </xdr:from>
    <xdr:to>
      <xdr:col>8</xdr:col>
      <xdr:colOff>1654970</xdr:colOff>
      <xdr:row>58</xdr:row>
      <xdr:rowOff>178595</xdr:rowOff>
    </xdr:to>
    <xdr:cxnSp macro="">
      <xdr:nvCxnSpPr>
        <xdr:cNvPr id="2" name="1 Conector recto"/>
        <xdr:cNvCxnSpPr/>
      </xdr:nvCxnSpPr>
      <xdr:spPr>
        <a:xfrm flipV="1">
          <a:off x="6560344" y="10989468"/>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1226343</xdr:colOff>
      <xdr:row>59</xdr:row>
      <xdr:rowOff>11906</xdr:rowOff>
    </xdr:from>
    <xdr:to>
      <xdr:col>5</xdr:col>
      <xdr:colOff>166688</xdr:colOff>
      <xdr:row>59</xdr:row>
      <xdr:rowOff>11906</xdr:rowOff>
    </xdr:to>
    <xdr:cxnSp macro="">
      <xdr:nvCxnSpPr>
        <xdr:cNvPr id="3" name="2 Conector recto"/>
        <xdr:cNvCxnSpPr/>
      </xdr:nvCxnSpPr>
      <xdr:spPr>
        <a:xfrm>
          <a:off x="2297906" y="11013281"/>
          <a:ext cx="301228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666750</xdr:colOff>
      <xdr:row>27</xdr:row>
      <xdr:rowOff>24780</xdr:rowOff>
    </xdr:to>
    <xdr:pic>
      <xdr:nvPicPr>
        <xdr:cNvPr id="2" name="Picture 1"/>
        <xdr:cNvPicPr>
          <a:picLocks noChangeAspect="1" noChangeArrowheads="1"/>
        </xdr:cNvPicPr>
      </xdr:nvPicPr>
      <xdr:blipFill>
        <a:blip xmlns:r="http://schemas.openxmlformats.org/officeDocument/2006/relationships" r:embed="rId1" cstate="print"/>
        <a:srcRect l="21328" t="22375" r="21016" b="7125"/>
        <a:stretch>
          <a:fillRect/>
        </a:stretch>
      </xdr:blipFill>
      <xdr:spPr bwMode="auto">
        <a:xfrm>
          <a:off x="0" y="0"/>
          <a:ext cx="6762750" cy="5168280"/>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1202531</xdr:colOff>
      <xdr:row>65538</xdr:row>
      <xdr:rowOff>0</xdr:rowOff>
    </xdr:from>
    <xdr:to>
      <xdr:col>6</xdr:col>
      <xdr:colOff>1023938</xdr:colOff>
      <xdr:row>65538</xdr:row>
      <xdr:rowOff>2</xdr:rowOff>
    </xdr:to>
    <xdr:cxnSp macro="">
      <xdr:nvCxnSpPr>
        <xdr:cNvPr id="5" name="4 Conector recto"/>
        <xdr:cNvCxnSpPr/>
      </xdr:nvCxnSpPr>
      <xdr:spPr>
        <a:xfrm flipV="1">
          <a:off x="5893594" y="12394406"/>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604838</xdr:colOff>
      <xdr:row>65538</xdr:row>
      <xdr:rowOff>21432</xdr:rowOff>
    </xdr:from>
    <xdr:to>
      <xdr:col>3</xdr:col>
      <xdr:colOff>1712120</xdr:colOff>
      <xdr:row>65538</xdr:row>
      <xdr:rowOff>21434</xdr:rowOff>
    </xdr:to>
    <xdr:cxnSp macro="">
      <xdr:nvCxnSpPr>
        <xdr:cNvPr id="6" name="5 Conector recto"/>
        <xdr:cNvCxnSpPr/>
      </xdr:nvCxnSpPr>
      <xdr:spPr>
        <a:xfrm flipV="1">
          <a:off x="1366838" y="12415838"/>
          <a:ext cx="2631282"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4" workbookViewId="0">
      <selection activeCell="C44" sqref="C44"/>
    </sheetView>
  </sheetViews>
  <sheetFormatPr baseColWidth="10" defaultRowHeight="1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L63"/>
  <sheetViews>
    <sheetView showGridLines="0" zoomScale="80" zoomScaleNormal="80" workbookViewId="0">
      <selection activeCell="J27" sqref="J27"/>
    </sheetView>
  </sheetViews>
  <sheetFormatPr baseColWidth="10" defaultColWidth="0" defaultRowHeight="15" customHeight="1" zeroHeight="1"/>
  <cols>
    <col min="1" max="1" width="1.42578125" customWidth="1"/>
    <col min="2" max="2" width="3.28515625" customWidth="1"/>
    <col min="3" max="3" width="11.42578125" customWidth="1"/>
    <col min="4" max="4" width="40" customWidth="1"/>
    <col min="5" max="6" width="21" customWidth="1"/>
    <col min="7" max="7" width="3.42578125" customWidth="1"/>
    <col min="8" max="8" width="11.42578125" customWidth="1"/>
    <col min="9" max="9" width="50.85546875" customWidth="1"/>
    <col min="10" max="11" width="21" customWidth="1"/>
    <col min="12" max="12" width="3.5703125" customWidth="1"/>
    <col min="13" max="13" width="4.42578125" customWidth="1"/>
    <col min="257" max="257" width="1.42578125" customWidth="1"/>
    <col min="258" max="258" width="3.28515625" customWidth="1"/>
    <col min="259" max="259" width="11.42578125" customWidth="1"/>
    <col min="260" max="260" width="40" customWidth="1"/>
    <col min="261" max="262" width="21" customWidth="1"/>
    <col min="263" max="263" width="3.42578125" customWidth="1"/>
    <col min="264" max="264" width="11.42578125" customWidth="1"/>
    <col min="265" max="265" width="50.85546875" customWidth="1"/>
    <col min="266" max="267" width="21" customWidth="1"/>
    <col min="268" max="268" width="3.5703125" customWidth="1"/>
    <col min="269" max="269" width="4.42578125" customWidth="1"/>
    <col min="513" max="513" width="1.42578125" customWidth="1"/>
    <col min="514" max="514" width="3.28515625" customWidth="1"/>
    <col min="515" max="515" width="11.42578125" customWidth="1"/>
    <col min="516" max="516" width="40" customWidth="1"/>
    <col min="517" max="518" width="21" customWidth="1"/>
    <col min="519" max="519" width="3.42578125" customWidth="1"/>
    <col min="520" max="520" width="11.42578125" customWidth="1"/>
    <col min="521" max="521" width="50.85546875" customWidth="1"/>
    <col min="522" max="523" width="21" customWidth="1"/>
    <col min="524" max="524" width="3.5703125" customWidth="1"/>
    <col min="525" max="525" width="4.42578125" customWidth="1"/>
    <col min="769" max="769" width="1.42578125" customWidth="1"/>
    <col min="770" max="770" width="3.28515625" customWidth="1"/>
    <col min="771" max="771" width="11.42578125" customWidth="1"/>
    <col min="772" max="772" width="40" customWidth="1"/>
    <col min="773" max="774" width="21" customWidth="1"/>
    <col min="775" max="775" width="3.42578125" customWidth="1"/>
    <col min="776" max="776" width="11.42578125" customWidth="1"/>
    <col min="777" max="777" width="50.85546875" customWidth="1"/>
    <col min="778" max="779" width="21" customWidth="1"/>
    <col min="780" max="780" width="3.5703125" customWidth="1"/>
    <col min="781" max="781" width="4.42578125" customWidth="1"/>
    <col min="1025" max="1025" width="1.42578125" customWidth="1"/>
    <col min="1026" max="1026" width="3.28515625" customWidth="1"/>
    <col min="1027" max="1027" width="11.42578125" customWidth="1"/>
    <col min="1028" max="1028" width="40" customWidth="1"/>
    <col min="1029" max="1030" width="21" customWidth="1"/>
    <col min="1031" max="1031" width="3.42578125" customWidth="1"/>
    <col min="1032" max="1032" width="11.42578125" customWidth="1"/>
    <col min="1033" max="1033" width="50.85546875" customWidth="1"/>
    <col min="1034" max="1035" width="21" customWidth="1"/>
    <col min="1036" max="1036" width="3.5703125" customWidth="1"/>
    <col min="1037" max="1037" width="4.42578125" customWidth="1"/>
    <col min="1281" max="1281" width="1.42578125" customWidth="1"/>
    <col min="1282" max="1282" width="3.28515625" customWidth="1"/>
    <col min="1283" max="1283" width="11.42578125" customWidth="1"/>
    <col min="1284" max="1284" width="40" customWidth="1"/>
    <col min="1285" max="1286" width="21" customWidth="1"/>
    <col min="1287" max="1287" width="3.42578125" customWidth="1"/>
    <col min="1288" max="1288" width="11.42578125" customWidth="1"/>
    <col min="1289" max="1289" width="50.85546875" customWidth="1"/>
    <col min="1290" max="1291" width="21" customWidth="1"/>
    <col min="1292" max="1292" width="3.5703125" customWidth="1"/>
    <col min="1293" max="1293" width="4.42578125" customWidth="1"/>
    <col min="1537" max="1537" width="1.42578125" customWidth="1"/>
    <col min="1538" max="1538" width="3.28515625" customWidth="1"/>
    <col min="1539" max="1539" width="11.42578125" customWidth="1"/>
    <col min="1540" max="1540" width="40" customWidth="1"/>
    <col min="1541" max="1542" width="21" customWidth="1"/>
    <col min="1543" max="1543" width="3.42578125" customWidth="1"/>
    <col min="1544" max="1544" width="11.42578125" customWidth="1"/>
    <col min="1545" max="1545" width="50.85546875" customWidth="1"/>
    <col min="1546" max="1547" width="21" customWidth="1"/>
    <col min="1548" max="1548" width="3.5703125" customWidth="1"/>
    <col min="1549" max="1549" width="4.42578125" customWidth="1"/>
    <col min="1793" max="1793" width="1.42578125" customWidth="1"/>
    <col min="1794" max="1794" width="3.28515625" customWidth="1"/>
    <col min="1795" max="1795" width="11.42578125" customWidth="1"/>
    <col min="1796" max="1796" width="40" customWidth="1"/>
    <col min="1797" max="1798" width="21" customWidth="1"/>
    <col min="1799" max="1799" width="3.42578125" customWidth="1"/>
    <col min="1800" max="1800" width="11.42578125" customWidth="1"/>
    <col min="1801" max="1801" width="50.85546875" customWidth="1"/>
    <col min="1802" max="1803" width="21" customWidth="1"/>
    <col min="1804" max="1804" width="3.5703125" customWidth="1"/>
    <col min="1805" max="1805" width="4.42578125" customWidth="1"/>
    <col min="2049" max="2049" width="1.42578125" customWidth="1"/>
    <col min="2050" max="2050" width="3.28515625" customWidth="1"/>
    <col min="2051" max="2051" width="11.42578125" customWidth="1"/>
    <col min="2052" max="2052" width="40" customWidth="1"/>
    <col min="2053" max="2054" width="21" customWidth="1"/>
    <col min="2055" max="2055" width="3.42578125" customWidth="1"/>
    <col min="2056" max="2056" width="11.42578125" customWidth="1"/>
    <col min="2057" max="2057" width="50.85546875" customWidth="1"/>
    <col min="2058" max="2059" width="21" customWidth="1"/>
    <col min="2060" max="2060" width="3.5703125" customWidth="1"/>
    <col min="2061" max="2061" width="4.42578125" customWidth="1"/>
    <col min="2305" max="2305" width="1.42578125" customWidth="1"/>
    <col min="2306" max="2306" width="3.28515625" customWidth="1"/>
    <col min="2307" max="2307" width="11.42578125" customWidth="1"/>
    <col min="2308" max="2308" width="40" customWidth="1"/>
    <col min="2309" max="2310" width="21" customWidth="1"/>
    <col min="2311" max="2311" width="3.42578125" customWidth="1"/>
    <col min="2312" max="2312" width="11.42578125" customWidth="1"/>
    <col min="2313" max="2313" width="50.85546875" customWidth="1"/>
    <col min="2314" max="2315" width="21" customWidth="1"/>
    <col min="2316" max="2316" width="3.5703125" customWidth="1"/>
    <col min="2317" max="2317" width="4.42578125" customWidth="1"/>
    <col min="2561" max="2561" width="1.42578125" customWidth="1"/>
    <col min="2562" max="2562" width="3.28515625" customWidth="1"/>
    <col min="2563" max="2563" width="11.42578125" customWidth="1"/>
    <col min="2564" max="2564" width="40" customWidth="1"/>
    <col min="2565" max="2566" width="21" customWidth="1"/>
    <col min="2567" max="2567" width="3.42578125" customWidth="1"/>
    <col min="2568" max="2568" width="11.42578125" customWidth="1"/>
    <col min="2569" max="2569" width="50.85546875" customWidth="1"/>
    <col min="2570" max="2571" width="21" customWidth="1"/>
    <col min="2572" max="2572" width="3.5703125" customWidth="1"/>
    <col min="2573" max="2573" width="4.42578125" customWidth="1"/>
    <col min="2817" max="2817" width="1.42578125" customWidth="1"/>
    <col min="2818" max="2818" width="3.28515625" customWidth="1"/>
    <col min="2819" max="2819" width="11.42578125" customWidth="1"/>
    <col min="2820" max="2820" width="40" customWidth="1"/>
    <col min="2821" max="2822" width="21" customWidth="1"/>
    <col min="2823" max="2823" width="3.42578125" customWidth="1"/>
    <col min="2824" max="2824" width="11.42578125" customWidth="1"/>
    <col min="2825" max="2825" width="50.85546875" customWidth="1"/>
    <col min="2826" max="2827" width="21" customWidth="1"/>
    <col min="2828" max="2828" width="3.5703125" customWidth="1"/>
    <col min="2829" max="2829" width="4.42578125" customWidth="1"/>
    <col min="3073" max="3073" width="1.42578125" customWidth="1"/>
    <col min="3074" max="3074" width="3.28515625" customWidth="1"/>
    <col min="3075" max="3075" width="11.42578125" customWidth="1"/>
    <col min="3076" max="3076" width="40" customWidth="1"/>
    <col min="3077" max="3078" width="21" customWidth="1"/>
    <col min="3079" max="3079" width="3.42578125" customWidth="1"/>
    <col min="3080" max="3080" width="11.42578125" customWidth="1"/>
    <col min="3081" max="3081" width="50.85546875" customWidth="1"/>
    <col min="3082" max="3083" width="21" customWidth="1"/>
    <col min="3084" max="3084" width="3.5703125" customWidth="1"/>
    <col min="3085" max="3085" width="4.42578125" customWidth="1"/>
    <col min="3329" max="3329" width="1.42578125" customWidth="1"/>
    <col min="3330" max="3330" width="3.28515625" customWidth="1"/>
    <col min="3331" max="3331" width="11.42578125" customWidth="1"/>
    <col min="3332" max="3332" width="40" customWidth="1"/>
    <col min="3333" max="3334" width="21" customWidth="1"/>
    <col min="3335" max="3335" width="3.42578125" customWidth="1"/>
    <col min="3336" max="3336" width="11.42578125" customWidth="1"/>
    <col min="3337" max="3337" width="50.85546875" customWidth="1"/>
    <col min="3338" max="3339" width="21" customWidth="1"/>
    <col min="3340" max="3340" width="3.5703125" customWidth="1"/>
    <col min="3341" max="3341" width="4.42578125" customWidth="1"/>
    <col min="3585" max="3585" width="1.42578125" customWidth="1"/>
    <col min="3586" max="3586" width="3.28515625" customWidth="1"/>
    <col min="3587" max="3587" width="11.42578125" customWidth="1"/>
    <col min="3588" max="3588" width="40" customWidth="1"/>
    <col min="3589" max="3590" width="21" customWidth="1"/>
    <col min="3591" max="3591" width="3.42578125" customWidth="1"/>
    <col min="3592" max="3592" width="11.42578125" customWidth="1"/>
    <col min="3593" max="3593" width="50.85546875" customWidth="1"/>
    <col min="3594" max="3595" width="21" customWidth="1"/>
    <col min="3596" max="3596" width="3.5703125" customWidth="1"/>
    <col min="3597" max="3597" width="4.42578125" customWidth="1"/>
    <col min="3841" max="3841" width="1.42578125" customWidth="1"/>
    <col min="3842" max="3842" width="3.28515625" customWidth="1"/>
    <col min="3843" max="3843" width="11.42578125" customWidth="1"/>
    <col min="3844" max="3844" width="40" customWidth="1"/>
    <col min="3845" max="3846" width="21" customWidth="1"/>
    <col min="3847" max="3847" width="3.42578125" customWidth="1"/>
    <col min="3848" max="3848" width="11.42578125" customWidth="1"/>
    <col min="3849" max="3849" width="50.85546875" customWidth="1"/>
    <col min="3850" max="3851" width="21" customWidth="1"/>
    <col min="3852" max="3852" width="3.5703125" customWidth="1"/>
    <col min="3853" max="3853" width="4.42578125" customWidth="1"/>
    <col min="4097" max="4097" width="1.42578125" customWidth="1"/>
    <col min="4098" max="4098" width="3.28515625" customWidth="1"/>
    <col min="4099" max="4099" width="11.42578125" customWidth="1"/>
    <col min="4100" max="4100" width="40" customWidth="1"/>
    <col min="4101" max="4102" width="21" customWidth="1"/>
    <col min="4103" max="4103" width="3.42578125" customWidth="1"/>
    <col min="4104" max="4104" width="11.42578125" customWidth="1"/>
    <col min="4105" max="4105" width="50.85546875" customWidth="1"/>
    <col min="4106" max="4107" width="21" customWidth="1"/>
    <col min="4108" max="4108" width="3.5703125" customWidth="1"/>
    <col min="4109" max="4109" width="4.42578125" customWidth="1"/>
    <col min="4353" max="4353" width="1.42578125" customWidth="1"/>
    <col min="4354" max="4354" width="3.28515625" customWidth="1"/>
    <col min="4355" max="4355" width="11.42578125" customWidth="1"/>
    <col min="4356" max="4356" width="40" customWidth="1"/>
    <col min="4357" max="4358" width="21" customWidth="1"/>
    <col min="4359" max="4359" width="3.42578125" customWidth="1"/>
    <col min="4360" max="4360" width="11.42578125" customWidth="1"/>
    <col min="4361" max="4361" width="50.85546875" customWidth="1"/>
    <col min="4362" max="4363" width="21" customWidth="1"/>
    <col min="4364" max="4364" width="3.5703125" customWidth="1"/>
    <col min="4365" max="4365" width="4.42578125" customWidth="1"/>
    <col min="4609" max="4609" width="1.42578125" customWidth="1"/>
    <col min="4610" max="4610" width="3.28515625" customWidth="1"/>
    <col min="4611" max="4611" width="11.42578125" customWidth="1"/>
    <col min="4612" max="4612" width="40" customWidth="1"/>
    <col min="4613" max="4614" width="21" customWidth="1"/>
    <col min="4615" max="4615" width="3.42578125" customWidth="1"/>
    <col min="4616" max="4616" width="11.42578125" customWidth="1"/>
    <col min="4617" max="4617" width="50.85546875" customWidth="1"/>
    <col min="4618" max="4619" width="21" customWidth="1"/>
    <col min="4620" max="4620" width="3.5703125" customWidth="1"/>
    <col min="4621" max="4621" width="4.42578125" customWidth="1"/>
    <col min="4865" max="4865" width="1.42578125" customWidth="1"/>
    <col min="4866" max="4866" width="3.28515625" customWidth="1"/>
    <col min="4867" max="4867" width="11.42578125" customWidth="1"/>
    <col min="4868" max="4868" width="40" customWidth="1"/>
    <col min="4869" max="4870" width="21" customWidth="1"/>
    <col min="4871" max="4871" width="3.42578125" customWidth="1"/>
    <col min="4872" max="4872" width="11.42578125" customWidth="1"/>
    <col min="4873" max="4873" width="50.85546875" customWidth="1"/>
    <col min="4874" max="4875" width="21" customWidth="1"/>
    <col min="4876" max="4876" width="3.5703125" customWidth="1"/>
    <col min="4877" max="4877" width="4.42578125" customWidth="1"/>
    <col min="5121" max="5121" width="1.42578125" customWidth="1"/>
    <col min="5122" max="5122" width="3.28515625" customWidth="1"/>
    <col min="5123" max="5123" width="11.42578125" customWidth="1"/>
    <col min="5124" max="5124" width="40" customWidth="1"/>
    <col min="5125" max="5126" width="21" customWidth="1"/>
    <col min="5127" max="5127" width="3.42578125" customWidth="1"/>
    <col min="5128" max="5128" width="11.42578125" customWidth="1"/>
    <col min="5129" max="5129" width="50.85546875" customWidth="1"/>
    <col min="5130" max="5131" width="21" customWidth="1"/>
    <col min="5132" max="5132" width="3.5703125" customWidth="1"/>
    <col min="5133" max="5133" width="4.42578125" customWidth="1"/>
    <col min="5377" max="5377" width="1.42578125" customWidth="1"/>
    <col min="5378" max="5378" width="3.28515625" customWidth="1"/>
    <col min="5379" max="5379" width="11.42578125" customWidth="1"/>
    <col min="5380" max="5380" width="40" customWidth="1"/>
    <col min="5381" max="5382" width="21" customWidth="1"/>
    <col min="5383" max="5383" width="3.42578125" customWidth="1"/>
    <col min="5384" max="5384" width="11.42578125" customWidth="1"/>
    <col min="5385" max="5385" width="50.85546875" customWidth="1"/>
    <col min="5386" max="5387" width="21" customWidth="1"/>
    <col min="5388" max="5388" width="3.5703125" customWidth="1"/>
    <col min="5389" max="5389" width="4.42578125" customWidth="1"/>
    <col min="5633" max="5633" width="1.42578125" customWidth="1"/>
    <col min="5634" max="5634" width="3.28515625" customWidth="1"/>
    <col min="5635" max="5635" width="11.42578125" customWidth="1"/>
    <col min="5636" max="5636" width="40" customWidth="1"/>
    <col min="5637" max="5638" width="21" customWidth="1"/>
    <col min="5639" max="5639" width="3.42578125" customWidth="1"/>
    <col min="5640" max="5640" width="11.42578125" customWidth="1"/>
    <col min="5641" max="5641" width="50.85546875" customWidth="1"/>
    <col min="5642" max="5643" width="21" customWidth="1"/>
    <col min="5644" max="5644" width="3.5703125" customWidth="1"/>
    <col min="5645" max="5645" width="4.42578125" customWidth="1"/>
    <col min="5889" max="5889" width="1.42578125" customWidth="1"/>
    <col min="5890" max="5890" width="3.28515625" customWidth="1"/>
    <col min="5891" max="5891" width="11.42578125" customWidth="1"/>
    <col min="5892" max="5892" width="40" customWidth="1"/>
    <col min="5893" max="5894" width="21" customWidth="1"/>
    <col min="5895" max="5895" width="3.42578125" customWidth="1"/>
    <col min="5896" max="5896" width="11.42578125" customWidth="1"/>
    <col min="5897" max="5897" width="50.85546875" customWidth="1"/>
    <col min="5898" max="5899" width="21" customWidth="1"/>
    <col min="5900" max="5900" width="3.5703125" customWidth="1"/>
    <col min="5901" max="5901" width="4.42578125" customWidth="1"/>
    <col min="6145" max="6145" width="1.42578125" customWidth="1"/>
    <col min="6146" max="6146" width="3.28515625" customWidth="1"/>
    <col min="6147" max="6147" width="11.42578125" customWidth="1"/>
    <col min="6148" max="6148" width="40" customWidth="1"/>
    <col min="6149" max="6150" width="21" customWidth="1"/>
    <col min="6151" max="6151" width="3.42578125" customWidth="1"/>
    <col min="6152" max="6152" width="11.42578125" customWidth="1"/>
    <col min="6153" max="6153" width="50.85546875" customWidth="1"/>
    <col min="6154" max="6155" width="21" customWidth="1"/>
    <col min="6156" max="6156" width="3.5703125" customWidth="1"/>
    <col min="6157" max="6157" width="4.42578125" customWidth="1"/>
    <col min="6401" max="6401" width="1.42578125" customWidth="1"/>
    <col min="6402" max="6402" width="3.28515625" customWidth="1"/>
    <col min="6403" max="6403" width="11.42578125" customWidth="1"/>
    <col min="6404" max="6404" width="40" customWidth="1"/>
    <col min="6405" max="6406" width="21" customWidth="1"/>
    <col min="6407" max="6407" width="3.42578125" customWidth="1"/>
    <col min="6408" max="6408" width="11.42578125" customWidth="1"/>
    <col min="6409" max="6409" width="50.85546875" customWidth="1"/>
    <col min="6410" max="6411" width="21" customWidth="1"/>
    <col min="6412" max="6412" width="3.5703125" customWidth="1"/>
    <col min="6413" max="6413" width="4.42578125" customWidth="1"/>
    <col min="6657" max="6657" width="1.42578125" customWidth="1"/>
    <col min="6658" max="6658" width="3.28515625" customWidth="1"/>
    <col min="6659" max="6659" width="11.42578125" customWidth="1"/>
    <col min="6660" max="6660" width="40" customWidth="1"/>
    <col min="6661" max="6662" width="21" customWidth="1"/>
    <col min="6663" max="6663" width="3.42578125" customWidth="1"/>
    <col min="6664" max="6664" width="11.42578125" customWidth="1"/>
    <col min="6665" max="6665" width="50.85546875" customWidth="1"/>
    <col min="6666" max="6667" width="21" customWidth="1"/>
    <col min="6668" max="6668" width="3.5703125" customWidth="1"/>
    <col min="6669" max="6669" width="4.42578125" customWidth="1"/>
    <col min="6913" max="6913" width="1.42578125" customWidth="1"/>
    <col min="6914" max="6914" width="3.28515625" customWidth="1"/>
    <col min="6915" max="6915" width="11.42578125" customWidth="1"/>
    <col min="6916" max="6916" width="40" customWidth="1"/>
    <col min="6917" max="6918" width="21" customWidth="1"/>
    <col min="6919" max="6919" width="3.42578125" customWidth="1"/>
    <col min="6920" max="6920" width="11.42578125" customWidth="1"/>
    <col min="6921" max="6921" width="50.85546875" customWidth="1"/>
    <col min="6922" max="6923" width="21" customWidth="1"/>
    <col min="6924" max="6924" width="3.5703125" customWidth="1"/>
    <col min="6925" max="6925" width="4.42578125" customWidth="1"/>
    <col min="7169" max="7169" width="1.42578125" customWidth="1"/>
    <col min="7170" max="7170" width="3.28515625" customWidth="1"/>
    <col min="7171" max="7171" width="11.42578125" customWidth="1"/>
    <col min="7172" max="7172" width="40" customWidth="1"/>
    <col min="7173" max="7174" width="21" customWidth="1"/>
    <col min="7175" max="7175" width="3.42578125" customWidth="1"/>
    <col min="7176" max="7176" width="11.42578125" customWidth="1"/>
    <col min="7177" max="7177" width="50.85546875" customWidth="1"/>
    <col min="7178" max="7179" width="21" customWidth="1"/>
    <col min="7180" max="7180" width="3.5703125" customWidth="1"/>
    <col min="7181" max="7181" width="4.42578125" customWidth="1"/>
    <col min="7425" max="7425" width="1.42578125" customWidth="1"/>
    <col min="7426" max="7426" width="3.28515625" customWidth="1"/>
    <col min="7427" max="7427" width="11.42578125" customWidth="1"/>
    <col min="7428" max="7428" width="40" customWidth="1"/>
    <col min="7429" max="7430" width="21" customWidth="1"/>
    <col min="7431" max="7431" width="3.42578125" customWidth="1"/>
    <col min="7432" max="7432" width="11.42578125" customWidth="1"/>
    <col min="7433" max="7433" width="50.85546875" customWidth="1"/>
    <col min="7434" max="7435" width="21" customWidth="1"/>
    <col min="7436" max="7436" width="3.5703125" customWidth="1"/>
    <col min="7437" max="7437" width="4.42578125" customWidth="1"/>
    <col min="7681" max="7681" width="1.42578125" customWidth="1"/>
    <col min="7682" max="7682" width="3.28515625" customWidth="1"/>
    <col min="7683" max="7683" width="11.42578125" customWidth="1"/>
    <col min="7684" max="7684" width="40" customWidth="1"/>
    <col min="7685" max="7686" width="21" customWidth="1"/>
    <col min="7687" max="7687" width="3.42578125" customWidth="1"/>
    <col min="7688" max="7688" width="11.42578125" customWidth="1"/>
    <col min="7689" max="7689" width="50.85546875" customWidth="1"/>
    <col min="7690" max="7691" width="21" customWidth="1"/>
    <col min="7692" max="7692" width="3.5703125" customWidth="1"/>
    <col min="7693" max="7693" width="4.42578125" customWidth="1"/>
    <col min="7937" max="7937" width="1.42578125" customWidth="1"/>
    <col min="7938" max="7938" width="3.28515625" customWidth="1"/>
    <col min="7939" max="7939" width="11.42578125" customWidth="1"/>
    <col min="7940" max="7940" width="40" customWidth="1"/>
    <col min="7941" max="7942" width="21" customWidth="1"/>
    <col min="7943" max="7943" width="3.42578125" customWidth="1"/>
    <col min="7944" max="7944" width="11.42578125" customWidth="1"/>
    <col min="7945" max="7945" width="50.85546875" customWidth="1"/>
    <col min="7946" max="7947" width="21" customWidth="1"/>
    <col min="7948" max="7948" width="3.5703125" customWidth="1"/>
    <col min="7949" max="7949" width="4.42578125" customWidth="1"/>
    <col min="8193" max="8193" width="1.42578125" customWidth="1"/>
    <col min="8194" max="8194" width="3.28515625" customWidth="1"/>
    <col min="8195" max="8195" width="11.42578125" customWidth="1"/>
    <col min="8196" max="8196" width="40" customWidth="1"/>
    <col min="8197" max="8198" width="21" customWidth="1"/>
    <col min="8199" max="8199" width="3.42578125" customWidth="1"/>
    <col min="8200" max="8200" width="11.42578125" customWidth="1"/>
    <col min="8201" max="8201" width="50.85546875" customWidth="1"/>
    <col min="8202" max="8203" width="21" customWidth="1"/>
    <col min="8204" max="8204" width="3.5703125" customWidth="1"/>
    <col min="8205" max="8205" width="4.42578125" customWidth="1"/>
    <col min="8449" max="8449" width="1.42578125" customWidth="1"/>
    <col min="8450" max="8450" width="3.28515625" customWidth="1"/>
    <col min="8451" max="8451" width="11.42578125" customWidth="1"/>
    <col min="8452" max="8452" width="40" customWidth="1"/>
    <col min="8453" max="8454" width="21" customWidth="1"/>
    <col min="8455" max="8455" width="3.42578125" customWidth="1"/>
    <col min="8456" max="8456" width="11.42578125" customWidth="1"/>
    <col min="8457" max="8457" width="50.85546875" customWidth="1"/>
    <col min="8458" max="8459" width="21" customWidth="1"/>
    <col min="8460" max="8460" width="3.5703125" customWidth="1"/>
    <col min="8461" max="8461" width="4.42578125" customWidth="1"/>
    <col min="8705" max="8705" width="1.42578125" customWidth="1"/>
    <col min="8706" max="8706" width="3.28515625" customWidth="1"/>
    <col min="8707" max="8707" width="11.42578125" customWidth="1"/>
    <col min="8708" max="8708" width="40" customWidth="1"/>
    <col min="8709" max="8710" width="21" customWidth="1"/>
    <col min="8711" max="8711" width="3.42578125" customWidth="1"/>
    <col min="8712" max="8712" width="11.42578125" customWidth="1"/>
    <col min="8713" max="8713" width="50.85546875" customWidth="1"/>
    <col min="8714" max="8715" width="21" customWidth="1"/>
    <col min="8716" max="8716" width="3.5703125" customWidth="1"/>
    <col min="8717" max="8717" width="4.42578125" customWidth="1"/>
    <col min="8961" max="8961" width="1.42578125" customWidth="1"/>
    <col min="8962" max="8962" width="3.28515625" customWidth="1"/>
    <col min="8963" max="8963" width="11.42578125" customWidth="1"/>
    <col min="8964" max="8964" width="40" customWidth="1"/>
    <col min="8965" max="8966" width="21" customWidth="1"/>
    <col min="8967" max="8967" width="3.42578125" customWidth="1"/>
    <col min="8968" max="8968" width="11.42578125" customWidth="1"/>
    <col min="8969" max="8969" width="50.85546875" customWidth="1"/>
    <col min="8970" max="8971" width="21" customWidth="1"/>
    <col min="8972" max="8972" width="3.5703125" customWidth="1"/>
    <col min="8973" max="8973" width="4.42578125" customWidth="1"/>
    <col min="9217" max="9217" width="1.42578125" customWidth="1"/>
    <col min="9218" max="9218" width="3.28515625" customWidth="1"/>
    <col min="9219" max="9219" width="11.42578125" customWidth="1"/>
    <col min="9220" max="9220" width="40" customWidth="1"/>
    <col min="9221" max="9222" width="21" customWidth="1"/>
    <col min="9223" max="9223" width="3.42578125" customWidth="1"/>
    <col min="9224" max="9224" width="11.42578125" customWidth="1"/>
    <col min="9225" max="9225" width="50.85546875" customWidth="1"/>
    <col min="9226" max="9227" width="21" customWidth="1"/>
    <col min="9228" max="9228" width="3.5703125" customWidth="1"/>
    <col min="9229" max="9229" width="4.42578125" customWidth="1"/>
    <col min="9473" max="9473" width="1.42578125" customWidth="1"/>
    <col min="9474" max="9474" width="3.28515625" customWidth="1"/>
    <col min="9475" max="9475" width="11.42578125" customWidth="1"/>
    <col min="9476" max="9476" width="40" customWidth="1"/>
    <col min="9477" max="9478" width="21" customWidth="1"/>
    <col min="9479" max="9479" width="3.42578125" customWidth="1"/>
    <col min="9480" max="9480" width="11.42578125" customWidth="1"/>
    <col min="9481" max="9481" width="50.85546875" customWidth="1"/>
    <col min="9482" max="9483" width="21" customWidth="1"/>
    <col min="9484" max="9484" width="3.5703125" customWidth="1"/>
    <col min="9485" max="9485" width="4.42578125" customWidth="1"/>
    <col min="9729" max="9729" width="1.42578125" customWidth="1"/>
    <col min="9730" max="9730" width="3.28515625" customWidth="1"/>
    <col min="9731" max="9731" width="11.42578125" customWidth="1"/>
    <col min="9732" max="9732" width="40" customWidth="1"/>
    <col min="9733" max="9734" width="21" customWidth="1"/>
    <col min="9735" max="9735" width="3.42578125" customWidth="1"/>
    <col min="9736" max="9736" width="11.42578125" customWidth="1"/>
    <col min="9737" max="9737" width="50.85546875" customWidth="1"/>
    <col min="9738" max="9739" width="21" customWidth="1"/>
    <col min="9740" max="9740" width="3.5703125" customWidth="1"/>
    <col min="9741" max="9741" width="4.42578125" customWidth="1"/>
    <col min="9985" max="9985" width="1.42578125" customWidth="1"/>
    <col min="9986" max="9986" width="3.28515625" customWidth="1"/>
    <col min="9987" max="9987" width="11.42578125" customWidth="1"/>
    <col min="9988" max="9988" width="40" customWidth="1"/>
    <col min="9989" max="9990" width="21" customWidth="1"/>
    <col min="9991" max="9991" width="3.42578125" customWidth="1"/>
    <col min="9992" max="9992" width="11.42578125" customWidth="1"/>
    <col min="9993" max="9993" width="50.85546875" customWidth="1"/>
    <col min="9994" max="9995" width="21" customWidth="1"/>
    <col min="9996" max="9996" width="3.5703125" customWidth="1"/>
    <col min="9997" max="9997" width="4.42578125" customWidth="1"/>
    <col min="10241" max="10241" width="1.42578125" customWidth="1"/>
    <col min="10242" max="10242" width="3.28515625" customWidth="1"/>
    <col min="10243" max="10243" width="11.42578125" customWidth="1"/>
    <col min="10244" max="10244" width="40" customWidth="1"/>
    <col min="10245" max="10246" width="21" customWidth="1"/>
    <col min="10247" max="10247" width="3.42578125" customWidth="1"/>
    <col min="10248" max="10248" width="11.42578125" customWidth="1"/>
    <col min="10249" max="10249" width="50.85546875" customWidth="1"/>
    <col min="10250" max="10251" width="21" customWidth="1"/>
    <col min="10252" max="10252" width="3.5703125" customWidth="1"/>
    <col min="10253" max="10253" width="4.42578125" customWidth="1"/>
    <col min="10497" max="10497" width="1.42578125" customWidth="1"/>
    <col min="10498" max="10498" width="3.28515625" customWidth="1"/>
    <col min="10499" max="10499" width="11.42578125" customWidth="1"/>
    <col min="10500" max="10500" width="40" customWidth="1"/>
    <col min="10501" max="10502" width="21" customWidth="1"/>
    <col min="10503" max="10503" width="3.42578125" customWidth="1"/>
    <col min="10504" max="10504" width="11.42578125" customWidth="1"/>
    <col min="10505" max="10505" width="50.85546875" customWidth="1"/>
    <col min="10506" max="10507" width="21" customWidth="1"/>
    <col min="10508" max="10508" width="3.5703125" customWidth="1"/>
    <col min="10509" max="10509" width="4.42578125" customWidth="1"/>
    <col min="10753" max="10753" width="1.42578125" customWidth="1"/>
    <col min="10754" max="10754" width="3.28515625" customWidth="1"/>
    <col min="10755" max="10755" width="11.42578125" customWidth="1"/>
    <col min="10756" max="10756" width="40" customWidth="1"/>
    <col min="10757" max="10758" width="21" customWidth="1"/>
    <col min="10759" max="10759" width="3.42578125" customWidth="1"/>
    <col min="10760" max="10760" width="11.42578125" customWidth="1"/>
    <col min="10761" max="10761" width="50.85546875" customWidth="1"/>
    <col min="10762" max="10763" width="21" customWidth="1"/>
    <col min="10764" max="10764" width="3.5703125" customWidth="1"/>
    <col min="10765" max="10765" width="4.42578125" customWidth="1"/>
    <col min="11009" max="11009" width="1.42578125" customWidth="1"/>
    <col min="11010" max="11010" width="3.28515625" customWidth="1"/>
    <col min="11011" max="11011" width="11.42578125" customWidth="1"/>
    <col min="11012" max="11012" width="40" customWidth="1"/>
    <col min="11013" max="11014" width="21" customWidth="1"/>
    <col min="11015" max="11015" width="3.42578125" customWidth="1"/>
    <col min="11016" max="11016" width="11.42578125" customWidth="1"/>
    <col min="11017" max="11017" width="50.85546875" customWidth="1"/>
    <col min="11018" max="11019" width="21" customWidth="1"/>
    <col min="11020" max="11020" width="3.5703125" customWidth="1"/>
    <col min="11021" max="11021" width="4.42578125" customWidth="1"/>
    <col min="11265" max="11265" width="1.42578125" customWidth="1"/>
    <col min="11266" max="11266" width="3.28515625" customWidth="1"/>
    <col min="11267" max="11267" width="11.42578125" customWidth="1"/>
    <col min="11268" max="11268" width="40" customWidth="1"/>
    <col min="11269" max="11270" width="21" customWidth="1"/>
    <col min="11271" max="11271" width="3.42578125" customWidth="1"/>
    <col min="11272" max="11272" width="11.42578125" customWidth="1"/>
    <col min="11273" max="11273" width="50.85546875" customWidth="1"/>
    <col min="11274" max="11275" width="21" customWidth="1"/>
    <col min="11276" max="11276" width="3.5703125" customWidth="1"/>
    <col min="11277" max="11277" width="4.42578125" customWidth="1"/>
    <col min="11521" max="11521" width="1.42578125" customWidth="1"/>
    <col min="11522" max="11522" width="3.28515625" customWidth="1"/>
    <col min="11523" max="11523" width="11.42578125" customWidth="1"/>
    <col min="11524" max="11524" width="40" customWidth="1"/>
    <col min="11525" max="11526" width="21" customWidth="1"/>
    <col min="11527" max="11527" width="3.42578125" customWidth="1"/>
    <col min="11528" max="11528" width="11.42578125" customWidth="1"/>
    <col min="11529" max="11529" width="50.85546875" customWidth="1"/>
    <col min="11530" max="11531" width="21" customWidth="1"/>
    <col min="11532" max="11532" width="3.5703125" customWidth="1"/>
    <col min="11533" max="11533" width="4.42578125" customWidth="1"/>
    <col min="11777" max="11777" width="1.42578125" customWidth="1"/>
    <col min="11778" max="11778" width="3.28515625" customWidth="1"/>
    <col min="11779" max="11779" width="11.42578125" customWidth="1"/>
    <col min="11780" max="11780" width="40" customWidth="1"/>
    <col min="11781" max="11782" width="21" customWidth="1"/>
    <col min="11783" max="11783" width="3.42578125" customWidth="1"/>
    <col min="11784" max="11784" width="11.42578125" customWidth="1"/>
    <col min="11785" max="11785" width="50.85546875" customWidth="1"/>
    <col min="11786" max="11787" width="21" customWidth="1"/>
    <col min="11788" max="11788" width="3.5703125" customWidth="1"/>
    <col min="11789" max="11789" width="4.42578125" customWidth="1"/>
    <col min="12033" max="12033" width="1.42578125" customWidth="1"/>
    <col min="12034" max="12034" width="3.28515625" customWidth="1"/>
    <col min="12035" max="12035" width="11.42578125" customWidth="1"/>
    <col min="12036" max="12036" width="40" customWidth="1"/>
    <col min="12037" max="12038" width="21" customWidth="1"/>
    <col min="12039" max="12039" width="3.42578125" customWidth="1"/>
    <col min="12040" max="12040" width="11.42578125" customWidth="1"/>
    <col min="12041" max="12041" width="50.85546875" customWidth="1"/>
    <col min="12042" max="12043" width="21" customWidth="1"/>
    <col min="12044" max="12044" width="3.5703125" customWidth="1"/>
    <col min="12045" max="12045" width="4.42578125" customWidth="1"/>
    <col min="12289" max="12289" width="1.42578125" customWidth="1"/>
    <col min="12290" max="12290" width="3.28515625" customWidth="1"/>
    <col min="12291" max="12291" width="11.42578125" customWidth="1"/>
    <col min="12292" max="12292" width="40" customWidth="1"/>
    <col min="12293" max="12294" width="21" customWidth="1"/>
    <col min="12295" max="12295" width="3.42578125" customWidth="1"/>
    <col min="12296" max="12296" width="11.42578125" customWidth="1"/>
    <col min="12297" max="12297" width="50.85546875" customWidth="1"/>
    <col min="12298" max="12299" width="21" customWidth="1"/>
    <col min="12300" max="12300" width="3.5703125" customWidth="1"/>
    <col min="12301" max="12301" width="4.42578125" customWidth="1"/>
    <col min="12545" max="12545" width="1.42578125" customWidth="1"/>
    <col min="12546" max="12546" width="3.28515625" customWidth="1"/>
    <col min="12547" max="12547" width="11.42578125" customWidth="1"/>
    <col min="12548" max="12548" width="40" customWidth="1"/>
    <col min="12549" max="12550" width="21" customWidth="1"/>
    <col min="12551" max="12551" width="3.42578125" customWidth="1"/>
    <col min="12552" max="12552" width="11.42578125" customWidth="1"/>
    <col min="12553" max="12553" width="50.85546875" customWidth="1"/>
    <col min="12554" max="12555" width="21" customWidth="1"/>
    <col min="12556" max="12556" width="3.5703125" customWidth="1"/>
    <col min="12557" max="12557" width="4.42578125" customWidth="1"/>
    <col min="12801" max="12801" width="1.42578125" customWidth="1"/>
    <col min="12802" max="12802" width="3.28515625" customWidth="1"/>
    <col min="12803" max="12803" width="11.42578125" customWidth="1"/>
    <col min="12804" max="12804" width="40" customWidth="1"/>
    <col min="12805" max="12806" width="21" customWidth="1"/>
    <col min="12807" max="12807" width="3.42578125" customWidth="1"/>
    <col min="12808" max="12808" width="11.42578125" customWidth="1"/>
    <col min="12809" max="12809" width="50.85546875" customWidth="1"/>
    <col min="12810" max="12811" width="21" customWidth="1"/>
    <col min="12812" max="12812" width="3.5703125" customWidth="1"/>
    <col min="12813" max="12813" width="4.42578125" customWidth="1"/>
    <col min="13057" max="13057" width="1.42578125" customWidth="1"/>
    <col min="13058" max="13058" width="3.28515625" customWidth="1"/>
    <col min="13059" max="13059" width="11.42578125" customWidth="1"/>
    <col min="13060" max="13060" width="40" customWidth="1"/>
    <col min="13061" max="13062" width="21" customWidth="1"/>
    <col min="13063" max="13063" width="3.42578125" customWidth="1"/>
    <col min="13064" max="13064" width="11.42578125" customWidth="1"/>
    <col min="13065" max="13065" width="50.85546875" customWidth="1"/>
    <col min="13066" max="13067" width="21" customWidth="1"/>
    <col min="13068" max="13068" width="3.5703125" customWidth="1"/>
    <col min="13069" max="13069" width="4.42578125" customWidth="1"/>
    <col min="13313" max="13313" width="1.42578125" customWidth="1"/>
    <col min="13314" max="13314" width="3.28515625" customWidth="1"/>
    <col min="13315" max="13315" width="11.42578125" customWidth="1"/>
    <col min="13316" max="13316" width="40" customWidth="1"/>
    <col min="13317" max="13318" width="21" customWidth="1"/>
    <col min="13319" max="13319" width="3.42578125" customWidth="1"/>
    <col min="13320" max="13320" width="11.42578125" customWidth="1"/>
    <col min="13321" max="13321" width="50.85546875" customWidth="1"/>
    <col min="13322" max="13323" width="21" customWidth="1"/>
    <col min="13324" max="13324" width="3.5703125" customWidth="1"/>
    <col min="13325" max="13325" width="4.42578125" customWidth="1"/>
    <col min="13569" max="13569" width="1.42578125" customWidth="1"/>
    <col min="13570" max="13570" width="3.28515625" customWidth="1"/>
    <col min="13571" max="13571" width="11.42578125" customWidth="1"/>
    <col min="13572" max="13572" width="40" customWidth="1"/>
    <col min="13573" max="13574" width="21" customWidth="1"/>
    <col min="13575" max="13575" width="3.42578125" customWidth="1"/>
    <col min="13576" max="13576" width="11.42578125" customWidth="1"/>
    <col min="13577" max="13577" width="50.85546875" customWidth="1"/>
    <col min="13578" max="13579" width="21" customWidth="1"/>
    <col min="13580" max="13580" width="3.5703125" customWidth="1"/>
    <col min="13581" max="13581" width="4.42578125" customWidth="1"/>
    <col min="13825" max="13825" width="1.42578125" customWidth="1"/>
    <col min="13826" max="13826" width="3.28515625" customWidth="1"/>
    <col min="13827" max="13827" width="11.42578125" customWidth="1"/>
    <col min="13828" max="13828" width="40" customWidth="1"/>
    <col min="13829" max="13830" width="21" customWidth="1"/>
    <col min="13831" max="13831" width="3.42578125" customWidth="1"/>
    <col min="13832" max="13832" width="11.42578125" customWidth="1"/>
    <col min="13833" max="13833" width="50.85546875" customWidth="1"/>
    <col min="13834" max="13835" width="21" customWidth="1"/>
    <col min="13836" max="13836" width="3.5703125" customWidth="1"/>
    <col min="13837" max="13837" width="4.42578125" customWidth="1"/>
    <col min="14081" max="14081" width="1.42578125" customWidth="1"/>
    <col min="14082" max="14082" width="3.28515625" customWidth="1"/>
    <col min="14083" max="14083" width="11.42578125" customWidth="1"/>
    <col min="14084" max="14084" width="40" customWidth="1"/>
    <col min="14085" max="14086" width="21" customWidth="1"/>
    <col min="14087" max="14087" width="3.42578125" customWidth="1"/>
    <col min="14088" max="14088" width="11.42578125" customWidth="1"/>
    <col min="14089" max="14089" width="50.85546875" customWidth="1"/>
    <col min="14090" max="14091" width="21" customWidth="1"/>
    <col min="14092" max="14092" width="3.5703125" customWidth="1"/>
    <col min="14093" max="14093" width="4.42578125" customWidth="1"/>
    <col min="14337" max="14337" width="1.42578125" customWidth="1"/>
    <col min="14338" max="14338" width="3.28515625" customWidth="1"/>
    <col min="14339" max="14339" width="11.42578125" customWidth="1"/>
    <col min="14340" max="14340" width="40" customWidth="1"/>
    <col min="14341" max="14342" width="21" customWidth="1"/>
    <col min="14343" max="14343" width="3.42578125" customWidth="1"/>
    <col min="14344" max="14344" width="11.42578125" customWidth="1"/>
    <col min="14345" max="14345" width="50.85546875" customWidth="1"/>
    <col min="14346" max="14347" width="21" customWidth="1"/>
    <col min="14348" max="14348" width="3.5703125" customWidth="1"/>
    <col min="14349" max="14349" width="4.42578125" customWidth="1"/>
    <col min="14593" max="14593" width="1.42578125" customWidth="1"/>
    <col min="14594" max="14594" width="3.28515625" customWidth="1"/>
    <col min="14595" max="14595" width="11.42578125" customWidth="1"/>
    <col min="14596" max="14596" width="40" customWidth="1"/>
    <col min="14597" max="14598" width="21" customWidth="1"/>
    <col min="14599" max="14599" width="3.42578125" customWidth="1"/>
    <col min="14600" max="14600" width="11.42578125" customWidth="1"/>
    <col min="14601" max="14601" width="50.85546875" customWidth="1"/>
    <col min="14602" max="14603" width="21" customWidth="1"/>
    <col min="14604" max="14604" width="3.5703125" customWidth="1"/>
    <col min="14605" max="14605" width="4.42578125" customWidth="1"/>
    <col min="14849" max="14849" width="1.42578125" customWidth="1"/>
    <col min="14850" max="14850" width="3.28515625" customWidth="1"/>
    <col min="14851" max="14851" width="11.42578125" customWidth="1"/>
    <col min="14852" max="14852" width="40" customWidth="1"/>
    <col min="14853" max="14854" width="21" customWidth="1"/>
    <col min="14855" max="14855" width="3.42578125" customWidth="1"/>
    <col min="14856" max="14856" width="11.42578125" customWidth="1"/>
    <col min="14857" max="14857" width="50.85546875" customWidth="1"/>
    <col min="14858" max="14859" width="21" customWidth="1"/>
    <col min="14860" max="14860" width="3.5703125" customWidth="1"/>
    <col min="14861" max="14861" width="4.42578125" customWidth="1"/>
    <col min="15105" max="15105" width="1.42578125" customWidth="1"/>
    <col min="15106" max="15106" width="3.28515625" customWidth="1"/>
    <col min="15107" max="15107" width="11.42578125" customWidth="1"/>
    <col min="15108" max="15108" width="40" customWidth="1"/>
    <col min="15109" max="15110" width="21" customWidth="1"/>
    <col min="15111" max="15111" width="3.42578125" customWidth="1"/>
    <col min="15112" max="15112" width="11.42578125" customWidth="1"/>
    <col min="15113" max="15113" width="50.85546875" customWidth="1"/>
    <col min="15114" max="15115" width="21" customWidth="1"/>
    <col min="15116" max="15116" width="3.5703125" customWidth="1"/>
    <col min="15117" max="15117" width="4.42578125" customWidth="1"/>
    <col min="15361" max="15361" width="1.42578125" customWidth="1"/>
    <col min="15362" max="15362" width="3.28515625" customWidth="1"/>
    <col min="15363" max="15363" width="11.42578125" customWidth="1"/>
    <col min="15364" max="15364" width="40" customWidth="1"/>
    <col min="15365" max="15366" width="21" customWidth="1"/>
    <col min="15367" max="15367" width="3.42578125" customWidth="1"/>
    <col min="15368" max="15368" width="11.42578125" customWidth="1"/>
    <col min="15369" max="15369" width="50.85546875" customWidth="1"/>
    <col min="15370" max="15371" width="21" customWidth="1"/>
    <col min="15372" max="15372" width="3.5703125" customWidth="1"/>
    <col min="15373" max="15373" width="4.42578125" customWidth="1"/>
    <col min="15617" max="15617" width="1.42578125" customWidth="1"/>
    <col min="15618" max="15618" width="3.28515625" customWidth="1"/>
    <col min="15619" max="15619" width="11.42578125" customWidth="1"/>
    <col min="15620" max="15620" width="40" customWidth="1"/>
    <col min="15621" max="15622" width="21" customWidth="1"/>
    <col min="15623" max="15623" width="3.42578125" customWidth="1"/>
    <col min="15624" max="15624" width="11.42578125" customWidth="1"/>
    <col min="15625" max="15625" width="50.85546875" customWidth="1"/>
    <col min="15626" max="15627" width="21" customWidth="1"/>
    <col min="15628" max="15628" width="3.5703125" customWidth="1"/>
    <col min="15629" max="15629" width="4.42578125" customWidth="1"/>
    <col min="15873" max="15873" width="1.42578125" customWidth="1"/>
    <col min="15874" max="15874" width="3.28515625" customWidth="1"/>
    <col min="15875" max="15875" width="11.42578125" customWidth="1"/>
    <col min="15876" max="15876" width="40" customWidth="1"/>
    <col min="15877" max="15878" width="21" customWidth="1"/>
    <col min="15879" max="15879" width="3.42578125" customWidth="1"/>
    <col min="15880" max="15880" width="11.42578125" customWidth="1"/>
    <col min="15881" max="15881" width="50.85546875" customWidth="1"/>
    <col min="15882" max="15883" width="21" customWidth="1"/>
    <col min="15884" max="15884" width="3.5703125" customWidth="1"/>
    <col min="15885" max="15885" width="4.42578125" customWidth="1"/>
    <col min="16129" max="16129" width="1.42578125" customWidth="1"/>
    <col min="16130" max="16130" width="3.28515625" customWidth="1"/>
    <col min="16131" max="16131" width="11.42578125" customWidth="1"/>
    <col min="16132" max="16132" width="40" customWidth="1"/>
    <col min="16133" max="16134" width="21" customWidth="1"/>
    <col min="16135" max="16135" width="3.42578125" customWidth="1"/>
    <col min="16136" max="16136" width="11.42578125" customWidth="1"/>
    <col min="16137" max="16137" width="50.85546875" customWidth="1"/>
    <col min="16138" max="16139" width="21" customWidth="1"/>
    <col min="16140" max="16140" width="3.5703125" customWidth="1"/>
    <col min="16141" max="16141" width="4.42578125" customWidth="1"/>
  </cols>
  <sheetData>
    <row r="1" spans="2:12" ht="10.5" customHeight="1">
      <c r="B1" s="649"/>
      <c r="C1" s="650"/>
      <c r="D1" s="651"/>
      <c r="E1" s="652"/>
      <c r="F1" s="652"/>
      <c r="G1" s="651"/>
      <c r="H1" s="651"/>
      <c r="I1" s="653"/>
      <c r="J1" s="650"/>
      <c r="K1" s="650"/>
      <c r="L1" s="650"/>
    </row>
    <row r="2" spans="2:12" ht="23.25" customHeight="1">
      <c r="B2" s="620"/>
      <c r="C2" s="620"/>
      <c r="D2" s="625"/>
      <c r="E2" s="620"/>
      <c r="F2" s="626" t="s">
        <v>1186</v>
      </c>
      <c r="G2" s="626"/>
      <c r="H2" s="626"/>
      <c r="I2" s="654"/>
      <c r="J2" s="620"/>
      <c r="K2" s="620"/>
      <c r="L2" s="620"/>
    </row>
    <row r="3" spans="2:12">
      <c r="B3" s="627"/>
      <c r="C3" s="617"/>
      <c r="D3" s="705" t="s">
        <v>0</v>
      </c>
      <c r="E3" s="705"/>
      <c r="F3" s="705"/>
      <c r="G3" s="705"/>
      <c r="H3" s="705"/>
      <c r="I3" s="705"/>
      <c r="J3" s="705"/>
      <c r="K3" s="628"/>
      <c r="L3" s="628"/>
    </row>
    <row r="4" spans="2:12">
      <c r="B4" s="621"/>
      <c r="C4" s="617"/>
      <c r="D4" s="705" t="s">
        <v>198</v>
      </c>
      <c r="E4" s="705"/>
      <c r="F4" s="705"/>
      <c r="G4" s="705"/>
      <c r="H4" s="705"/>
      <c r="I4" s="705"/>
      <c r="J4" s="705"/>
      <c r="K4" s="621"/>
      <c r="L4" s="621"/>
    </row>
    <row r="5" spans="2:12">
      <c r="B5" s="631"/>
      <c r="C5" s="617"/>
      <c r="D5" s="705" t="s">
        <v>645</v>
      </c>
      <c r="E5" s="705"/>
      <c r="F5" s="705"/>
      <c r="G5" s="705"/>
      <c r="H5" s="705"/>
      <c r="I5" s="705"/>
      <c r="J5" s="705"/>
      <c r="K5" s="621"/>
      <c r="L5" s="621"/>
    </row>
    <row r="6" spans="2:12">
      <c r="B6" s="631"/>
      <c r="C6" s="617"/>
      <c r="D6" s="705" t="s">
        <v>2</v>
      </c>
      <c r="E6" s="705"/>
      <c r="F6" s="705"/>
      <c r="G6" s="705"/>
      <c r="H6" s="705"/>
      <c r="I6" s="705"/>
      <c r="J6" s="705"/>
      <c r="K6" s="621"/>
      <c r="L6" s="621"/>
    </row>
    <row r="7" spans="2:12" ht="10.5" customHeight="1">
      <c r="B7" s="628"/>
      <c r="C7" s="628"/>
      <c r="D7" s="628"/>
      <c r="E7" s="628"/>
      <c r="F7" s="628"/>
      <c r="G7" s="628"/>
      <c r="H7" s="617"/>
      <c r="I7" s="617"/>
      <c r="J7" s="617"/>
      <c r="K7" s="617"/>
      <c r="L7" s="617"/>
    </row>
    <row r="8" spans="2:12" ht="11.25" customHeight="1">
      <c r="B8" s="631"/>
      <c r="C8" s="629"/>
      <c r="D8" s="629"/>
      <c r="E8" s="629"/>
      <c r="F8" s="629"/>
      <c r="G8" s="637"/>
      <c r="H8" s="620"/>
      <c r="I8" s="654"/>
      <c r="J8" s="620"/>
      <c r="K8" s="620"/>
      <c r="L8" s="620"/>
    </row>
    <row r="9" spans="2:12" ht="8.25" customHeight="1">
      <c r="B9" s="638"/>
      <c r="C9" s="638"/>
      <c r="D9" s="638"/>
      <c r="E9" s="639"/>
      <c r="F9" s="639"/>
      <c r="G9" s="640"/>
      <c r="H9" s="620"/>
      <c r="I9" s="654"/>
      <c r="J9" s="620"/>
      <c r="K9" s="620"/>
      <c r="L9" s="620"/>
    </row>
    <row r="10" spans="2:12">
      <c r="B10" s="86"/>
      <c r="C10" s="704" t="s">
        <v>66</v>
      </c>
      <c r="D10" s="704"/>
      <c r="E10" s="87" t="s">
        <v>141</v>
      </c>
      <c r="F10" s="87" t="s">
        <v>145</v>
      </c>
      <c r="G10" s="581"/>
      <c r="H10" s="704" t="s">
        <v>66</v>
      </c>
      <c r="I10" s="704"/>
      <c r="J10" s="87" t="s">
        <v>141</v>
      </c>
      <c r="K10" s="87" t="s">
        <v>145</v>
      </c>
      <c r="L10" s="89"/>
    </row>
    <row r="11" spans="2:12">
      <c r="B11" s="47"/>
      <c r="C11" s="48"/>
      <c r="D11" s="48"/>
      <c r="E11" s="49"/>
      <c r="F11" s="49"/>
      <c r="G11" s="45"/>
      <c r="H11" s="44"/>
      <c r="I11" s="195"/>
      <c r="J11" s="44"/>
      <c r="K11" s="44"/>
      <c r="L11" s="50"/>
    </row>
    <row r="12" spans="2:12">
      <c r="B12" s="93"/>
      <c r="C12" s="117"/>
      <c r="D12" s="117"/>
      <c r="E12" s="196"/>
      <c r="F12" s="196"/>
      <c r="G12" s="53"/>
      <c r="H12" s="44"/>
      <c r="I12" s="195"/>
      <c r="J12" s="44"/>
      <c r="K12" s="44"/>
      <c r="L12" s="50"/>
    </row>
    <row r="13" spans="2:12">
      <c r="B13" s="57"/>
      <c r="C13" s="703" t="s">
        <v>6</v>
      </c>
      <c r="D13" s="703"/>
      <c r="E13" s="164">
        <f>E15+E25</f>
        <v>4347118</v>
      </c>
      <c r="F13" s="164">
        <f>F15+F25</f>
        <v>2925513</v>
      </c>
      <c r="G13" s="53"/>
      <c r="H13" s="703" t="s">
        <v>7</v>
      </c>
      <c r="I13" s="703"/>
      <c r="J13" s="164">
        <f>J15+J26</f>
        <v>88198</v>
      </c>
      <c r="K13" s="164">
        <f>K15+K26</f>
        <v>130943</v>
      </c>
      <c r="L13" s="50"/>
    </row>
    <row r="14" spans="2:12">
      <c r="B14" s="55"/>
      <c r="C14" s="59"/>
      <c r="D14" s="82"/>
      <c r="E14" s="197"/>
      <c r="F14" s="197"/>
      <c r="G14" s="53"/>
      <c r="H14" s="59"/>
      <c r="I14" s="59"/>
      <c r="J14" s="197"/>
      <c r="K14" s="197"/>
      <c r="L14" s="50"/>
    </row>
    <row r="15" spans="2:12">
      <c r="B15" s="55"/>
      <c r="C15" s="703" t="s">
        <v>8</v>
      </c>
      <c r="D15" s="703"/>
      <c r="E15" s="164">
        <f>SUM(E17:E23)</f>
        <v>4347118</v>
      </c>
      <c r="F15" s="164">
        <f>SUM(F17:F23)</f>
        <v>2446149</v>
      </c>
      <c r="G15" s="53"/>
      <c r="H15" s="703" t="s">
        <v>9</v>
      </c>
      <c r="I15" s="703"/>
      <c r="J15" s="164">
        <f>SUM(J17:J24)</f>
        <v>88198</v>
      </c>
      <c r="K15" s="164">
        <f>SUM(K17:K24)</f>
        <v>130943</v>
      </c>
      <c r="L15" s="50"/>
    </row>
    <row r="16" spans="2:12">
      <c r="B16" s="55"/>
      <c r="C16" s="59"/>
      <c r="D16" s="82"/>
      <c r="E16" s="197"/>
      <c r="F16" s="197"/>
      <c r="G16" s="53"/>
      <c r="H16" s="59"/>
      <c r="I16" s="59"/>
      <c r="J16" s="197"/>
      <c r="K16" s="197"/>
      <c r="L16" s="50"/>
    </row>
    <row r="17" spans="2:12">
      <c r="B17" s="57"/>
      <c r="C17" s="706" t="s">
        <v>10</v>
      </c>
      <c r="D17" s="706"/>
      <c r="E17" s="198">
        <v>3696</v>
      </c>
      <c r="F17" s="198">
        <v>0</v>
      </c>
      <c r="G17" s="53"/>
      <c r="H17" s="706" t="s">
        <v>11</v>
      </c>
      <c r="I17" s="706"/>
      <c r="J17" s="198">
        <v>0</v>
      </c>
      <c r="K17" s="198">
        <v>130943</v>
      </c>
      <c r="L17" s="50"/>
    </row>
    <row r="18" spans="2:12">
      <c r="B18" s="57"/>
      <c r="C18" s="706" t="s">
        <v>12</v>
      </c>
      <c r="D18" s="706"/>
      <c r="E18" s="198">
        <v>4343422</v>
      </c>
      <c r="F18" s="198">
        <v>0</v>
      </c>
      <c r="G18" s="53"/>
      <c r="H18" s="706" t="s">
        <v>13</v>
      </c>
      <c r="I18" s="706"/>
      <c r="J18" s="198">
        <v>0</v>
      </c>
      <c r="K18" s="198">
        <v>0</v>
      </c>
      <c r="L18" s="50"/>
    </row>
    <row r="19" spans="2:12">
      <c r="B19" s="57"/>
      <c r="C19" s="706" t="s">
        <v>14</v>
      </c>
      <c r="D19" s="706"/>
      <c r="E19" s="198">
        <v>0</v>
      </c>
      <c r="F19" s="198">
        <v>1352278</v>
      </c>
      <c r="G19" s="53"/>
      <c r="H19" s="706" t="s">
        <v>15</v>
      </c>
      <c r="I19" s="706"/>
      <c r="J19" s="198">
        <v>0</v>
      </c>
      <c r="K19" s="198">
        <v>0</v>
      </c>
      <c r="L19" s="50"/>
    </row>
    <row r="20" spans="2:12">
      <c r="B20" s="57"/>
      <c r="C20" s="706" t="s">
        <v>16</v>
      </c>
      <c r="D20" s="706"/>
      <c r="E20" s="198">
        <v>0</v>
      </c>
      <c r="F20" s="198">
        <v>1093871</v>
      </c>
      <c r="G20" s="53"/>
      <c r="H20" s="706" t="s">
        <v>17</v>
      </c>
      <c r="I20" s="706"/>
      <c r="J20" s="198">
        <v>0</v>
      </c>
      <c r="K20" s="198">
        <v>0</v>
      </c>
      <c r="L20" s="50"/>
    </row>
    <row r="21" spans="2:12">
      <c r="B21" s="57"/>
      <c r="C21" s="706" t="s">
        <v>18</v>
      </c>
      <c r="D21" s="706"/>
      <c r="E21" s="198">
        <v>0</v>
      </c>
      <c r="F21" s="198">
        <v>0</v>
      </c>
      <c r="G21" s="53"/>
      <c r="H21" s="706" t="s">
        <v>19</v>
      </c>
      <c r="I21" s="706"/>
      <c r="J21" s="198">
        <v>0</v>
      </c>
      <c r="K21" s="198">
        <v>0</v>
      </c>
      <c r="L21" s="50"/>
    </row>
    <row r="22" spans="2:12">
      <c r="B22" s="57"/>
      <c r="C22" s="706" t="s">
        <v>20</v>
      </c>
      <c r="D22" s="706"/>
      <c r="E22" s="198">
        <v>0</v>
      </c>
      <c r="F22" s="198">
        <v>0</v>
      </c>
      <c r="G22" s="53"/>
      <c r="H22" s="706" t="s">
        <v>21</v>
      </c>
      <c r="I22" s="706"/>
      <c r="J22" s="198">
        <v>0</v>
      </c>
      <c r="K22" s="198">
        <v>0</v>
      </c>
      <c r="L22" s="50"/>
    </row>
    <row r="23" spans="2:12">
      <c r="B23" s="57"/>
      <c r="C23" s="706" t="s">
        <v>22</v>
      </c>
      <c r="D23" s="706"/>
      <c r="E23" s="198">
        <v>0</v>
      </c>
      <c r="F23" s="198">
        <v>0</v>
      </c>
      <c r="G23" s="53"/>
      <c r="H23" s="706" t="s">
        <v>23</v>
      </c>
      <c r="I23" s="706"/>
      <c r="J23" s="198">
        <v>88198</v>
      </c>
      <c r="K23" s="198">
        <v>0</v>
      </c>
      <c r="L23" s="50"/>
    </row>
    <row r="24" spans="2:12">
      <c r="B24" s="55"/>
      <c r="C24" s="59"/>
      <c r="D24" s="82"/>
      <c r="E24" s="197"/>
      <c r="F24" s="197"/>
      <c r="G24" s="53"/>
      <c r="H24" s="706" t="s">
        <v>24</v>
      </c>
      <c r="I24" s="706"/>
      <c r="J24" s="198">
        <v>0</v>
      </c>
      <c r="K24" s="198">
        <v>0</v>
      </c>
      <c r="L24" s="50"/>
    </row>
    <row r="25" spans="2:12">
      <c r="B25" s="55"/>
      <c r="C25" s="703" t="s">
        <v>27</v>
      </c>
      <c r="D25" s="703"/>
      <c r="E25" s="164">
        <f>SUM(E27:E35)</f>
        <v>0</v>
      </c>
      <c r="F25" s="164">
        <f>SUM(F27:F35)</f>
        <v>479364</v>
      </c>
      <c r="G25" s="53"/>
      <c r="H25" s="59"/>
      <c r="I25" s="59"/>
      <c r="J25" s="197"/>
      <c r="K25" s="197"/>
      <c r="L25" s="50"/>
    </row>
    <row r="26" spans="2:12">
      <c r="B26" s="55"/>
      <c r="C26" s="59"/>
      <c r="D26" s="82"/>
      <c r="E26" s="197"/>
      <c r="F26" s="197"/>
      <c r="G26" s="53"/>
      <c r="H26" s="707" t="s">
        <v>28</v>
      </c>
      <c r="I26" s="707"/>
      <c r="J26" s="164">
        <f>SUM(J28:J33)</f>
        <v>0</v>
      </c>
      <c r="K26" s="164">
        <f>SUM(K28:K33)</f>
        <v>0</v>
      </c>
      <c r="L26" s="50"/>
    </row>
    <row r="27" spans="2:12">
      <c r="B27" s="57"/>
      <c r="C27" s="706" t="s">
        <v>29</v>
      </c>
      <c r="D27" s="706"/>
      <c r="E27" s="198">
        <v>0</v>
      </c>
      <c r="F27" s="198">
        <v>0</v>
      </c>
      <c r="G27" s="53"/>
      <c r="H27" s="59"/>
      <c r="I27" s="59"/>
      <c r="J27" s="197"/>
      <c r="K27" s="197"/>
      <c r="L27" s="50"/>
    </row>
    <row r="28" spans="2:12">
      <c r="B28" s="57"/>
      <c r="C28" s="706" t="s">
        <v>31</v>
      </c>
      <c r="D28" s="706"/>
      <c r="E28" s="198">
        <v>0</v>
      </c>
      <c r="F28" s="198">
        <v>0</v>
      </c>
      <c r="G28" s="53"/>
      <c r="H28" s="706" t="s">
        <v>30</v>
      </c>
      <c r="I28" s="706"/>
      <c r="J28" s="198">
        <v>0</v>
      </c>
      <c r="K28" s="198">
        <v>0</v>
      </c>
      <c r="L28" s="50"/>
    </row>
    <row r="29" spans="2:12">
      <c r="B29" s="57"/>
      <c r="C29" s="706" t="s">
        <v>33</v>
      </c>
      <c r="D29" s="706"/>
      <c r="E29" s="198">
        <v>0</v>
      </c>
      <c r="F29" s="198">
        <v>0</v>
      </c>
      <c r="G29" s="53"/>
      <c r="H29" s="706" t="s">
        <v>32</v>
      </c>
      <c r="I29" s="706"/>
      <c r="J29" s="198">
        <v>0</v>
      </c>
      <c r="K29" s="198">
        <v>0</v>
      </c>
      <c r="L29" s="50"/>
    </row>
    <row r="30" spans="2:12">
      <c r="B30" s="57"/>
      <c r="C30" s="706" t="s">
        <v>35</v>
      </c>
      <c r="D30" s="706"/>
      <c r="E30" s="198">
        <v>0</v>
      </c>
      <c r="F30" s="198">
        <v>659668</v>
      </c>
      <c r="G30" s="53"/>
      <c r="H30" s="706" t="s">
        <v>34</v>
      </c>
      <c r="I30" s="706"/>
      <c r="J30" s="198">
        <v>0</v>
      </c>
      <c r="K30" s="198">
        <v>0</v>
      </c>
      <c r="L30" s="50"/>
    </row>
    <row r="31" spans="2:12">
      <c r="B31" s="57"/>
      <c r="C31" s="706" t="s">
        <v>37</v>
      </c>
      <c r="D31" s="706"/>
      <c r="E31" s="198">
        <v>0</v>
      </c>
      <c r="F31" s="198">
        <v>-180304</v>
      </c>
      <c r="G31" s="53"/>
      <c r="H31" s="706" t="s">
        <v>36</v>
      </c>
      <c r="I31" s="706"/>
      <c r="J31" s="198">
        <v>0</v>
      </c>
      <c r="K31" s="198">
        <v>0</v>
      </c>
      <c r="L31" s="50"/>
    </row>
    <row r="32" spans="2:12">
      <c r="B32" s="57"/>
      <c r="C32" s="706" t="s">
        <v>39</v>
      </c>
      <c r="D32" s="706"/>
      <c r="E32" s="198">
        <v>0</v>
      </c>
      <c r="F32" s="198">
        <v>0</v>
      </c>
      <c r="G32" s="53"/>
      <c r="H32" s="706" t="s">
        <v>38</v>
      </c>
      <c r="I32" s="706"/>
      <c r="J32" s="198">
        <v>0</v>
      </c>
      <c r="K32" s="198">
        <v>0</v>
      </c>
      <c r="L32" s="50"/>
    </row>
    <row r="33" spans="2:12">
      <c r="B33" s="57"/>
      <c r="C33" s="706" t="s">
        <v>41</v>
      </c>
      <c r="D33" s="706"/>
      <c r="E33" s="198">
        <v>0</v>
      </c>
      <c r="F33" s="198">
        <v>0</v>
      </c>
      <c r="G33" s="53"/>
      <c r="H33" s="706" t="s">
        <v>40</v>
      </c>
      <c r="I33" s="706"/>
      <c r="J33" s="198">
        <v>0</v>
      </c>
      <c r="K33" s="198">
        <v>0</v>
      </c>
      <c r="L33" s="50"/>
    </row>
    <row r="34" spans="2:12">
      <c r="B34" s="57"/>
      <c r="C34" s="706" t="s">
        <v>42</v>
      </c>
      <c r="D34" s="706"/>
      <c r="E34" s="198">
        <v>0</v>
      </c>
      <c r="F34" s="198">
        <v>0</v>
      </c>
      <c r="G34" s="53"/>
      <c r="H34" s="59"/>
      <c r="I34" s="59"/>
      <c r="J34" s="199"/>
      <c r="K34" s="199"/>
      <c r="L34" s="50"/>
    </row>
    <row r="35" spans="2:12">
      <c r="B35" s="57"/>
      <c r="C35" s="706" t="s">
        <v>44</v>
      </c>
      <c r="D35" s="706"/>
      <c r="E35" s="198">
        <v>0</v>
      </c>
      <c r="F35" s="198">
        <v>0</v>
      </c>
      <c r="G35" s="53"/>
      <c r="H35" s="703" t="s">
        <v>47</v>
      </c>
      <c r="I35" s="703"/>
      <c r="J35" s="164">
        <f>J37+J43+J51</f>
        <v>388935</v>
      </c>
      <c r="K35" s="164">
        <f>K37+K43+K51</f>
        <v>1767795</v>
      </c>
      <c r="L35" s="50"/>
    </row>
    <row r="36" spans="2:12">
      <c r="B36" s="55"/>
      <c r="C36" s="59"/>
      <c r="D36" s="82"/>
      <c r="E36" s="199"/>
      <c r="F36" s="199"/>
      <c r="G36" s="53"/>
      <c r="H36" s="59"/>
      <c r="I36" s="59"/>
      <c r="J36" s="197"/>
      <c r="K36" s="197"/>
      <c r="L36" s="50"/>
    </row>
    <row r="37" spans="2:12">
      <c r="B37" s="57"/>
      <c r="C37" s="44"/>
      <c r="D37" s="44"/>
      <c r="E37" s="44"/>
      <c r="F37" s="44"/>
      <c r="G37" s="53"/>
      <c r="H37" s="703" t="s">
        <v>49</v>
      </c>
      <c r="I37" s="703"/>
      <c r="J37" s="164">
        <f>SUM(J39:J41)</f>
        <v>388935</v>
      </c>
      <c r="K37" s="164">
        <f>SUM(K39:K41)</f>
        <v>0</v>
      </c>
      <c r="L37" s="50"/>
    </row>
    <row r="38" spans="2:12">
      <c r="B38" s="55"/>
      <c r="C38" s="44"/>
      <c r="D38" s="44"/>
      <c r="E38" s="44"/>
      <c r="F38" s="44"/>
      <c r="G38" s="53"/>
      <c r="H38" s="59"/>
      <c r="I38" s="59"/>
      <c r="J38" s="197"/>
      <c r="K38" s="197"/>
      <c r="L38" s="50"/>
    </row>
    <row r="39" spans="2:12">
      <c r="B39" s="57"/>
      <c r="C39" s="44"/>
      <c r="D39" s="44"/>
      <c r="E39" s="44"/>
      <c r="F39" s="44"/>
      <c r="G39" s="53"/>
      <c r="H39" s="706" t="s">
        <v>50</v>
      </c>
      <c r="I39" s="706"/>
      <c r="J39" s="198">
        <v>388935</v>
      </c>
      <c r="K39" s="198">
        <v>0</v>
      </c>
      <c r="L39" s="50"/>
    </row>
    <row r="40" spans="2:12">
      <c r="B40" s="55"/>
      <c r="C40" s="44"/>
      <c r="D40" s="44"/>
      <c r="E40" s="44"/>
      <c r="F40" s="44"/>
      <c r="G40" s="53"/>
      <c r="H40" s="706" t="s">
        <v>51</v>
      </c>
      <c r="I40" s="706"/>
      <c r="J40" s="198">
        <v>0</v>
      </c>
      <c r="K40" s="198">
        <v>0</v>
      </c>
      <c r="L40" s="50"/>
    </row>
    <row r="41" spans="2:12">
      <c r="B41" s="57"/>
      <c r="C41" s="44"/>
      <c r="D41" s="44"/>
      <c r="E41" s="44"/>
      <c r="F41" s="44"/>
      <c r="G41" s="53"/>
      <c r="H41" s="706" t="s">
        <v>52</v>
      </c>
      <c r="I41" s="706"/>
      <c r="J41" s="198">
        <v>0</v>
      </c>
      <c r="K41" s="198">
        <v>0</v>
      </c>
      <c r="L41" s="50"/>
    </row>
    <row r="42" spans="2:12">
      <c r="B42" s="57"/>
      <c r="C42" s="44"/>
      <c r="D42" s="44"/>
      <c r="E42" s="44"/>
      <c r="F42" s="44"/>
      <c r="G42" s="53"/>
      <c r="H42" s="59"/>
      <c r="I42" s="59"/>
      <c r="J42" s="197"/>
      <c r="K42" s="197"/>
      <c r="L42" s="50"/>
    </row>
    <row r="43" spans="2:12">
      <c r="B43" s="57"/>
      <c r="C43" s="44"/>
      <c r="D43" s="44"/>
      <c r="E43" s="44"/>
      <c r="F43" s="44"/>
      <c r="G43" s="53"/>
      <c r="H43" s="703" t="s">
        <v>53</v>
      </c>
      <c r="I43" s="703"/>
      <c r="J43" s="164">
        <f>SUM(J45:J49)</f>
        <v>0</v>
      </c>
      <c r="K43" s="164">
        <f>SUM(K45:K49)</f>
        <v>1767795</v>
      </c>
      <c r="L43" s="50"/>
    </row>
    <row r="44" spans="2:12">
      <c r="B44" s="57"/>
      <c r="C44" s="44"/>
      <c r="D44" s="44"/>
      <c r="E44" s="44"/>
      <c r="F44" s="44"/>
      <c r="G44" s="53"/>
      <c r="H44" s="59"/>
      <c r="I44" s="59"/>
      <c r="J44" s="197"/>
      <c r="K44" s="197"/>
      <c r="L44" s="50"/>
    </row>
    <row r="45" spans="2:12">
      <c r="B45" s="57"/>
      <c r="C45" s="44"/>
      <c r="D45" s="44"/>
      <c r="E45" s="44"/>
      <c r="F45" s="44"/>
      <c r="G45" s="53"/>
      <c r="H45" s="706" t="s">
        <v>54</v>
      </c>
      <c r="I45" s="706"/>
      <c r="J45" s="198">
        <v>0</v>
      </c>
      <c r="K45" s="198">
        <v>1596658</v>
      </c>
      <c r="L45" s="50"/>
    </row>
    <row r="46" spans="2:12">
      <c r="B46" s="57"/>
      <c r="C46" s="44"/>
      <c r="D46" s="44"/>
      <c r="E46" s="44"/>
      <c r="F46" s="44"/>
      <c r="G46" s="53"/>
      <c r="H46" s="706" t="s">
        <v>55</v>
      </c>
      <c r="I46" s="706"/>
      <c r="J46" s="198">
        <v>0</v>
      </c>
      <c r="K46" s="198">
        <v>171137</v>
      </c>
      <c r="L46" s="50"/>
    </row>
    <row r="47" spans="2:12">
      <c r="B47" s="57"/>
      <c r="C47" s="44"/>
      <c r="D47" s="44"/>
      <c r="E47" s="44"/>
      <c r="F47" s="44"/>
      <c r="G47" s="53"/>
      <c r="H47" s="706" t="s">
        <v>56</v>
      </c>
      <c r="I47" s="706"/>
      <c r="J47" s="198">
        <v>0</v>
      </c>
      <c r="K47" s="198">
        <v>0</v>
      </c>
      <c r="L47" s="50"/>
    </row>
    <row r="48" spans="2:12">
      <c r="B48" s="57"/>
      <c r="C48" s="44"/>
      <c r="D48" s="44"/>
      <c r="E48" s="44"/>
      <c r="F48" s="44"/>
      <c r="G48" s="53"/>
      <c r="H48" s="706" t="s">
        <v>57</v>
      </c>
      <c r="I48" s="706"/>
      <c r="J48" s="198">
        <v>0</v>
      </c>
      <c r="K48" s="198">
        <v>0</v>
      </c>
      <c r="L48" s="50"/>
    </row>
    <row r="49" spans="2:12">
      <c r="B49" s="55"/>
      <c r="C49" s="44"/>
      <c r="D49" s="44"/>
      <c r="E49" s="44"/>
      <c r="F49" s="44"/>
      <c r="G49" s="53"/>
      <c r="H49" s="706" t="s">
        <v>58</v>
      </c>
      <c r="I49" s="706"/>
      <c r="J49" s="198">
        <v>0</v>
      </c>
      <c r="K49" s="198">
        <v>0</v>
      </c>
      <c r="L49" s="50"/>
    </row>
    <row r="50" spans="2:12">
      <c r="B50" s="57"/>
      <c r="C50" s="44"/>
      <c r="D50" s="44"/>
      <c r="E50" s="44"/>
      <c r="F50" s="44"/>
      <c r="G50" s="53"/>
      <c r="H50" s="59"/>
      <c r="I50" s="59"/>
      <c r="J50" s="197"/>
      <c r="K50" s="197"/>
      <c r="L50" s="50"/>
    </row>
    <row r="51" spans="2:12">
      <c r="B51" s="55"/>
      <c r="C51" s="44"/>
      <c r="D51" s="44"/>
      <c r="E51" s="44"/>
      <c r="F51" s="44"/>
      <c r="G51" s="53"/>
      <c r="H51" s="703" t="s">
        <v>199</v>
      </c>
      <c r="I51" s="703"/>
      <c r="J51" s="164">
        <f>SUM(J53:J54)</f>
        <v>0</v>
      </c>
      <c r="K51" s="164">
        <f>SUM(K53:K54)</f>
        <v>0</v>
      </c>
      <c r="L51" s="50"/>
    </row>
    <row r="52" spans="2:12" ht="6.75" customHeight="1">
      <c r="B52" s="57"/>
      <c r="C52" s="44"/>
      <c r="D52" s="44"/>
      <c r="E52" s="44"/>
      <c r="F52" s="44"/>
      <c r="G52" s="53"/>
      <c r="H52" s="59"/>
      <c r="I52" s="59"/>
      <c r="J52" s="197"/>
      <c r="K52" s="197"/>
      <c r="L52" s="50"/>
    </row>
    <row r="53" spans="2:12">
      <c r="B53" s="57"/>
      <c r="C53" s="44"/>
      <c r="D53" s="44"/>
      <c r="E53" s="44"/>
      <c r="F53" s="44"/>
      <c r="G53" s="53"/>
      <c r="H53" s="706" t="s">
        <v>60</v>
      </c>
      <c r="I53" s="706"/>
      <c r="J53" s="198">
        <v>0</v>
      </c>
      <c r="K53" s="198">
        <v>0</v>
      </c>
      <c r="L53" s="50"/>
    </row>
    <row r="54" spans="2:12">
      <c r="B54" s="200"/>
      <c r="C54" s="69"/>
      <c r="D54" s="69"/>
      <c r="E54" s="69"/>
      <c r="F54" s="69"/>
      <c r="G54" s="135"/>
      <c r="H54" s="785" t="s">
        <v>61</v>
      </c>
      <c r="I54" s="785"/>
      <c r="J54" s="201">
        <v>0</v>
      </c>
      <c r="K54" s="201">
        <v>0</v>
      </c>
      <c r="L54" s="71"/>
    </row>
    <row r="55" spans="2:12">
      <c r="B55" s="202"/>
      <c r="C55" s="69"/>
      <c r="D55" s="72"/>
      <c r="E55" s="73"/>
      <c r="F55" s="74"/>
      <c r="G55" s="74"/>
      <c r="H55" s="69"/>
      <c r="I55" s="203"/>
      <c r="J55" s="73"/>
      <c r="K55" s="74"/>
      <c r="L55" s="74"/>
    </row>
    <row r="56" spans="2:12">
      <c r="B56" s="44"/>
      <c r="D56" s="60"/>
      <c r="E56" s="77"/>
      <c r="F56" s="78"/>
      <c r="G56" s="78"/>
      <c r="I56" s="204"/>
      <c r="J56" s="77"/>
      <c r="K56" s="78"/>
      <c r="L56" s="78"/>
    </row>
    <row r="57" spans="2:12">
      <c r="C57" s="709" t="s">
        <v>64</v>
      </c>
      <c r="D57" s="709"/>
      <c r="E57" s="709"/>
      <c r="F57" s="709"/>
      <c r="G57" s="709"/>
      <c r="H57" s="709"/>
      <c r="I57" s="709"/>
      <c r="J57" s="709"/>
      <c r="K57" s="709"/>
    </row>
    <row r="58" spans="2:12">
      <c r="C58" s="60"/>
      <c r="D58" s="77"/>
      <c r="E58" s="78"/>
      <c r="F58" s="78"/>
      <c r="H58" s="79"/>
      <c r="I58" s="205"/>
      <c r="J58" s="78"/>
      <c r="K58" s="78"/>
    </row>
    <row r="59" spans="2:12">
      <c r="C59" s="60"/>
      <c r="D59" s="786"/>
      <c r="E59" s="786"/>
      <c r="F59" s="78"/>
      <c r="H59" s="787"/>
      <c r="I59" s="787"/>
      <c r="J59" s="78"/>
      <c r="K59" s="78"/>
    </row>
    <row r="60" spans="2:12">
      <c r="C60" s="81"/>
      <c r="D60" s="699" t="s">
        <v>1103</v>
      </c>
      <c r="E60" s="699"/>
      <c r="F60" s="699"/>
      <c r="G60" s="78"/>
      <c r="H60" s="554" t="s">
        <v>1110</v>
      </c>
      <c r="I60" s="549"/>
      <c r="J60" s="700" t="s">
        <v>408</v>
      </c>
      <c r="K60" s="700"/>
    </row>
    <row r="61" spans="2:12" ht="15" customHeight="1">
      <c r="C61" s="83"/>
      <c r="D61" s="697" t="s">
        <v>1161</v>
      </c>
      <c r="E61" s="697"/>
      <c r="F61" s="84"/>
      <c r="G61" s="84"/>
      <c r="H61" s="40" t="s">
        <v>1160</v>
      </c>
      <c r="I61" s="40"/>
      <c r="J61" s="788" t="s">
        <v>409</v>
      </c>
      <c r="K61" s="788"/>
    </row>
    <row r="62" spans="2:12">
      <c r="B62" s="206"/>
      <c r="G62" s="53"/>
    </row>
    <row r="63" spans="2:12" ht="15" customHeight="1"/>
  </sheetData>
  <mergeCells count="63">
    <mergeCell ref="D61:E61"/>
    <mergeCell ref="H54:I54"/>
    <mergeCell ref="C57:K57"/>
    <mergeCell ref="D59:E59"/>
    <mergeCell ref="H59:I59"/>
    <mergeCell ref="J60:K60"/>
    <mergeCell ref="J61:K61"/>
    <mergeCell ref="D60:F60"/>
    <mergeCell ref="H53:I53"/>
    <mergeCell ref="H37:I37"/>
    <mergeCell ref="H39:I39"/>
    <mergeCell ref="H40:I40"/>
    <mergeCell ref="H41:I41"/>
    <mergeCell ref="H43:I43"/>
    <mergeCell ref="H45:I45"/>
    <mergeCell ref="H46:I46"/>
    <mergeCell ref="H47:I47"/>
    <mergeCell ref="H48:I48"/>
    <mergeCell ref="H49:I49"/>
    <mergeCell ref="H51:I51"/>
    <mergeCell ref="C35:D35"/>
    <mergeCell ref="H35:I35"/>
    <mergeCell ref="C29:D29"/>
    <mergeCell ref="H29:I29"/>
    <mergeCell ref="C30:D30"/>
    <mergeCell ref="H30:I30"/>
    <mergeCell ref="C31:D31"/>
    <mergeCell ref="H31:I31"/>
    <mergeCell ref="C32:D32"/>
    <mergeCell ref="H32:I32"/>
    <mergeCell ref="C33:D33"/>
    <mergeCell ref="H33:I33"/>
    <mergeCell ref="C34:D34"/>
    <mergeCell ref="H24:I24"/>
    <mergeCell ref="C25:D25"/>
    <mergeCell ref="H26:I26"/>
    <mergeCell ref="C27:D27"/>
    <mergeCell ref="C28:D28"/>
    <mergeCell ref="H28:I28"/>
    <mergeCell ref="C21:D21"/>
    <mergeCell ref="H21:I21"/>
    <mergeCell ref="C22:D22"/>
    <mergeCell ref="H22:I22"/>
    <mergeCell ref="C23:D23"/>
    <mergeCell ref="H23:I23"/>
    <mergeCell ref="C18:D18"/>
    <mergeCell ref="H18:I18"/>
    <mergeCell ref="C19:D19"/>
    <mergeCell ref="H19:I19"/>
    <mergeCell ref="C20:D20"/>
    <mergeCell ref="H20:I20"/>
    <mergeCell ref="C13:D13"/>
    <mergeCell ref="H13:I13"/>
    <mergeCell ref="C15:D15"/>
    <mergeCell ref="H15:I15"/>
    <mergeCell ref="C17:D17"/>
    <mergeCell ref="H17:I17"/>
    <mergeCell ref="C10:D10"/>
    <mergeCell ref="H10:I10"/>
    <mergeCell ref="D3:J3"/>
    <mergeCell ref="D4:J4"/>
    <mergeCell ref="D5:J5"/>
    <mergeCell ref="D6:J6"/>
  </mergeCells>
  <pageMargins left="0.70866141732283472" right="0.70866141732283472" top="0.74803149606299213" bottom="0.74803149606299213" header="0.31496062992125984" footer="0.31496062992125984"/>
  <pageSetup scale="5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
  <sheetViews>
    <sheetView workbookViewId="0">
      <selection activeCell="J19" sqref="J19"/>
    </sheetView>
  </sheetViews>
  <sheetFormatPr baseColWidth="10" defaultRowHeight="1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2:J65540"/>
  <sheetViews>
    <sheetView showGridLines="0" zoomScale="80" zoomScaleNormal="80" workbookViewId="0">
      <selection activeCell="B6" sqref="B6:J6"/>
    </sheetView>
  </sheetViews>
  <sheetFormatPr baseColWidth="10" defaultColWidth="0" defaultRowHeight="15"/>
  <cols>
    <col min="1" max="3" width="11.42578125" customWidth="1"/>
    <col min="4" max="4" width="36" customWidth="1"/>
    <col min="5" max="10" width="21" customWidth="1"/>
    <col min="11" max="11" width="11.42578125" customWidth="1"/>
    <col min="257" max="259" width="11.42578125" customWidth="1"/>
    <col min="260" max="260" width="36" customWidth="1"/>
    <col min="261" max="266" width="21" customWidth="1"/>
    <col min="267" max="267" width="11.42578125" customWidth="1"/>
    <col min="513" max="515" width="11.42578125" customWidth="1"/>
    <col min="516" max="516" width="36" customWidth="1"/>
    <col min="517" max="522" width="21" customWidth="1"/>
    <col min="523" max="523" width="11.42578125" customWidth="1"/>
    <col min="769" max="771" width="11.42578125" customWidth="1"/>
    <col min="772" max="772" width="36" customWidth="1"/>
    <col min="773" max="778" width="21" customWidth="1"/>
    <col min="779" max="779" width="11.42578125" customWidth="1"/>
    <col min="1025" max="1027" width="11.42578125" customWidth="1"/>
    <col min="1028" max="1028" width="36" customWidth="1"/>
    <col min="1029" max="1034" width="21" customWidth="1"/>
    <col min="1035" max="1035" width="11.42578125" customWidth="1"/>
    <col min="1281" max="1283" width="11.42578125" customWidth="1"/>
    <col min="1284" max="1284" width="36" customWidth="1"/>
    <col min="1285" max="1290" width="21" customWidth="1"/>
    <col min="1291" max="1291" width="11.42578125" customWidth="1"/>
    <col min="1537" max="1539" width="11.42578125" customWidth="1"/>
    <col min="1540" max="1540" width="36" customWidth="1"/>
    <col min="1541" max="1546" width="21" customWidth="1"/>
    <col min="1547" max="1547" width="11.42578125" customWidth="1"/>
    <col min="1793" max="1795" width="11.42578125" customWidth="1"/>
    <col min="1796" max="1796" width="36" customWidth="1"/>
    <col min="1797" max="1802" width="21" customWidth="1"/>
    <col min="1803" max="1803" width="11.42578125" customWidth="1"/>
    <col min="2049" max="2051" width="11.42578125" customWidth="1"/>
    <col min="2052" max="2052" width="36" customWidth="1"/>
    <col min="2053" max="2058" width="21" customWidth="1"/>
    <col min="2059" max="2059" width="11.42578125" customWidth="1"/>
    <col min="2305" max="2307" width="11.42578125" customWidth="1"/>
    <col min="2308" max="2308" width="36" customWidth="1"/>
    <col min="2309" max="2314" width="21" customWidth="1"/>
    <col min="2315" max="2315" width="11.42578125" customWidth="1"/>
    <col min="2561" max="2563" width="11.42578125" customWidth="1"/>
    <col min="2564" max="2564" width="36" customWidth="1"/>
    <col min="2565" max="2570" width="21" customWidth="1"/>
    <col min="2571" max="2571" width="11.42578125" customWidth="1"/>
    <col min="2817" max="2819" width="11.42578125" customWidth="1"/>
    <col min="2820" max="2820" width="36" customWidth="1"/>
    <col min="2821" max="2826" width="21" customWidth="1"/>
    <col min="2827" max="2827" width="11.42578125" customWidth="1"/>
    <col min="3073" max="3075" width="11.42578125" customWidth="1"/>
    <col min="3076" max="3076" width="36" customWidth="1"/>
    <col min="3077" max="3082" width="21" customWidth="1"/>
    <col min="3083" max="3083" width="11.42578125" customWidth="1"/>
    <col min="3329" max="3331" width="11.42578125" customWidth="1"/>
    <col min="3332" max="3332" width="36" customWidth="1"/>
    <col min="3333" max="3338" width="21" customWidth="1"/>
    <col min="3339" max="3339" width="11.42578125" customWidth="1"/>
    <col min="3585" max="3587" width="11.42578125" customWidth="1"/>
    <col min="3588" max="3588" width="36" customWidth="1"/>
    <col min="3589" max="3594" width="21" customWidth="1"/>
    <col min="3595" max="3595" width="11.42578125" customWidth="1"/>
    <col min="3841" max="3843" width="11.42578125" customWidth="1"/>
    <col min="3844" max="3844" width="36" customWidth="1"/>
    <col min="3845" max="3850" width="21" customWidth="1"/>
    <col min="3851" max="3851" width="11.42578125" customWidth="1"/>
    <col min="4097" max="4099" width="11.42578125" customWidth="1"/>
    <col min="4100" max="4100" width="36" customWidth="1"/>
    <col min="4101" max="4106" width="21" customWidth="1"/>
    <col min="4107" max="4107" width="11.42578125" customWidth="1"/>
    <col min="4353" max="4355" width="11.42578125" customWidth="1"/>
    <col min="4356" max="4356" width="36" customWidth="1"/>
    <col min="4357" max="4362" width="21" customWidth="1"/>
    <col min="4363" max="4363" width="11.42578125" customWidth="1"/>
    <col min="4609" max="4611" width="11.42578125" customWidth="1"/>
    <col min="4612" max="4612" width="36" customWidth="1"/>
    <col min="4613" max="4618" width="21" customWidth="1"/>
    <col min="4619" max="4619" width="11.42578125" customWidth="1"/>
    <col min="4865" max="4867" width="11.42578125" customWidth="1"/>
    <col min="4868" max="4868" width="36" customWidth="1"/>
    <col min="4869" max="4874" width="21" customWidth="1"/>
    <col min="4875" max="4875" width="11.42578125" customWidth="1"/>
    <col min="5121" max="5123" width="11.42578125" customWidth="1"/>
    <col min="5124" max="5124" width="36" customWidth="1"/>
    <col min="5125" max="5130" width="21" customWidth="1"/>
    <col min="5131" max="5131" width="11.42578125" customWidth="1"/>
    <col min="5377" max="5379" width="11.42578125" customWidth="1"/>
    <col min="5380" max="5380" width="36" customWidth="1"/>
    <col min="5381" max="5386" width="21" customWidth="1"/>
    <col min="5387" max="5387" width="11.42578125" customWidth="1"/>
    <col min="5633" max="5635" width="11.42578125" customWidth="1"/>
    <col min="5636" max="5636" width="36" customWidth="1"/>
    <col min="5637" max="5642" width="21" customWidth="1"/>
    <col min="5643" max="5643" width="11.42578125" customWidth="1"/>
    <col min="5889" max="5891" width="11.42578125" customWidth="1"/>
    <col min="5892" max="5892" width="36" customWidth="1"/>
    <col min="5893" max="5898" width="21" customWidth="1"/>
    <col min="5899" max="5899" width="11.42578125" customWidth="1"/>
    <col min="6145" max="6147" width="11.42578125" customWidth="1"/>
    <col min="6148" max="6148" width="36" customWidth="1"/>
    <col min="6149" max="6154" width="21" customWidth="1"/>
    <col min="6155" max="6155" width="11.42578125" customWidth="1"/>
    <col min="6401" max="6403" width="11.42578125" customWidth="1"/>
    <col min="6404" max="6404" width="36" customWidth="1"/>
    <col min="6405" max="6410" width="21" customWidth="1"/>
    <col min="6411" max="6411" width="11.42578125" customWidth="1"/>
    <col min="6657" max="6659" width="11.42578125" customWidth="1"/>
    <col min="6660" max="6660" width="36" customWidth="1"/>
    <col min="6661" max="6666" width="21" customWidth="1"/>
    <col min="6667" max="6667" width="11.42578125" customWidth="1"/>
    <col min="6913" max="6915" width="11.42578125" customWidth="1"/>
    <col min="6916" max="6916" width="36" customWidth="1"/>
    <col min="6917" max="6922" width="21" customWidth="1"/>
    <col min="6923" max="6923" width="11.42578125" customWidth="1"/>
    <col min="7169" max="7171" width="11.42578125" customWidth="1"/>
    <col min="7172" max="7172" width="36" customWidth="1"/>
    <col min="7173" max="7178" width="21" customWidth="1"/>
    <col min="7179" max="7179" width="11.42578125" customWidth="1"/>
    <col min="7425" max="7427" width="11.42578125" customWidth="1"/>
    <col min="7428" max="7428" width="36" customWidth="1"/>
    <col min="7429" max="7434" width="21" customWidth="1"/>
    <col min="7435" max="7435" width="11.42578125" customWidth="1"/>
    <col min="7681" max="7683" width="11.42578125" customWidth="1"/>
    <col min="7684" max="7684" width="36" customWidth="1"/>
    <col min="7685" max="7690" width="21" customWidth="1"/>
    <col min="7691" max="7691" width="11.42578125" customWidth="1"/>
    <col min="7937" max="7939" width="11.42578125" customWidth="1"/>
    <col min="7940" max="7940" width="36" customWidth="1"/>
    <col min="7941" max="7946" width="21" customWidth="1"/>
    <col min="7947" max="7947" width="11.42578125" customWidth="1"/>
    <col min="8193" max="8195" width="11.42578125" customWidth="1"/>
    <col min="8196" max="8196" width="36" customWidth="1"/>
    <col min="8197" max="8202" width="21" customWidth="1"/>
    <col min="8203" max="8203" width="11.42578125" customWidth="1"/>
    <col min="8449" max="8451" width="11.42578125" customWidth="1"/>
    <col min="8452" max="8452" width="36" customWidth="1"/>
    <col min="8453" max="8458" width="21" customWidth="1"/>
    <col min="8459" max="8459" width="11.42578125" customWidth="1"/>
    <col min="8705" max="8707" width="11.42578125" customWidth="1"/>
    <col min="8708" max="8708" width="36" customWidth="1"/>
    <col min="8709" max="8714" width="21" customWidth="1"/>
    <col min="8715" max="8715" width="11.42578125" customWidth="1"/>
    <col min="8961" max="8963" width="11.42578125" customWidth="1"/>
    <col min="8964" max="8964" width="36" customWidth="1"/>
    <col min="8965" max="8970" width="21" customWidth="1"/>
    <col min="8971" max="8971" width="11.42578125" customWidth="1"/>
    <col min="9217" max="9219" width="11.42578125" customWidth="1"/>
    <col min="9220" max="9220" width="36" customWidth="1"/>
    <col min="9221" max="9226" width="21" customWidth="1"/>
    <col min="9227" max="9227" width="11.42578125" customWidth="1"/>
    <col min="9473" max="9475" width="11.42578125" customWidth="1"/>
    <col min="9476" max="9476" width="36" customWidth="1"/>
    <col min="9477" max="9482" width="21" customWidth="1"/>
    <col min="9483" max="9483" width="11.42578125" customWidth="1"/>
    <col min="9729" max="9731" width="11.42578125" customWidth="1"/>
    <col min="9732" max="9732" width="36" customWidth="1"/>
    <col min="9733" max="9738" width="21" customWidth="1"/>
    <col min="9739" max="9739" width="11.42578125" customWidth="1"/>
    <col min="9985" max="9987" width="11.42578125" customWidth="1"/>
    <col min="9988" max="9988" width="36" customWidth="1"/>
    <col min="9989" max="9994" width="21" customWidth="1"/>
    <col min="9995" max="9995" width="11.42578125" customWidth="1"/>
    <col min="10241" max="10243" width="11.42578125" customWidth="1"/>
    <col min="10244" max="10244" width="36" customWidth="1"/>
    <col min="10245" max="10250" width="21" customWidth="1"/>
    <col min="10251" max="10251" width="11.42578125" customWidth="1"/>
    <col min="10497" max="10499" width="11.42578125" customWidth="1"/>
    <col min="10500" max="10500" width="36" customWidth="1"/>
    <col min="10501" max="10506" width="21" customWidth="1"/>
    <col min="10507" max="10507" width="11.42578125" customWidth="1"/>
    <col min="10753" max="10755" width="11.42578125" customWidth="1"/>
    <col min="10756" max="10756" width="36" customWidth="1"/>
    <col min="10757" max="10762" width="21" customWidth="1"/>
    <col min="10763" max="10763" width="11.42578125" customWidth="1"/>
    <col min="11009" max="11011" width="11.42578125" customWidth="1"/>
    <col min="11012" max="11012" width="36" customWidth="1"/>
    <col min="11013" max="11018" width="21" customWidth="1"/>
    <col min="11019" max="11019" width="11.42578125" customWidth="1"/>
    <col min="11265" max="11267" width="11.42578125" customWidth="1"/>
    <col min="11268" max="11268" width="36" customWidth="1"/>
    <col min="11269" max="11274" width="21" customWidth="1"/>
    <col min="11275" max="11275" width="11.42578125" customWidth="1"/>
    <col min="11521" max="11523" width="11.42578125" customWidth="1"/>
    <col min="11524" max="11524" width="36" customWidth="1"/>
    <col min="11525" max="11530" width="21" customWidth="1"/>
    <col min="11531" max="11531" width="11.42578125" customWidth="1"/>
    <col min="11777" max="11779" width="11.42578125" customWidth="1"/>
    <col min="11780" max="11780" width="36" customWidth="1"/>
    <col min="11781" max="11786" width="21" customWidth="1"/>
    <col min="11787" max="11787" width="11.42578125" customWidth="1"/>
    <col min="12033" max="12035" width="11.42578125" customWidth="1"/>
    <col min="12036" max="12036" width="36" customWidth="1"/>
    <col min="12037" max="12042" width="21" customWidth="1"/>
    <col min="12043" max="12043" width="11.42578125" customWidth="1"/>
    <col min="12289" max="12291" width="11.42578125" customWidth="1"/>
    <col min="12292" max="12292" width="36" customWidth="1"/>
    <col min="12293" max="12298" width="21" customWidth="1"/>
    <col min="12299" max="12299" width="11.42578125" customWidth="1"/>
    <col min="12545" max="12547" width="11.42578125" customWidth="1"/>
    <col min="12548" max="12548" width="36" customWidth="1"/>
    <col min="12549" max="12554" width="21" customWidth="1"/>
    <col min="12555" max="12555" width="11.42578125" customWidth="1"/>
    <col min="12801" max="12803" width="11.42578125" customWidth="1"/>
    <col min="12804" max="12804" width="36" customWidth="1"/>
    <col min="12805" max="12810" width="21" customWidth="1"/>
    <col min="12811" max="12811" width="11.42578125" customWidth="1"/>
    <col min="13057" max="13059" width="11.42578125" customWidth="1"/>
    <col min="13060" max="13060" width="36" customWidth="1"/>
    <col min="13061" max="13066" width="21" customWidth="1"/>
    <col min="13067" max="13067" width="11.42578125" customWidth="1"/>
    <col min="13313" max="13315" width="11.42578125" customWidth="1"/>
    <col min="13316" max="13316" width="36" customWidth="1"/>
    <col min="13317" max="13322" width="21" customWidth="1"/>
    <col min="13323" max="13323" width="11.42578125" customWidth="1"/>
    <col min="13569" max="13571" width="11.42578125" customWidth="1"/>
    <col min="13572" max="13572" width="36" customWidth="1"/>
    <col min="13573" max="13578" width="21" customWidth="1"/>
    <col min="13579" max="13579" width="11.42578125" customWidth="1"/>
    <col min="13825" max="13827" width="11.42578125" customWidth="1"/>
    <col min="13828" max="13828" width="36" customWidth="1"/>
    <col min="13829" max="13834" width="21" customWidth="1"/>
    <col min="13835" max="13835" width="11.42578125" customWidth="1"/>
    <col min="14081" max="14083" width="11.42578125" customWidth="1"/>
    <col min="14084" max="14084" width="36" customWidth="1"/>
    <col min="14085" max="14090" width="21" customWidth="1"/>
    <col min="14091" max="14091" width="11.42578125" customWidth="1"/>
    <col min="14337" max="14339" width="11.42578125" customWidth="1"/>
    <col min="14340" max="14340" width="36" customWidth="1"/>
    <col min="14341" max="14346" width="21" customWidth="1"/>
    <col min="14347" max="14347" width="11.42578125" customWidth="1"/>
    <col min="14593" max="14595" width="11.42578125" customWidth="1"/>
    <col min="14596" max="14596" width="36" customWidth="1"/>
    <col min="14597" max="14602" width="21" customWidth="1"/>
    <col min="14603" max="14603" width="11.42578125" customWidth="1"/>
    <col min="14849" max="14851" width="11.42578125" customWidth="1"/>
    <col min="14852" max="14852" width="36" customWidth="1"/>
    <col min="14853" max="14858" width="21" customWidth="1"/>
    <col min="14859" max="14859" width="11.42578125" customWidth="1"/>
    <col min="15105" max="15107" width="11.42578125" customWidth="1"/>
    <col min="15108" max="15108" width="36" customWidth="1"/>
    <col min="15109" max="15114" width="21" customWidth="1"/>
    <col min="15115" max="15115" width="11.42578125" customWidth="1"/>
    <col min="15361" max="15363" width="11.42578125" customWidth="1"/>
    <col min="15364" max="15364" width="36" customWidth="1"/>
    <col min="15365" max="15370" width="21" customWidth="1"/>
    <col min="15371" max="15371" width="11.42578125" customWidth="1"/>
    <col min="15617" max="15619" width="11.42578125" customWidth="1"/>
    <col min="15620" max="15620" width="36" customWidth="1"/>
    <col min="15621" max="15626" width="21" customWidth="1"/>
    <col min="15627" max="15627" width="11.42578125" customWidth="1"/>
    <col min="15873" max="15875" width="11.42578125" customWidth="1"/>
    <col min="15876" max="15876" width="36" customWidth="1"/>
    <col min="15877" max="15882" width="21" customWidth="1"/>
    <col min="15883" max="15883" width="11.42578125" customWidth="1"/>
    <col min="16129" max="16131" width="11.42578125" customWidth="1"/>
    <col min="16132" max="16132" width="36" customWidth="1"/>
    <col min="16133" max="16138" width="21" customWidth="1"/>
    <col min="16139" max="16139" width="11.42578125" customWidth="1"/>
  </cols>
  <sheetData>
    <row r="2" spans="2:10">
      <c r="B2" s="789" t="s">
        <v>1186</v>
      </c>
      <c r="C2" s="790"/>
      <c r="D2" s="790"/>
      <c r="E2" s="790"/>
      <c r="F2" s="790"/>
      <c r="G2" s="790"/>
      <c r="H2" s="790"/>
      <c r="I2" s="790"/>
      <c r="J2" s="791"/>
    </row>
    <row r="3" spans="2:10">
      <c r="B3" s="789" t="s">
        <v>0</v>
      </c>
      <c r="C3" s="790"/>
      <c r="D3" s="790"/>
      <c r="E3" s="790"/>
      <c r="F3" s="790"/>
      <c r="G3" s="790"/>
      <c r="H3" s="790"/>
      <c r="I3" s="790"/>
      <c r="J3" s="791"/>
    </row>
    <row r="4" spans="2:10">
      <c r="B4" s="792" t="s">
        <v>3</v>
      </c>
      <c r="C4" s="793"/>
      <c r="D4" s="793"/>
      <c r="E4" s="793"/>
      <c r="F4" s="793"/>
      <c r="G4" s="793"/>
      <c r="H4" s="793"/>
      <c r="I4" s="793"/>
      <c r="J4" s="794"/>
    </row>
    <row r="5" spans="2:10">
      <c r="B5" s="795" t="s">
        <v>200</v>
      </c>
      <c r="C5" s="796"/>
      <c r="D5" s="796"/>
      <c r="E5" s="796"/>
      <c r="F5" s="796"/>
      <c r="G5" s="796"/>
      <c r="H5" s="796"/>
      <c r="I5" s="796"/>
      <c r="J5" s="797"/>
    </row>
    <row r="6" spans="2:10">
      <c r="B6" s="798" t="s">
        <v>1154</v>
      </c>
      <c r="C6" s="799"/>
      <c r="D6" s="799"/>
      <c r="E6" s="799"/>
      <c r="F6" s="799"/>
      <c r="G6" s="799"/>
      <c r="H6" s="799"/>
      <c r="I6" s="799"/>
      <c r="J6" s="800"/>
    </row>
    <row r="7" spans="2:10">
      <c r="B7" s="207"/>
      <c r="C7" s="207"/>
      <c r="D7" s="207"/>
      <c r="E7" s="208"/>
      <c r="F7" s="209"/>
      <c r="G7" s="209"/>
      <c r="H7" s="209"/>
      <c r="I7" s="209"/>
      <c r="J7" s="209"/>
    </row>
    <row r="8" spans="2:10">
      <c r="B8" s="803" t="s">
        <v>201</v>
      </c>
      <c r="C8" s="804"/>
      <c r="D8" s="804"/>
      <c r="E8" s="806" t="s">
        <v>202</v>
      </c>
      <c r="F8" s="807"/>
      <c r="G8" s="807"/>
      <c r="H8" s="807"/>
      <c r="I8" s="808"/>
      <c r="J8" s="809" t="s">
        <v>203</v>
      </c>
    </row>
    <row r="9" spans="2:10" ht="24.75">
      <c r="B9" s="804"/>
      <c r="C9" s="804"/>
      <c r="D9" s="804"/>
      <c r="E9" s="210" t="s">
        <v>204</v>
      </c>
      <c r="F9" s="211" t="s">
        <v>205</v>
      </c>
      <c r="G9" s="210" t="s">
        <v>206</v>
      </c>
      <c r="H9" s="210" t="s">
        <v>207</v>
      </c>
      <c r="I9" s="210" t="s">
        <v>208</v>
      </c>
      <c r="J9" s="809"/>
    </row>
    <row r="10" spans="2:10">
      <c r="B10" s="805"/>
      <c r="C10" s="805"/>
      <c r="D10" s="805"/>
      <c r="E10" s="212" t="s">
        <v>209</v>
      </c>
      <c r="F10" s="212" t="s">
        <v>210</v>
      </c>
      <c r="G10" s="212" t="s">
        <v>211</v>
      </c>
      <c r="H10" s="212" t="s">
        <v>212</v>
      </c>
      <c r="I10" s="212" t="s">
        <v>213</v>
      </c>
      <c r="J10" s="212" t="s">
        <v>214</v>
      </c>
    </row>
    <row r="11" spans="2:10">
      <c r="B11" s="213"/>
      <c r="C11" s="214"/>
      <c r="D11" s="215"/>
      <c r="E11" s="216"/>
      <c r="F11" s="217"/>
      <c r="G11" s="217"/>
      <c r="H11" s="217"/>
      <c r="I11" s="217"/>
      <c r="J11" s="217"/>
    </row>
    <row r="12" spans="2:10">
      <c r="B12" s="810" t="s">
        <v>71</v>
      </c>
      <c r="C12" s="811"/>
      <c r="D12" s="812"/>
      <c r="E12" s="218"/>
      <c r="F12" s="218"/>
      <c r="G12" s="219">
        <f>E12+F12</f>
        <v>0</v>
      </c>
      <c r="H12" s="218"/>
      <c r="I12" s="218"/>
      <c r="J12" s="219">
        <f>I12-E12</f>
        <v>0</v>
      </c>
    </row>
    <row r="13" spans="2:10">
      <c r="B13" s="810" t="s">
        <v>142</v>
      </c>
      <c r="C13" s="811"/>
      <c r="D13" s="812"/>
      <c r="E13" s="218"/>
      <c r="F13" s="218"/>
      <c r="G13" s="219">
        <f>E13+F13</f>
        <v>0</v>
      </c>
      <c r="H13" s="218"/>
      <c r="I13" s="218"/>
      <c r="J13" s="219">
        <f>I13-E13</f>
        <v>0</v>
      </c>
    </row>
    <row r="14" spans="2:10">
      <c r="B14" s="810" t="s">
        <v>75</v>
      </c>
      <c r="C14" s="811"/>
      <c r="D14" s="812"/>
      <c r="E14" s="218"/>
      <c r="F14" s="218"/>
      <c r="G14" s="219">
        <f>E14+F14</f>
        <v>0</v>
      </c>
      <c r="H14" s="218"/>
      <c r="I14" s="218"/>
      <c r="J14" s="219">
        <f>I14-E14</f>
        <v>0</v>
      </c>
    </row>
    <row r="15" spans="2:10">
      <c r="B15" s="810" t="s">
        <v>77</v>
      </c>
      <c r="C15" s="811"/>
      <c r="D15" s="812"/>
      <c r="E15" s="218"/>
      <c r="F15" s="218"/>
      <c r="G15" s="219">
        <f>E15+F15</f>
        <v>0</v>
      </c>
      <c r="H15" s="218"/>
      <c r="I15" s="218"/>
      <c r="J15" s="219">
        <f>I15-E15</f>
        <v>0</v>
      </c>
    </row>
    <row r="16" spans="2:10">
      <c r="B16" s="810" t="s">
        <v>215</v>
      </c>
      <c r="C16" s="811"/>
      <c r="D16" s="812"/>
      <c r="E16" s="219">
        <f t="shared" ref="E16:J16" si="0">E17+E18</f>
        <v>0</v>
      </c>
      <c r="F16" s="219">
        <f t="shared" si="0"/>
        <v>0</v>
      </c>
      <c r="G16" s="219">
        <f t="shared" si="0"/>
        <v>0</v>
      </c>
      <c r="H16" s="219">
        <f t="shared" si="0"/>
        <v>0</v>
      </c>
      <c r="I16" s="219">
        <f t="shared" si="0"/>
        <v>0</v>
      </c>
      <c r="J16" s="219">
        <f t="shared" si="0"/>
        <v>0</v>
      </c>
    </row>
    <row r="17" spans="2:10">
      <c r="B17" s="220"/>
      <c r="C17" s="811" t="s">
        <v>216</v>
      </c>
      <c r="D17" s="812"/>
      <c r="E17" s="218"/>
      <c r="F17" s="218"/>
      <c r="G17" s="219">
        <f>E17+F17</f>
        <v>0</v>
      </c>
      <c r="H17" s="218"/>
      <c r="I17" s="218"/>
      <c r="J17" s="219">
        <f>I17-E17</f>
        <v>0</v>
      </c>
    </row>
    <row r="18" spans="2:10">
      <c r="B18" s="220"/>
      <c r="C18" s="811" t="s">
        <v>217</v>
      </c>
      <c r="D18" s="812"/>
      <c r="E18" s="218"/>
      <c r="F18" s="218"/>
      <c r="G18" s="219">
        <f>E18+F18</f>
        <v>0</v>
      </c>
      <c r="H18" s="218"/>
      <c r="I18" s="218"/>
      <c r="J18" s="219">
        <f>I18-E18</f>
        <v>0</v>
      </c>
    </row>
    <row r="19" spans="2:10">
      <c r="B19" s="810" t="s">
        <v>218</v>
      </c>
      <c r="C19" s="811"/>
      <c r="D19" s="812"/>
      <c r="E19" s="219">
        <f t="shared" ref="E19:J19" si="1">E20+E21</f>
        <v>0</v>
      </c>
      <c r="F19" s="219">
        <f t="shared" si="1"/>
        <v>0</v>
      </c>
      <c r="G19" s="219">
        <f t="shared" si="1"/>
        <v>0</v>
      </c>
      <c r="H19" s="219">
        <f t="shared" si="1"/>
        <v>0</v>
      </c>
      <c r="I19" s="219">
        <f t="shared" si="1"/>
        <v>0</v>
      </c>
      <c r="J19" s="219">
        <f t="shared" si="1"/>
        <v>0</v>
      </c>
    </row>
    <row r="20" spans="2:10">
      <c r="B20" s="220"/>
      <c r="C20" s="811" t="s">
        <v>216</v>
      </c>
      <c r="D20" s="812"/>
      <c r="E20" s="218"/>
      <c r="F20" s="218"/>
      <c r="G20" s="219">
        <f t="shared" ref="G20:G25" si="2">E20+F20</f>
        <v>0</v>
      </c>
      <c r="H20" s="218"/>
      <c r="I20" s="218"/>
      <c r="J20" s="219">
        <f t="shared" ref="J20:J25" si="3">I20-E20</f>
        <v>0</v>
      </c>
    </row>
    <row r="21" spans="2:10">
      <c r="B21" s="220"/>
      <c r="C21" s="811" t="s">
        <v>217</v>
      </c>
      <c r="D21" s="812"/>
      <c r="E21" s="218"/>
      <c r="F21" s="218"/>
      <c r="G21" s="219">
        <f t="shared" si="2"/>
        <v>0</v>
      </c>
      <c r="H21" s="218"/>
      <c r="I21" s="218"/>
      <c r="J21" s="219">
        <f t="shared" si="3"/>
        <v>0</v>
      </c>
    </row>
    <row r="22" spans="2:10">
      <c r="B22" s="810" t="s">
        <v>219</v>
      </c>
      <c r="C22" s="811"/>
      <c r="D22" s="812"/>
      <c r="E22" s="218"/>
      <c r="F22" s="393">
        <v>2121591</v>
      </c>
      <c r="G22" s="394">
        <f t="shared" si="2"/>
        <v>2121591</v>
      </c>
      <c r="H22" s="393">
        <v>2124190</v>
      </c>
      <c r="I22" s="393">
        <v>2122890</v>
      </c>
      <c r="J22" s="394">
        <f t="shared" si="3"/>
        <v>2122890</v>
      </c>
    </row>
    <row r="23" spans="2:10">
      <c r="B23" s="810" t="s">
        <v>89</v>
      </c>
      <c r="C23" s="811"/>
      <c r="D23" s="812"/>
      <c r="E23" s="218"/>
      <c r="F23" s="218"/>
      <c r="G23" s="219">
        <f t="shared" si="2"/>
        <v>0</v>
      </c>
      <c r="H23" s="218"/>
      <c r="I23" s="218"/>
      <c r="J23" s="219">
        <f t="shared" si="3"/>
        <v>0</v>
      </c>
    </row>
    <row r="24" spans="2:10">
      <c r="B24" s="810" t="s">
        <v>79</v>
      </c>
      <c r="C24" s="811"/>
      <c r="D24" s="812"/>
      <c r="E24" s="393">
        <v>17253606</v>
      </c>
      <c r="F24" s="218">
        <v>3730614</v>
      </c>
      <c r="G24" s="394">
        <f t="shared" si="2"/>
        <v>20984220</v>
      </c>
      <c r="H24" s="393">
        <v>21506191</v>
      </c>
      <c r="I24" s="393">
        <v>21512391</v>
      </c>
      <c r="J24" s="394">
        <f t="shared" si="3"/>
        <v>4258785</v>
      </c>
    </row>
    <row r="25" spans="2:10">
      <c r="B25" s="810" t="s">
        <v>220</v>
      </c>
      <c r="C25" s="811"/>
      <c r="D25" s="812"/>
      <c r="E25" s="218"/>
      <c r="F25" s="218"/>
      <c r="G25" s="219">
        <f t="shared" si="2"/>
        <v>0</v>
      </c>
      <c r="H25" s="218"/>
      <c r="I25" s="218"/>
      <c r="J25" s="219">
        <f t="shared" si="3"/>
        <v>0</v>
      </c>
    </row>
    <row r="26" spans="2:10">
      <c r="B26" s="221"/>
      <c r="C26" s="222"/>
      <c r="D26" s="223"/>
      <c r="E26" s="224"/>
      <c r="F26" s="224"/>
      <c r="G26" s="224"/>
      <c r="H26" s="224"/>
      <c r="I26" s="224"/>
      <c r="J26" s="224"/>
    </row>
    <row r="27" spans="2:10">
      <c r="B27" s="225"/>
      <c r="C27" s="226"/>
      <c r="D27" s="227" t="s">
        <v>221</v>
      </c>
      <c r="E27" s="395">
        <f t="shared" ref="E27:J27" si="4">E12+E13+E14+E15+E16+E19+E22+E23+E24+E25</f>
        <v>17253606</v>
      </c>
      <c r="F27" s="395">
        <f t="shared" si="4"/>
        <v>5852205</v>
      </c>
      <c r="G27" s="395">
        <f t="shared" si="4"/>
        <v>23105811</v>
      </c>
      <c r="H27" s="395">
        <f t="shared" si="4"/>
        <v>23630381</v>
      </c>
      <c r="I27" s="395">
        <f t="shared" si="4"/>
        <v>23635281</v>
      </c>
      <c r="J27" s="813">
        <f t="shared" si="4"/>
        <v>6381675</v>
      </c>
    </row>
    <row r="28" spans="2:10">
      <c r="E28" s="228"/>
      <c r="F28" s="228"/>
      <c r="G28" s="228"/>
      <c r="H28" s="815" t="s">
        <v>222</v>
      </c>
      <c r="I28" s="816"/>
      <c r="J28" s="814"/>
    </row>
    <row r="31" spans="2:10" ht="15" customHeight="1">
      <c r="B31" s="803" t="s">
        <v>223</v>
      </c>
      <c r="C31" s="804"/>
      <c r="D31" s="804"/>
      <c r="E31" s="806" t="s">
        <v>202</v>
      </c>
      <c r="F31" s="807"/>
      <c r="G31" s="807"/>
      <c r="H31" s="807"/>
      <c r="I31" s="808"/>
      <c r="J31" s="809" t="s">
        <v>203</v>
      </c>
    </row>
    <row r="32" spans="2:10" ht="24.75">
      <c r="B32" s="804"/>
      <c r="C32" s="804"/>
      <c r="D32" s="804"/>
      <c r="E32" s="210" t="s">
        <v>204</v>
      </c>
      <c r="F32" s="211" t="s">
        <v>224</v>
      </c>
      <c r="G32" s="210" t="s">
        <v>206</v>
      </c>
      <c r="H32" s="210" t="s">
        <v>207</v>
      </c>
      <c r="I32" s="210" t="s">
        <v>208</v>
      </c>
      <c r="J32" s="809"/>
    </row>
    <row r="33" spans="2:10">
      <c r="B33" s="805"/>
      <c r="C33" s="805"/>
      <c r="D33" s="805"/>
      <c r="E33" s="212" t="s">
        <v>209</v>
      </c>
      <c r="F33" s="212" t="s">
        <v>210</v>
      </c>
      <c r="G33" s="212" t="s">
        <v>211</v>
      </c>
      <c r="H33" s="212" t="s">
        <v>212</v>
      </c>
      <c r="I33" s="212">
        <v>-5</v>
      </c>
      <c r="J33" s="212" t="s">
        <v>214</v>
      </c>
    </row>
    <row r="34" spans="2:10">
      <c r="B34" s="229"/>
      <c r="C34" s="230"/>
      <c r="D34" s="231"/>
      <c r="E34" s="232"/>
      <c r="F34" s="232"/>
      <c r="G34" s="232"/>
      <c r="H34" s="232"/>
      <c r="I34" s="232"/>
      <c r="J34" s="232"/>
    </row>
    <row r="35" spans="2:10">
      <c r="B35" s="233" t="s">
        <v>225</v>
      </c>
      <c r="C35" s="234"/>
      <c r="D35" s="235"/>
      <c r="E35" s="580">
        <f t="shared" ref="E35:J35" si="5">E36+E37+E38+E39+E42+E45+E46</f>
        <v>17253606</v>
      </c>
      <c r="F35" s="580">
        <f t="shared" si="5"/>
        <v>2552000</v>
      </c>
      <c r="G35" s="580">
        <f t="shared" si="5"/>
        <v>19805606</v>
      </c>
      <c r="H35" s="580">
        <f t="shared" si="5"/>
        <v>20327577</v>
      </c>
      <c r="I35" s="580">
        <f t="shared" si="5"/>
        <v>20332477</v>
      </c>
      <c r="J35" s="236">
        <f t="shared" si="5"/>
        <v>3078871</v>
      </c>
    </row>
    <row r="36" spans="2:10">
      <c r="B36" s="237"/>
      <c r="C36" s="801" t="s">
        <v>71</v>
      </c>
      <c r="D36" s="802"/>
      <c r="E36" s="238"/>
      <c r="F36" s="396"/>
      <c r="G36" s="397">
        <f>E36+F36</f>
        <v>0</v>
      </c>
      <c r="H36" s="396"/>
      <c r="I36" s="396"/>
      <c r="J36" s="239">
        <f>I36-E36</f>
        <v>0</v>
      </c>
    </row>
    <row r="37" spans="2:10">
      <c r="B37" s="237"/>
      <c r="C37" s="801" t="s">
        <v>75</v>
      </c>
      <c r="D37" s="802"/>
      <c r="E37" s="238"/>
      <c r="F37" s="396"/>
      <c r="G37" s="397">
        <f>E37+F37</f>
        <v>0</v>
      </c>
      <c r="H37" s="396"/>
      <c r="I37" s="396"/>
      <c r="J37" s="239">
        <f>I37-E37</f>
        <v>0</v>
      </c>
    </row>
    <row r="38" spans="2:10">
      <c r="B38" s="237"/>
      <c r="C38" s="801" t="s">
        <v>77</v>
      </c>
      <c r="D38" s="802"/>
      <c r="E38" s="238"/>
      <c r="F38" s="396"/>
      <c r="G38" s="397">
        <f>E38+F38</f>
        <v>0</v>
      </c>
      <c r="H38" s="396"/>
      <c r="I38" s="396"/>
      <c r="J38" s="239">
        <f>I38-E38</f>
        <v>0</v>
      </c>
    </row>
    <row r="39" spans="2:10">
      <c r="B39" s="237"/>
      <c r="C39" s="801" t="s">
        <v>215</v>
      </c>
      <c r="D39" s="802"/>
      <c r="E39" s="239">
        <f t="shared" ref="E39:J39" si="6">E40+E41</f>
        <v>0</v>
      </c>
      <c r="F39" s="397">
        <f t="shared" si="6"/>
        <v>0</v>
      </c>
      <c r="G39" s="397">
        <f t="shared" si="6"/>
        <v>0</v>
      </c>
      <c r="H39" s="397">
        <f t="shared" si="6"/>
        <v>0</v>
      </c>
      <c r="I39" s="397">
        <f t="shared" si="6"/>
        <v>0</v>
      </c>
      <c r="J39" s="239">
        <f t="shared" si="6"/>
        <v>0</v>
      </c>
    </row>
    <row r="40" spans="2:10">
      <c r="B40" s="237"/>
      <c r="C40" s="240"/>
      <c r="D40" s="241" t="s">
        <v>216</v>
      </c>
      <c r="E40" s="238"/>
      <c r="F40" s="396"/>
      <c r="G40" s="397">
        <f>E40+F40</f>
        <v>0</v>
      </c>
      <c r="H40" s="396"/>
      <c r="I40" s="396"/>
      <c r="J40" s="239">
        <f>I40-E40</f>
        <v>0</v>
      </c>
    </row>
    <row r="41" spans="2:10">
      <c r="B41" s="237"/>
      <c r="C41" s="240"/>
      <c r="D41" s="241" t="s">
        <v>217</v>
      </c>
      <c r="E41" s="238"/>
      <c r="F41" s="396"/>
      <c r="G41" s="397">
        <f>E41+F41</f>
        <v>0</v>
      </c>
      <c r="H41" s="396"/>
      <c r="I41" s="396"/>
      <c r="J41" s="239">
        <f>I41-E41</f>
        <v>0</v>
      </c>
    </row>
    <row r="42" spans="2:10">
      <c r="B42" s="237"/>
      <c r="C42" s="801" t="s">
        <v>218</v>
      </c>
      <c r="D42" s="802"/>
      <c r="E42" s="239">
        <f t="shared" ref="E42:J42" si="7">E43+E44</f>
        <v>0</v>
      </c>
      <c r="F42" s="397">
        <f t="shared" si="7"/>
        <v>0</v>
      </c>
      <c r="G42" s="397">
        <f t="shared" si="7"/>
        <v>0</v>
      </c>
      <c r="H42" s="397">
        <f t="shared" si="7"/>
        <v>0</v>
      </c>
      <c r="I42" s="397">
        <f t="shared" si="7"/>
        <v>0</v>
      </c>
      <c r="J42" s="239">
        <f t="shared" si="7"/>
        <v>0</v>
      </c>
    </row>
    <row r="43" spans="2:10">
      <c r="B43" s="237"/>
      <c r="C43" s="240"/>
      <c r="D43" s="241" t="s">
        <v>216</v>
      </c>
      <c r="E43" s="238"/>
      <c r="F43" s="396"/>
      <c r="G43" s="397">
        <f>E43+F43</f>
        <v>0</v>
      </c>
      <c r="H43" s="396"/>
      <c r="I43" s="396"/>
      <c r="J43" s="239">
        <f>I43-E43</f>
        <v>0</v>
      </c>
    </row>
    <row r="44" spans="2:10">
      <c r="B44" s="237"/>
      <c r="C44" s="240"/>
      <c r="D44" s="241" t="s">
        <v>217</v>
      </c>
      <c r="E44" s="238"/>
      <c r="F44" s="396"/>
      <c r="G44" s="397">
        <f>E44+F44</f>
        <v>0</v>
      </c>
      <c r="H44" s="396"/>
      <c r="I44" s="396"/>
      <c r="J44" s="239">
        <f>I44-E44</f>
        <v>0</v>
      </c>
    </row>
    <row r="45" spans="2:10">
      <c r="B45" s="237"/>
      <c r="C45" s="801" t="s">
        <v>89</v>
      </c>
      <c r="D45" s="802"/>
      <c r="E45" s="238"/>
      <c r="F45" s="396"/>
      <c r="G45" s="397">
        <f>E45+F45</f>
        <v>0</v>
      </c>
      <c r="H45" s="396"/>
      <c r="I45" s="396"/>
      <c r="J45" s="239">
        <f>I45-E45</f>
        <v>0</v>
      </c>
    </row>
    <row r="46" spans="2:10">
      <c r="B46" s="237"/>
      <c r="C46" s="801" t="s">
        <v>79</v>
      </c>
      <c r="D46" s="802"/>
      <c r="E46" s="396">
        <v>17253606</v>
      </c>
      <c r="F46" s="396">
        <v>2552000</v>
      </c>
      <c r="G46" s="397">
        <f>E46+F46</f>
        <v>19805606</v>
      </c>
      <c r="H46" s="396">
        <v>20327577</v>
      </c>
      <c r="I46" s="396">
        <v>20332477</v>
      </c>
      <c r="J46" s="239">
        <f>I46-E46</f>
        <v>3078871</v>
      </c>
    </row>
    <row r="47" spans="2:10">
      <c r="B47" s="237"/>
      <c r="C47" s="240"/>
      <c r="D47" s="241"/>
      <c r="E47" s="239"/>
      <c r="F47" s="239"/>
      <c r="G47" s="239"/>
      <c r="H47" s="239"/>
      <c r="I47" s="239"/>
      <c r="J47" s="239"/>
    </row>
    <row r="48" spans="2:10">
      <c r="B48" s="233" t="s">
        <v>226</v>
      </c>
      <c r="C48" s="234"/>
      <c r="D48" s="241"/>
      <c r="E48" s="399">
        <f t="shared" ref="E48:J48" si="8">E49+E50+E51</f>
        <v>0</v>
      </c>
      <c r="F48" s="399">
        <f t="shared" si="8"/>
        <v>3300205</v>
      </c>
      <c r="G48" s="399">
        <f t="shared" si="8"/>
        <v>3300205</v>
      </c>
      <c r="H48" s="399">
        <f t="shared" si="8"/>
        <v>3302804</v>
      </c>
      <c r="I48" s="399">
        <f t="shared" si="8"/>
        <v>3302804</v>
      </c>
      <c r="J48" s="399">
        <f t="shared" si="8"/>
        <v>3302804</v>
      </c>
    </row>
    <row r="49" spans="2:10">
      <c r="B49" s="233"/>
      <c r="C49" s="801" t="s">
        <v>142</v>
      </c>
      <c r="D49" s="802"/>
      <c r="E49" s="238"/>
      <c r="F49" s="238"/>
      <c r="G49" s="239">
        <f>E49+F49</f>
        <v>0</v>
      </c>
      <c r="H49" s="238"/>
      <c r="I49" s="238"/>
      <c r="J49" s="239">
        <f>I49-E49</f>
        <v>0</v>
      </c>
    </row>
    <row r="50" spans="2:10">
      <c r="B50" s="237"/>
      <c r="C50" s="801" t="s">
        <v>219</v>
      </c>
      <c r="D50" s="802"/>
      <c r="E50" s="238"/>
      <c r="F50" s="396">
        <v>2121591</v>
      </c>
      <c r="G50" s="397">
        <f>E50+F50</f>
        <v>2121591</v>
      </c>
      <c r="H50" s="396">
        <v>2124190</v>
      </c>
      <c r="I50" s="396">
        <v>2124190</v>
      </c>
      <c r="J50" s="397">
        <f>I50-E50</f>
        <v>2124190</v>
      </c>
    </row>
    <row r="51" spans="2:10">
      <c r="B51" s="237"/>
      <c r="C51" s="801" t="s">
        <v>79</v>
      </c>
      <c r="D51" s="802"/>
      <c r="E51" s="396">
        <v>0</v>
      </c>
      <c r="F51" s="396">
        <v>1178614</v>
      </c>
      <c r="G51" s="397">
        <f>E51+F51</f>
        <v>1178614</v>
      </c>
      <c r="H51" s="396">
        <v>1178614</v>
      </c>
      <c r="I51" s="396">
        <v>1178614</v>
      </c>
      <c r="J51" s="397">
        <f>I51-E51</f>
        <v>1178614</v>
      </c>
    </row>
    <row r="52" spans="2:10">
      <c r="B52" s="242"/>
      <c r="C52" s="243"/>
      <c r="D52" s="244"/>
      <c r="E52" s="245"/>
      <c r="F52" s="245"/>
      <c r="G52" s="245"/>
      <c r="H52" s="245"/>
      <c r="I52" s="245"/>
      <c r="J52" s="245"/>
    </row>
    <row r="53" spans="2:10">
      <c r="B53" s="233" t="s">
        <v>227</v>
      </c>
      <c r="C53" s="246"/>
      <c r="D53" s="241"/>
      <c r="E53" s="245">
        <f t="shared" ref="E53:J53" si="9">E54</f>
        <v>0</v>
      </c>
      <c r="F53" s="245">
        <f t="shared" si="9"/>
        <v>0</v>
      </c>
      <c r="G53" s="245">
        <f t="shared" si="9"/>
        <v>0</v>
      </c>
      <c r="H53" s="245">
        <f t="shared" si="9"/>
        <v>0</v>
      </c>
      <c r="I53" s="245">
        <f t="shared" si="9"/>
        <v>0</v>
      </c>
      <c r="J53" s="245">
        <f t="shared" si="9"/>
        <v>0</v>
      </c>
    </row>
    <row r="54" spans="2:10">
      <c r="B54" s="237"/>
      <c r="C54" s="801" t="s">
        <v>220</v>
      </c>
      <c r="D54" s="802"/>
      <c r="E54" s="238"/>
      <c r="F54" s="238"/>
      <c r="G54" s="239">
        <f>E54+F54</f>
        <v>0</v>
      </c>
      <c r="H54" s="238"/>
      <c r="I54" s="238"/>
      <c r="J54" s="239">
        <f>I54-E54</f>
        <v>0</v>
      </c>
    </row>
    <row r="55" spans="2:10">
      <c r="B55" s="247"/>
      <c r="C55" s="248"/>
      <c r="D55" s="249"/>
      <c r="E55" s="250"/>
      <c r="F55" s="250"/>
      <c r="G55" s="250"/>
      <c r="H55" s="250"/>
      <c r="I55" s="250"/>
      <c r="J55" s="250"/>
    </row>
    <row r="56" spans="2:10">
      <c r="B56" s="251"/>
      <c r="C56" s="252"/>
      <c r="D56" s="253" t="s">
        <v>221</v>
      </c>
      <c r="E56" s="398">
        <f t="shared" ref="E56:J56" si="10">E35+E48+E53</f>
        <v>17253606</v>
      </c>
      <c r="F56" s="398">
        <f t="shared" si="10"/>
        <v>5852205</v>
      </c>
      <c r="G56" s="398">
        <f t="shared" si="10"/>
        <v>23105811</v>
      </c>
      <c r="H56" s="398">
        <f t="shared" si="10"/>
        <v>23630381</v>
      </c>
      <c r="I56" s="398">
        <f t="shared" si="10"/>
        <v>23635281</v>
      </c>
      <c r="J56" s="817">
        <f t="shared" si="10"/>
        <v>6381675</v>
      </c>
    </row>
    <row r="57" spans="2:10">
      <c r="B57" s="254"/>
      <c r="C57" s="254"/>
      <c r="D57" s="254"/>
      <c r="E57" s="254"/>
      <c r="F57" s="254"/>
      <c r="G57" s="254"/>
      <c r="H57" s="819" t="s">
        <v>228</v>
      </c>
      <c r="I57" s="820"/>
      <c r="J57" s="818"/>
    </row>
    <row r="58" spans="2:10">
      <c r="B58" s="822"/>
      <c r="C58" s="822"/>
      <c r="D58" s="822"/>
      <c r="E58" s="822"/>
      <c r="F58" s="822"/>
      <c r="G58" s="822"/>
      <c r="H58" s="822"/>
      <c r="I58" s="822"/>
      <c r="J58" s="822"/>
    </row>
    <row r="59" spans="2:10">
      <c r="B59" s="255" t="s">
        <v>229</v>
      </c>
      <c r="C59" s="255"/>
      <c r="D59" s="208"/>
      <c r="E59" s="208"/>
      <c r="F59" s="208"/>
      <c r="G59" s="208"/>
      <c r="H59" s="208"/>
      <c r="I59" s="208"/>
      <c r="J59" s="208"/>
    </row>
    <row r="60" spans="2:10">
      <c r="B60" s="208"/>
      <c r="C60" s="208"/>
      <c r="D60" s="208"/>
      <c r="E60" s="208"/>
      <c r="F60" s="208"/>
      <c r="G60" s="208"/>
      <c r="H60" s="208"/>
      <c r="I60" s="208"/>
      <c r="J60" s="208"/>
    </row>
    <row r="61" spans="2:10" ht="19.5" customHeight="1">
      <c r="B61" s="823"/>
      <c r="C61" s="823"/>
      <c r="D61" s="823"/>
      <c r="E61" s="570"/>
      <c r="F61" s="36"/>
      <c r="G61" s="3"/>
      <c r="H61" s="569"/>
      <c r="I61" s="569"/>
      <c r="J61" s="569"/>
    </row>
    <row r="62" spans="2:10" ht="15" hidden="1" customHeight="1">
      <c r="B62" s="699" t="s">
        <v>1103</v>
      </c>
      <c r="C62" s="699"/>
      <c r="D62" s="699"/>
      <c r="E62" s="556"/>
      <c r="F62" s="756" t="s">
        <v>1137</v>
      </c>
      <c r="G62" s="756"/>
      <c r="H62" s="574"/>
      <c r="I62" s="700" t="s">
        <v>408</v>
      </c>
      <c r="J62" s="700"/>
    </row>
    <row r="63" spans="2:10" ht="15" hidden="1" customHeight="1">
      <c r="B63" s="699" t="s">
        <v>412</v>
      </c>
      <c r="C63" s="699"/>
      <c r="D63" s="699"/>
      <c r="E63" s="316"/>
      <c r="F63" s="759" t="s">
        <v>1132</v>
      </c>
      <c r="G63" s="759"/>
      <c r="H63" s="316"/>
      <c r="I63" s="760" t="s">
        <v>409</v>
      </c>
      <c r="J63" s="760"/>
    </row>
    <row r="64" spans="2:1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spans="2:10" ht="22.5" customHeight="1"/>
    <row r="65539" spans="2:10">
      <c r="B65539" s="699" t="s">
        <v>1103</v>
      </c>
      <c r="C65539" s="699"/>
      <c r="D65539" s="699"/>
      <c r="F65539" s="554" t="s">
        <v>1110</v>
      </c>
      <c r="G65539" s="549"/>
      <c r="I65539" s="700" t="s">
        <v>408</v>
      </c>
      <c r="J65539" s="700"/>
    </row>
    <row r="65540" spans="2:10" ht="15" customHeight="1">
      <c r="B65540" s="821" t="s">
        <v>1162</v>
      </c>
      <c r="C65540" s="821"/>
      <c r="D65540" s="821"/>
      <c r="F65540" s="40" t="s">
        <v>1160</v>
      </c>
      <c r="G65540" s="40"/>
      <c r="I65540" s="788" t="s">
        <v>409</v>
      </c>
      <c r="J65540" s="788"/>
    </row>
  </sheetData>
  <mergeCells count="52">
    <mergeCell ref="I65540:J65540"/>
    <mergeCell ref="B65540:D65540"/>
    <mergeCell ref="B65539:D65539"/>
    <mergeCell ref="B58:J58"/>
    <mergeCell ref="B61:D61"/>
    <mergeCell ref="B62:D62"/>
    <mergeCell ref="F62:G62"/>
    <mergeCell ref="I62:J62"/>
    <mergeCell ref="B63:D63"/>
    <mergeCell ref="F63:G63"/>
    <mergeCell ref="I63:J63"/>
    <mergeCell ref="C49:D49"/>
    <mergeCell ref="C50:D50"/>
    <mergeCell ref="C51:D51"/>
    <mergeCell ref="C54:D54"/>
    <mergeCell ref="I65539:J65539"/>
    <mergeCell ref="J56:J57"/>
    <mergeCell ref="H57:I57"/>
    <mergeCell ref="C45:D45"/>
    <mergeCell ref="B24:D24"/>
    <mergeCell ref="B25:D25"/>
    <mergeCell ref="J27:J28"/>
    <mergeCell ref="H28:I28"/>
    <mergeCell ref="B31:D33"/>
    <mergeCell ref="E31:I31"/>
    <mergeCell ref="J31:J32"/>
    <mergeCell ref="C36:D36"/>
    <mergeCell ref="C37:D37"/>
    <mergeCell ref="C38:D38"/>
    <mergeCell ref="C39:D39"/>
    <mergeCell ref="C42:D42"/>
    <mergeCell ref="C46:D46"/>
    <mergeCell ref="B8:D10"/>
    <mergeCell ref="E8:I8"/>
    <mergeCell ref="J8:J9"/>
    <mergeCell ref="B23:D23"/>
    <mergeCell ref="B12:D12"/>
    <mergeCell ref="B13:D13"/>
    <mergeCell ref="B14:D14"/>
    <mergeCell ref="B15:D15"/>
    <mergeCell ref="B16:D16"/>
    <mergeCell ref="C17:D17"/>
    <mergeCell ref="C18:D18"/>
    <mergeCell ref="B19:D19"/>
    <mergeCell ref="C20:D20"/>
    <mergeCell ref="C21:D21"/>
    <mergeCell ref="B22:D22"/>
    <mergeCell ref="B2:J2"/>
    <mergeCell ref="B3:J3"/>
    <mergeCell ref="B4:J4"/>
    <mergeCell ref="B5:J5"/>
    <mergeCell ref="B6:J6"/>
  </mergeCells>
  <pageMargins left="0.70866141732283472" right="0.70866141732283472" top="0.74803149606299213" bottom="0.74803149606299213" header="0.31496062992125984" footer="0.31496062992125984"/>
  <pageSetup scale="5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5:IV65526"/>
  <sheetViews>
    <sheetView showGridLines="0" zoomScale="80" zoomScaleNormal="80" workbookViewId="0">
      <selection activeCell="IV65540" sqref="IV65540"/>
    </sheetView>
  </sheetViews>
  <sheetFormatPr baseColWidth="10" defaultRowHeight="15"/>
  <cols>
    <col min="1" max="1" width="2.7109375" customWidth="1"/>
    <col min="2" max="2" width="9.42578125" customWidth="1"/>
    <col min="3" max="3" width="36.5703125" customWidth="1"/>
    <col min="4" max="8" width="21" customWidth="1"/>
    <col min="9" max="9" width="26" customWidth="1"/>
    <col min="10" max="10" width="2.7109375" customWidth="1"/>
    <col min="11" max="11" width="11.42578125" hidden="1" customWidth="1"/>
    <col min="12" max="255" width="0" hidden="1" customWidth="1"/>
    <col min="257" max="257" width="2.7109375" customWidth="1"/>
    <col min="258" max="258" width="9.42578125" customWidth="1"/>
    <col min="259" max="259" width="36.5703125" customWidth="1"/>
    <col min="260" max="265" width="21" customWidth="1"/>
    <col min="266" max="266" width="2.7109375" customWidth="1"/>
    <col min="267" max="511" width="0" hidden="1" customWidth="1"/>
    <col min="513" max="513" width="2.7109375" customWidth="1"/>
    <col min="514" max="514" width="9.42578125" customWidth="1"/>
    <col min="515" max="515" width="36.5703125" customWidth="1"/>
    <col min="516" max="521" width="21" customWidth="1"/>
    <col min="522" max="522" width="2.7109375" customWidth="1"/>
    <col min="523" max="767" width="0" hidden="1" customWidth="1"/>
    <col min="769" max="769" width="2.7109375" customWidth="1"/>
    <col min="770" max="770" width="9.42578125" customWidth="1"/>
    <col min="771" max="771" width="36.5703125" customWidth="1"/>
    <col min="772" max="777" width="21" customWidth="1"/>
    <col min="778" max="778" width="2.7109375" customWidth="1"/>
    <col min="779" max="1023" width="0" hidden="1" customWidth="1"/>
    <col min="1025" max="1025" width="2.7109375" customWidth="1"/>
    <col min="1026" max="1026" width="9.42578125" customWidth="1"/>
    <col min="1027" max="1027" width="36.5703125" customWidth="1"/>
    <col min="1028" max="1033" width="21" customWidth="1"/>
    <col min="1034" max="1034" width="2.7109375" customWidth="1"/>
    <col min="1035" max="1279" width="0" hidden="1" customWidth="1"/>
    <col min="1281" max="1281" width="2.7109375" customWidth="1"/>
    <col min="1282" max="1282" width="9.42578125" customWidth="1"/>
    <col min="1283" max="1283" width="36.5703125" customWidth="1"/>
    <col min="1284" max="1289" width="21" customWidth="1"/>
    <col min="1290" max="1290" width="2.7109375" customWidth="1"/>
    <col min="1291" max="1535" width="0" hidden="1" customWidth="1"/>
    <col min="1537" max="1537" width="2.7109375" customWidth="1"/>
    <col min="1538" max="1538" width="9.42578125" customWidth="1"/>
    <col min="1539" max="1539" width="36.5703125" customWidth="1"/>
    <col min="1540" max="1545" width="21" customWidth="1"/>
    <col min="1546" max="1546" width="2.7109375" customWidth="1"/>
    <col min="1547" max="1791" width="0" hidden="1" customWidth="1"/>
    <col min="1793" max="1793" width="2.7109375" customWidth="1"/>
    <col min="1794" max="1794" width="9.42578125" customWidth="1"/>
    <col min="1795" max="1795" width="36.5703125" customWidth="1"/>
    <col min="1796" max="1801" width="21" customWidth="1"/>
    <col min="1802" max="1802" width="2.7109375" customWidth="1"/>
    <col min="1803" max="2047" width="0" hidden="1" customWidth="1"/>
    <col min="2049" max="2049" width="2.7109375" customWidth="1"/>
    <col min="2050" max="2050" width="9.42578125" customWidth="1"/>
    <col min="2051" max="2051" width="36.5703125" customWidth="1"/>
    <col min="2052" max="2057" width="21" customWidth="1"/>
    <col min="2058" max="2058" width="2.7109375" customWidth="1"/>
    <col min="2059" max="2303" width="0" hidden="1" customWidth="1"/>
    <col min="2305" max="2305" width="2.7109375" customWidth="1"/>
    <col min="2306" max="2306" width="9.42578125" customWidth="1"/>
    <col min="2307" max="2307" width="36.5703125" customWidth="1"/>
    <col min="2308" max="2313" width="21" customWidth="1"/>
    <col min="2314" max="2314" width="2.7109375" customWidth="1"/>
    <col min="2315" max="2559" width="0" hidden="1" customWidth="1"/>
    <col min="2561" max="2561" width="2.7109375" customWidth="1"/>
    <col min="2562" max="2562" width="9.42578125" customWidth="1"/>
    <col min="2563" max="2563" width="36.5703125" customWidth="1"/>
    <col min="2564" max="2569" width="21" customWidth="1"/>
    <col min="2570" max="2570" width="2.7109375" customWidth="1"/>
    <col min="2571" max="2815" width="0" hidden="1" customWidth="1"/>
    <col min="2817" max="2817" width="2.7109375" customWidth="1"/>
    <col min="2818" max="2818" width="9.42578125" customWidth="1"/>
    <col min="2819" max="2819" width="36.5703125" customWidth="1"/>
    <col min="2820" max="2825" width="21" customWidth="1"/>
    <col min="2826" max="2826" width="2.7109375" customWidth="1"/>
    <col min="2827" max="3071" width="0" hidden="1" customWidth="1"/>
    <col min="3073" max="3073" width="2.7109375" customWidth="1"/>
    <col min="3074" max="3074" width="9.42578125" customWidth="1"/>
    <col min="3075" max="3075" width="36.5703125" customWidth="1"/>
    <col min="3076" max="3081" width="21" customWidth="1"/>
    <col min="3082" max="3082" width="2.7109375" customWidth="1"/>
    <col min="3083" max="3327" width="0" hidden="1" customWidth="1"/>
    <col min="3329" max="3329" width="2.7109375" customWidth="1"/>
    <col min="3330" max="3330" width="9.42578125" customWidth="1"/>
    <col min="3331" max="3331" width="36.5703125" customWidth="1"/>
    <col min="3332" max="3337" width="21" customWidth="1"/>
    <col min="3338" max="3338" width="2.7109375" customWidth="1"/>
    <col min="3339" max="3583" width="0" hidden="1" customWidth="1"/>
    <col min="3585" max="3585" width="2.7109375" customWidth="1"/>
    <col min="3586" max="3586" width="9.42578125" customWidth="1"/>
    <col min="3587" max="3587" width="36.5703125" customWidth="1"/>
    <col min="3588" max="3593" width="21" customWidth="1"/>
    <col min="3594" max="3594" width="2.7109375" customWidth="1"/>
    <col min="3595" max="3839" width="0" hidden="1" customWidth="1"/>
    <col min="3841" max="3841" width="2.7109375" customWidth="1"/>
    <col min="3842" max="3842" width="9.42578125" customWidth="1"/>
    <col min="3843" max="3843" width="36.5703125" customWidth="1"/>
    <col min="3844" max="3849" width="21" customWidth="1"/>
    <col min="3850" max="3850" width="2.7109375" customWidth="1"/>
    <col min="3851" max="4095" width="0" hidden="1" customWidth="1"/>
    <col min="4097" max="4097" width="2.7109375" customWidth="1"/>
    <col min="4098" max="4098" width="9.42578125" customWidth="1"/>
    <col min="4099" max="4099" width="36.5703125" customWidth="1"/>
    <col min="4100" max="4105" width="21" customWidth="1"/>
    <col min="4106" max="4106" width="2.7109375" customWidth="1"/>
    <col min="4107" max="4351" width="0" hidden="1" customWidth="1"/>
    <col min="4353" max="4353" width="2.7109375" customWidth="1"/>
    <col min="4354" max="4354" width="9.42578125" customWidth="1"/>
    <col min="4355" max="4355" width="36.5703125" customWidth="1"/>
    <col min="4356" max="4361" width="21" customWidth="1"/>
    <col min="4362" max="4362" width="2.7109375" customWidth="1"/>
    <col min="4363" max="4607" width="0" hidden="1" customWidth="1"/>
    <col min="4609" max="4609" width="2.7109375" customWidth="1"/>
    <col min="4610" max="4610" width="9.42578125" customWidth="1"/>
    <col min="4611" max="4611" width="36.5703125" customWidth="1"/>
    <col min="4612" max="4617" width="21" customWidth="1"/>
    <col min="4618" max="4618" width="2.7109375" customWidth="1"/>
    <col min="4619" max="4863" width="0" hidden="1" customWidth="1"/>
    <col min="4865" max="4865" width="2.7109375" customWidth="1"/>
    <col min="4866" max="4866" width="9.42578125" customWidth="1"/>
    <col min="4867" max="4867" width="36.5703125" customWidth="1"/>
    <col min="4868" max="4873" width="21" customWidth="1"/>
    <col min="4874" max="4874" width="2.7109375" customWidth="1"/>
    <col min="4875" max="5119" width="0" hidden="1" customWidth="1"/>
    <col min="5121" max="5121" width="2.7109375" customWidth="1"/>
    <col min="5122" max="5122" width="9.42578125" customWidth="1"/>
    <col min="5123" max="5123" width="36.5703125" customWidth="1"/>
    <col min="5124" max="5129" width="21" customWidth="1"/>
    <col min="5130" max="5130" width="2.7109375" customWidth="1"/>
    <col min="5131" max="5375" width="0" hidden="1" customWidth="1"/>
    <col min="5377" max="5377" width="2.7109375" customWidth="1"/>
    <col min="5378" max="5378" width="9.42578125" customWidth="1"/>
    <col min="5379" max="5379" width="36.5703125" customWidth="1"/>
    <col min="5380" max="5385" width="21" customWidth="1"/>
    <col min="5386" max="5386" width="2.7109375" customWidth="1"/>
    <col min="5387" max="5631" width="0" hidden="1" customWidth="1"/>
    <col min="5633" max="5633" width="2.7109375" customWidth="1"/>
    <col min="5634" max="5634" width="9.42578125" customWidth="1"/>
    <col min="5635" max="5635" width="36.5703125" customWidth="1"/>
    <col min="5636" max="5641" width="21" customWidth="1"/>
    <col min="5642" max="5642" width="2.7109375" customWidth="1"/>
    <col min="5643" max="5887" width="0" hidden="1" customWidth="1"/>
    <col min="5889" max="5889" width="2.7109375" customWidth="1"/>
    <col min="5890" max="5890" width="9.42578125" customWidth="1"/>
    <col min="5891" max="5891" width="36.5703125" customWidth="1"/>
    <col min="5892" max="5897" width="21" customWidth="1"/>
    <col min="5898" max="5898" width="2.7109375" customWidth="1"/>
    <col min="5899" max="6143" width="0" hidden="1" customWidth="1"/>
    <col min="6145" max="6145" width="2.7109375" customWidth="1"/>
    <col min="6146" max="6146" width="9.42578125" customWidth="1"/>
    <col min="6147" max="6147" width="36.5703125" customWidth="1"/>
    <col min="6148" max="6153" width="21" customWidth="1"/>
    <col min="6154" max="6154" width="2.7109375" customWidth="1"/>
    <col min="6155" max="6399" width="0" hidden="1" customWidth="1"/>
    <col min="6401" max="6401" width="2.7109375" customWidth="1"/>
    <col min="6402" max="6402" width="9.42578125" customWidth="1"/>
    <col min="6403" max="6403" width="36.5703125" customWidth="1"/>
    <col min="6404" max="6409" width="21" customWidth="1"/>
    <col min="6410" max="6410" width="2.7109375" customWidth="1"/>
    <col min="6411" max="6655" width="0" hidden="1" customWidth="1"/>
    <col min="6657" max="6657" width="2.7109375" customWidth="1"/>
    <col min="6658" max="6658" width="9.42578125" customWidth="1"/>
    <col min="6659" max="6659" width="36.5703125" customWidth="1"/>
    <col min="6660" max="6665" width="21" customWidth="1"/>
    <col min="6666" max="6666" width="2.7109375" customWidth="1"/>
    <col min="6667" max="6911" width="0" hidden="1" customWidth="1"/>
    <col min="6913" max="6913" width="2.7109375" customWidth="1"/>
    <col min="6914" max="6914" width="9.42578125" customWidth="1"/>
    <col min="6915" max="6915" width="36.5703125" customWidth="1"/>
    <col min="6916" max="6921" width="21" customWidth="1"/>
    <col min="6922" max="6922" width="2.7109375" customWidth="1"/>
    <col min="6923" max="7167" width="0" hidden="1" customWidth="1"/>
    <col min="7169" max="7169" width="2.7109375" customWidth="1"/>
    <col min="7170" max="7170" width="9.42578125" customWidth="1"/>
    <col min="7171" max="7171" width="36.5703125" customWidth="1"/>
    <col min="7172" max="7177" width="21" customWidth="1"/>
    <col min="7178" max="7178" width="2.7109375" customWidth="1"/>
    <col min="7179" max="7423" width="0" hidden="1" customWidth="1"/>
    <col min="7425" max="7425" width="2.7109375" customWidth="1"/>
    <col min="7426" max="7426" width="9.42578125" customWidth="1"/>
    <col min="7427" max="7427" width="36.5703125" customWidth="1"/>
    <col min="7428" max="7433" width="21" customWidth="1"/>
    <col min="7434" max="7434" width="2.7109375" customWidth="1"/>
    <col min="7435" max="7679" width="0" hidden="1" customWidth="1"/>
    <col min="7681" max="7681" width="2.7109375" customWidth="1"/>
    <col min="7682" max="7682" width="9.42578125" customWidth="1"/>
    <col min="7683" max="7683" width="36.5703125" customWidth="1"/>
    <col min="7684" max="7689" width="21" customWidth="1"/>
    <col min="7690" max="7690" width="2.7109375" customWidth="1"/>
    <col min="7691" max="7935" width="0" hidden="1" customWidth="1"/>
    <col min="7937" max="7937" width="2.7109375" customWidth="1"/>
    <col min="7938" max="7938" width="9.42578125" customWidth="1"/>
    <col min="7939" max="7939" width="36.5703125" customWidth="1"/>
    <col min="7940" max="7945" width="21" customWidth="1"/>
    <col min="7946" max="7946" width="2.7109375" customWidth="1"/>
    <col min="7947" max="8191" width="0" hidden="1" customWidth="1"/>
    <col min="8193" max="8193" width="2.7109375" customWidth="1"/>
    <col min="8194" max="8194" width="9.42578125" customWidth="1"/>
    <col min="8195" max="8195" width="36.5703125" customWidth="1"/>
    <col min="8196" max="8201" width="21" customWidth="1"/>
    <col min="8202" max="8202" width="2.7109375" customWidth="1"/>
    <col min="8203" max="8447" width="0" hidden="1" customWidth="1"/>
    <col min="8449" max="8449" width="2.7109375" customWidth="1"/>
    <col min="8450" max="8450" width="9.42578125" customWidth="1"/>
    <col min="8451" max="8451" width="36.5703125" customWidth="1"/>
    <col min="8452" max="8457" width="21" customWidth="1"/>
    <col min="8458" max="8458" width="2.7109375" customWidth="1"/>
    <col min="8459" max="8703" width="0" hidden="1" customWidth="1"/>
    <col min="8705" max="8705" width="2.7109375" customWidth="1"/>
    <col min="8706" max="8706" width="9.42578125" customWidth="1"/>
    <col min="8707" max="8707" width="36.5703125" customWidth="1"/>
    <col min="8708" max="8713" width="21" customWidth="1"/>
    <col min="8714" max="8714" width="2.7109375" customWidth="1"/>
    <col min="8715" max="8959" width="0" hidden="1" customWidth="1"/>
    <col min="8961" max="8961" width="2.7109375" customWidth="1"/>
    <col min="8962" max="8962" width="9.42578125" customWidth="1"/>
    <col min="8963" max="8963" width="36.5703125" customWidth="1"/>
    <col min="8964" max="8969" width="21" customWidth="1"/>
    <col min="8970" max="8970" width="2.7109375" customWidth="1"/>
    <col min="8971" max="9215" width="0" hidden="1" customWidth="1"/>
    <col min="9217" max="9217" width="2.7109375" customWidth="1"/>
    <col min="9218" max="9218" width="9.42578125" customWidth="1"/>
    <col min="9219" max="9219" width="36.5703125" customWidth="1"/>
    <col min="9220" max="9225" width="21" customWidth="1"/>
    <col min="9226" max="9226" width="2.7109375" customWidth="1"/>
    <col min="9227" max="9471" width="0" hidden="1" customWidth="1"/>
    <col min="9473" max="9473" width="2.7109375" customWidth="1"/>
    <col min="9474" max="9474" width="9.42578125" customWidth="1"/>
    <col min="9475" max="9475" width="36.5703125" customWidth="1"/>
    <col min="9476" max="9481" width="21" customWidth="1"/>
    <col min="9482" max="9482" width="2.7109375" customWidth="1"/>
    <col min="9483" max="9727" width="0" hidden="1" customWidth="1"/>
    <col min="9729" max="9729" width="2.7109375" customWidth="1"/>
    <col min="9730" max="9730" width="9.42578125" customWidth="1"/>
    <col min="9731" max="9731" width="36.5703125" customWidth="1"/>
    <col min="9732" max="9737" width="21" customWidth="1"/>
    <col min="9738" max="9738" width="2.7109375" customWidth="1"/>
    <col min="9739" max="9983" width="0" hidden="1" customWidth="1"/>
    <col min="9985" max="9985" width="2.7109375" customWidth="1"/>
    <col min="9986" max="9986" width="9.42578125" customWidth="1"/>
    <col min="9987" max="9987" width="36.5703125" customWidth="1"/>
    <col min="9988" max="9993" width="21" customWidth="1"/>
    <col min="9994" max="9994" width="2.7109375" customWidth="1"/>
    <col min="9995" max="10239" width="0" hidden="1" customWidth="1"/>
    <col min="10241" max="10241" width="2.7109375" customWidth="1"/>
    <col min="10242" max="10242" width="9.42578125" customWidth="1"/>
    <col min="10243" max="10243" width="36.5703125" customWidth="1"/>
    <col min="10244" max="10249" width="21" customWidth="1"/>
    <col min="10250" max="10250" width="2.7109375" customWidth="1"/>
    <col min="10251" max="10495" width="0" hidden="1" customWidth="1"/>
    <col min="10497" max="10497" width="2.7109375" customWidth="1"/>
    <col min="10498" max="10498" width="9.42578125" customWidth="1"/>
    <col min="10499" max="10499" width="36.5703125" customWidth="1"/>
    <col min="10500" max="10505" width="21" customWidth="1"/>
    <col min="10506" max="10506" width="2.7109375" customWidth="1"/>
    <col min="10507" max="10751" width="0" hidden="1" customWidth="1"/>
    <col min="10753" max="10753" width="2.7109375" customWidth="1"/>
    <col min="10754" max="10754" width="9.42578125" customWidth="1"/>
    <col min="10755" max="10755" width="36.5703125" customWidth="1"/>
    <col min="10756" max="10761" width="21" customWidth="1"/>
    <col min="10762" max="10762" width="2.7109375" customWidth="1"/>
    <col min="10763" max="11007" width="0" hidden="1" customWidth="1"/>
    <col min="11009" max="11009" width="2.7109375" customWidth="1"/>
    <col min="11010" max="11010" width="9.42578125" customWidth="1"/>
    <col min="11011" max="11011" width="36.5703125" customWidth="1"/>
    <col min="11012" max="11017" width="21" customWidth="1"/>
    <col min="11018" max="11018" width="2.7109375" customWidth="1"/>
    <col min="11019" max="11263" width="0" hidden="1" customWidth="1"/>
    <col min="11265" max="11265" width="2.7109375" customWidth="1"/>
    <col min="11266" max="11266" width="9.42578125" customWidth="1"/>
    <col min="11267" max="11267" width="36.5703125" customWidth="1"/>
    <col min="11268" max="11273" width="21" customWidth="1"/>
    <col min="11274" max="11274" width="2.7109375" customWidth="1"/>
    <col min="11275" max="11519" width="0" hidden="1" customWidth="1"/>
    <col min="11521" max="11521" width="2.7109375" customWidth="1"/>
    <col min="11522" max="11522" width="9.42578125" customWidth="1"/>
    <col min="11523" max="11523" width="36.5703125" customWidth="1"/>
    <col min="11524" max="11529" width="21" customWidth="1"/>
    <col min="11530" max="11530" width="2.7109375" customWidth="1"/>
    <col min="11531" max="11775" width="0" hidden="1" customWidth="1"/>
    <col min="11777" max="11777" width="2.7109375" customWidth="1"/>
    <col min="11778" max="11778" width="9.42578125" customWidth="1"/>
    <col min="11779" max="11779" width="36.5703125" customWidth="1"/>
    <col min="11780" max="11785" width="21" customWidth="1"/>
    <col min="11786" max="11786" width="2.7109375" customWidth="1"/>
    <col min="11787" max="12031" width="0" hidden="1" customWidth="1"/>
    <col min="12033" max="12033" width="2.7109375" customWidth="1"/>
    <col min="12034" max="12034" width="9.42578125" customWidth="1"/>
    <col min="12035" max="12035" width="36.5703125" customWidth="1"/>
    <col min="12036" max="12041" width="21" customWidth="1"/>
    <col min="12042" max="12042" width="2.7109375" customWidth="1"/>
    <col min="12043" max="12287" width="0" hidden="1" customWidth="1"/>
    <col min="12289" max="12289" width="2.7109375" customWidth="1"/>
    <col min="12290" max="12290" width="9.42578125" customWidth="1"/>
    <col min="12291" max="12291" width="36.5703125" customWidth="1"/>
    <col min="12292" max="12297" width="21" customWidth="1"/>
    <col min="12298" max="12298" width="2.7109375" customWidth="1"/>
    <col min="12299" max="12543" width="0" hidden="1" customWidth="1"/>
    <col min="12545" max="12545" width="2.7109375" customWidth="1"/>
    <col min="12546" max="12546" width="9.42578125" customWidth="1"/>
    <col min="12547" max="12547" width="36.5703125" customWidth="1"/>
    <col min="12548" max="12553" width="21" customWidth="1"/>
    <col min="12554" max="12554" width="2.7109375" customWidth="1"/>
    <col min="12555" max="12799" width="0" hidden="1" customWidth="1"/>
    <col min="12801" max="12801" width="2.7109375" customWidth="1"/>
    <col min="12802" max="12802" width="9.42578125" customWidth="1"/>
    <col min="12803" max="12803" width="36.5703125" customWidth="1"/>
    <col min="12804" max="12809" width="21" customWidth="1"/>
    <col min="12810" max="12810" width="2.7109375" customWidth="1"/>
    <col min="12811" max="13055" width="0" hidden="1" customWidth="1"/>
    <col min="13057" max="13057" width="2.7109375" customWidth="1"/>
    <col min="13058" max="13058" width="9.42578125" customWidth="1"/>
    <col min="13059" max="13059" width="36.5703125" customWidth="1"/>
    <col min="13060" max="13065" width="21" customWidth="1"/>
    <col min="13066" max="13066" width="2.7109375" customWidth="1"/>
    <col min="13067" max="13311" width="0" hidden="1" customWidth="1"/>
    <col min="13313" max="13313" width="2.7109375" customWidth="1"/>
    <col min="13314" max="13314" width="9.42578125" customWidth="1"/>
    <col min="13315" max="13315" width="36.5703125" customWidth="1"/>
    <col min="13316" max="13321" width="21" customWidth="1"/>
    <col min="13322" max="13322" width="2.7109375" customWidth="1"/>
    <col min="13323" max="13567" width="0" hidden="1" customWidth="1"/>
    <col min="13569" max="13569" width="2.7109375" customWidth="1"/>
    <col min="13570" max="13570" width="9.42578125" customWidth="1"/>
    <col min="13571" max="13571" width="36.5703125" customWidth="1"/>
    <col min="13572" max="13577" width="21" customWidth="1"/>
    <col min="13578" max="13578" width="2.7109375" customWidth="1"/>
    <col min="13579" max="13823" width="0" hidden="1" customWidth="1"/>
    <col min="13825" max="13825" width="2.7109375" customWidth="1"/>
    <col min="13826" max="13826" width="9.42578125" customWidth="1"/>
    <col min="13827" max="13827" width="36.5703125" customWidth="1"/>
    <col min="13828" max="13833" width="21" customWidth="1"/>
    <col min="13834" max="13834" width="2.7109375" customWidth="1"/>
    <col min="13835" max="14079" width="0" hidden="1" customWidth="1"/>
    <col min="14081" max="14081" width="2.7109375" customWidth="1"/>
    <col min="14082" max="14082" width="9.42578125" customWidth="1"/>
    <col min="14083" max="14083" width="36.5703125" customWidth="1"/>
    <col min="14084" max="14089" width="21" customWidth="1"/>
    <col min="14090" max="14090" width="2.7109375" customWidth="1"/>
    <col min="14091" max="14335" width="0" hidden="1" customWidth="1"/>
    <col min="14337" max="14337" width="2.7109375" customWidth="1"/>
    <col min="14338" max="14338" width="9.42578125" customWidth="1"/>
    <col min="14339" max="14339" width="36.5703125" customWidth="1"/>
    <col min="14340" max="14345" width="21" customWidth="1"/>
    <col min="14346" max="14346" width="2.7109375" customWidth="1"/>
    <col min="14347" max="14591" width="0" hidden="1" customWidth="1"/>
    <col min="14593" max="14593" width="2.7109375" customWidth="1"/>
    <col min="14594" max="14594" width="9.42578125" customWidth="1"/>
    <col min="14595" max="14595" width="36.5703125" customWidth="1"/>
    <col min="14596" max="14601" width="21" customWidth="1"/>
    <col min="14602" max="14602" width="2.7109375" customWidth="1"/>
    <col min="14603" max="14847" width="0" hidden="1" customWidth="1"/>
    <col min="14849" max="14849" width="2.7109375" customWidth="1"/>
    <col min="14850" max="14850" width="9.42578125" customWidth="1"/>
    <col min="14851" max="14851" width="36.5703125" customWidth="1"/>
    <col min="14852" max="14857" width="21" customWidth="1"/>
    <col min="14858" max="14858" width="2.7109375" customWidth="1"/>
    <col min="14859" max="15103" width="0" hidden="1" customWidth="1"/>
    <col min="15105" max="15105" width="2.7109375" customWidth="1"/>
    <col min="15106" max="15106" width="9.42578125" customWidth="1"/>
    <col min="15107" max="15107" width="36.5703125" customWidth="1"/>
    <col min="15108" max="15113" width="21" customWidth="1"/>
    <col min="15114" max="15114" width="2.7109375" customWidth="1"/>
    <col min="15115" max="15359" width="0" hidden="1" customWidth="1"/>
    <col min="15361" max="15361" width="2.7109375" customWidth="1"/>
    <col min="15362" max="15362" width="9.42578125" customWidth="1"/>
    <col min="15363" max="15363" width="36.5703125" customWidth="1"/>
    <col min="15364" max="15369" width="21" customWidth="1"/>
    <col min="15370" max="15370" width="2.7109375" customWidth="1"/>
    <col min="15371" max="15615" width="0" hidden="1" customWidth="1"/>
    <col min="15617" max="15617" width="2.7109375" customWidth="1"/>
    <col min="15618" max="15618" width="9.42578125" customWidth="1"/>
    <col min="15619" max="15619" width="36.5703125" customWidth="1"/>
    <col min="15620" max="15625" width="21" customWidth="1"/>
    <col min="15626" max="15626" width="2.7109375" customWidth="1"/>
    <col min="15627" max="15871" width="0" hidden="1" customWidth="1"/>
    <col min="15873" max="15873" width="2.7109375" customWidth="1"/>
    <col min="15874" max="15874" width="9.42578125" customWidth="1"/>
    <col min="15875" max="15875" width="36.5703125" customWidth="1"/>
    <col min="15876" max="15881" width="21" customWidth="1"/>
    <col min="15882" max="15882" width="2.7109375" customWidth="1"/>
    <col min="15883" max="16127" width="0" hidden="1" customWidth="1"/>
    <col min="16129" max="16129" width="2.7109375" customWidth="1"/>
    <col min="16130" max="16130" width="9.42578125" customWidth="1"/>
    <col min="16131" max="16131" width="36.5703125" customWidth="1"/>
    <col min="16132" max="16137" width="21" customWidth="1"/>
    <col min="16138" max="16138" width="2.7109375" customWidth="1"/>
    <col min="16139" max="16383" width="0" hidden="1" customWidth="1"/>
  </cols>
  <sheetData>
    <row r="5" spans="2:9">
      <c r="B5" s="789" t="s">
        <v>1186</v>
      </c>
      <c r="C5" s="790"/>
      <c r="D5" s="790"/>
      <c r="E5" s="790"/>
      <c r="F5" s="790"/>
      <c r="G5" s="790"/>
      <c r="H5" s="790"/>
      <c r="I5" s="791"/>
    </row>
    <row r="6" spans="2:9">
      <c r="B6" s="789" t="s">
        <v>0</v>
      </c>
      <c r="C6" s="790"/>
      <c r="D6" s="790"/>
      <c r="E6" s="790"/>
      <c r="F6" s="790"/>
      <c r="G6" s="790"/>
      <c r="H6" s="790"/>
      <c r="I6" s="791"/>
    </row>
    <row r="7" spans="2:9">
      <c r="B7" s="792" t="s">
        <v>3</v>
      </c>
      <c r="C7" s="793"/>
      <c r="D7" s="793"/>
      <c r="E7" s="793"/>
      <c r="F7" s="793"/>
      <c r="G7" s="793"/>
      <c r="H7" s="793"/>
      <c r="I7" s="794"/>
    </row>
    <row r="8" spans="2:9">
      <c r="B8" s="795" t="s">
        <v>230</v>
      </c>
      <c r="C8" s="796"/>
      <c r="D8" s="796"/>
      <c r="E8" s="796"/>
      <c r="F8" s="796"/>
      <c r="G8" s="796"/>
      <c r="H8" s="796"/>
      <c r="I8" s="797"/>
    </row>
    <row r="9" spans="2:9">
      <c r="B9" s="795" t="s">
        <v>231</v>
      </c>
      <c r="C9" s="796"/>
      <c r="D9" s="796"/>
      <c r="E9" s="796"/>
      <c r="F9" s="796"/>
      <c r="G9" s="796"/>
      <c r="H9" s="796"/>
      <c r="I9" s="797"/>
    </row>
    <row r="10" spans="2:9">
      <c r="B10" s="798" t="s">
        <v>1154</v>
      </c>
      <c r="C10" s="799"/>
      <c r="D10" s="799"/>
      <c r="E10" s="799"/>
      <c r="F10" s="799"/>
      <c r="G10" s="799"/>
      <c r="H10" s="799"/>
      <c r="I10" s="800"/>
    </row>
    <row r="11" spans="2:9">
      <c r="B11" s="208"/>
      <c r="C11" s="208"/>
      <c r="D11" s="208"/>
      <c r="E11" s="208"/>
      <c r="F11" s="208"/>
      <c r="G11" s="208"/>
      <c r="H11" s="208"/>
      <c r="I11" s="208"/>
    </row>
    <row r="12" spans="2:9">
      <c r="B12" s="825" t="s">
        <v>66</v>
      </c>
      <c r="C12" s="826"/>
      <c r="D12" s="806" t="s">
        <v>232</v>
      </c>
      <c r="E12" s="807"/>
      <c r="F12" s="807"/>
      <c r="G12" s="807"/>
      <c r="H12" s="808"/>
      <c r="I12" s="809" t="s">
        <v>233</v>
      </c>
    </row>
    <row r="13" spans="2:9" ht="24.75">
      <c r="B13" s="827"/>
      <c r="C13" s="828"/>
      <c r="D13" s="210" t="s">
        <v>234</v>
      </c>
      <c r="E13" s="211" t="s">
        <v>235</v>
      </c>
      <c r="F13" s="210" t="s">
        <v>206</v>
      </c>
      <c r="G13" s="210" t="s">
        <v>207</v>
      </c>
      <c r="H13" s="210" t="s">
        <v>236</v>
      </c>
      <c r="I13" s="809"/>
    </row>
    <row r="14" spans="2:9">
      <c r="B14" s="829"/>
      <c r="C14" s="830"/>
      <c r="D14" s="212">
        <v>1</v>
      </c>
      <c r="E14" s="212">
        <v>2</v>
      </c>
      <c r="F14" s="212" t="s">
        <v>237</v>
      </c>
      <c r="G14" s="212">
        <v>4</v>
      </c>
      <c r="H14" s="212">
        <v>5</v>
      </c>
      <c r="I14" s="212" t="s">
        <v>238</v>
      </c>
    </row>
    <row r="15" spans="2:9">
      <c r="B15" s="256"/>
      <c r="C15" s="257"/>
      <c r="D15" s="258"/>
      <c r="E15" s="258"/>
      <c r="F15" s="258"/>
      <c r="G15" s="258"/>
      <c r="H15" s="258"/>
      <c r="I15" s="258"/>
    </row>
    <row r="16" spans="2:9">
      <c r="B16" s="259"/>
      <c r="C16" s="260" t="s">
        <v>239</v>
      </c>
      <c r="D16" s="261">
        <v>16598756</v>
      </c>
      <c r="E16" s="261">
        <v>-141252</v>
      </c>
      <c r="F16" s="400">
        <f>D16+E16</f>
        <v>16457504</v>
      </c>
      <c r="G16" s="261">
        <v>16109653</v>
      </c>
      <c r="H16" s="261">
        <v>15983720</v>
      </c>
      <c r="I16" s="400">
        <f>F16-G16</f>
        <v>347851</v>
      </c>
    </row>
    <row r="17" spans="2:9">
      <c r="B17" s="259"/>
      <c r="C17" s="260" t="s">
        <v>240</v>
      </c>
      <c r="D17" s="261">
        <v>453850</v>
      </c>
      <c r="E17" s="261">
        <v>259062</v>
      </c>
      <c r="F17" s="400">
        <f t="shared" ref="F17:F24" si="0">D17+E17</f>
        <v>712912</v>
      </c>
      <c r="G17" s="261">
        <v>703997</v>
      </c>
      <c r="H17" s="261">
        <v>703997</v>
      </c>
      <c r="I17" s="400">
        <f t="shared" ref="I17:I24" si="1">F17-G17</f>
        <v>8915</v>
      </c>
    </row>
    <row r="18" spans="2:9">
      <c r="B18" s="259"/>
      <c r="C18" s="260" t="s">
        <v>241</v>
      </c>
      <c r="D18" s="261">
        <v>201000</v>
      </c>
      <c r="E18" s="261">
        <v>922449</v>
      </c>
      <c r="F18" s="400">
        <f t="shared" si="0"/>
        <v>1123449</v>
      </c>
      <c r="G18" s="261">
        <v>1123449</v>
      </c>
      <c r="H18" s="261">
        <v>1123449</v>
      </c>
      <c r="I18" s="400">
        <f t="shared" si="1"/>
        <v>0</v>
      </c>
    </row>
    <row r="19" spans="2:9">
      <c r="B19" s="259"/>
      <c r="C19" s="260" t="s">
        <v>242</v>
      </c>
      <c r="D19" s="261"/>
      <c r="E19" s="261">
        <v>3066928</v>
      </c>
      <c r="F19" s="400">
        <f t="shared" si="0"/>
        <v>3066928</v>
      </c>
      <c r="G19" s="261">
        <v>3048235</v>
      </c>
      <c r="H19" s="261">
        <v>3048235</v>
      </c>
      <c r="I19" s="400">
        <f t="shared" si="1"/>
        <v>18693</v>
      </c>
    </row>
    <row r="20" spans="2:9">
      <c r="B20" s="259"/>
      <c r="C20" s="260" t="s">
        <v>1153</v>
      </c>
      <c r="D20" s="261"/>
      <c r="E20" s="261">
        <v>2289569</v>
      </c>
      <c r="F20" s="400">
        <f t="shared" si="0"/>
        <v>2289569</v>
      </c>
      <c r="G20" s="261">
        <v>2268938</v>
      </c>
      <c r="H20" s="261">
        <v>2268938</v>
      </c>
      <c r="I20" s="400">
        <f t="shared" si="1"/>
        <v>20631</v>
      </c>
    </row>
    <row r="21" spans="2:9">
      <c r="B21" s="259"/>
      <c r="C21" s="260" t="s">
        <v>243</v>
      </c>
      <c r="D21" s="261"/>
      <c r="E21" s="261">
        <v>2355962</v>
      </c>
      <c r="F21" s="400">
        <f t="shared" si="0"/>
        <v>2355962</v>
      </c>
      <c r="G21" s="261">
        <v>2311341</v>
      </c>
      <c r="H21" s="261">
        <v>2311341</v>
      </c>
      <c r="I21" s="400">
        <f t="shared" si="1"/>
        <v>44621</v>
      </c>
    </row>
    <row r="22" spans="2:9">
      <c r="B22" s="259"/>
      <c r="C22" s="260" t="s">
        <v>244</v>
      </c>
      <c r="D22" s="261"/>
      <c r="E22" s="261">
        <v>402817</v>
      </c>
      <c r="F22" s="400">
        <f t="shared" si="0"/>
        <v>402817</v>
      </c>
      <c r="G22" s="261">
        <v>402817</v>
      </c>
      <c r="H22" s="261">
        <v>402817</v>
      </c>
      <c r="I22" s="400">
        <f t="shared" si="1"/>
        <v>0</v>
      </c>
    </row>
    <row r="23" spans="2:9">
      <c r="B23" s="259"/>
      <c r="C23" s="260"/>
      <c r="D23" s="261"/>
      <c r="E23" s="261"/>
      <c r="F23" s="400">
        <f t="shared" si="0"/>
        <v>0</v>
      </c>
      <c r="G23" s="261"/>
      <c r="H23" s="261"/>
      <c r="I23" s="400">
        <f t="shared" si="1"/>
        <v>0</v>
      </c>
    </row>
    <row r="24" spans="2:9">
      <c r="B24" s="259"/>
      <c r="C24" s="260"/>
      <c r="D24" s="261"/>
      <c r="E24" s="261"/>
      <c r="F24" s="400">
        <f t="shared" si="0"/>
        <v>0</v>
      </c>
      <c r="G24" s="261"/>
      <c r="H24" s="261"/>
      <c r="I24" s="400">
        <f t="shared" si="1"/>
        <v>0</v>
      </c>
    </row>
    <row r="25" spans="2:9">
      <c r="B25" s="262"/>
      <c r="C25" s="263"/>
      <c r="D25" s="264"/>
      <c r="E25" s="264"/>
      <c r="F25" s="265"/>
      <c r="G25" s="264"/>
      <c r="H25" s="264"/>
      <c r="I25" s="265"/>
    </row>
    <row r="26" spans="2:9">
      <c r="B26" s="266"/>
      <c r="C26" s="267" t="s">
        <v>245</v>
      </c>
      <c r="D26" s="401">
        <f t="shared" ref="D26:I26" si="2">SUM(D16:D24)</f>
        <v>17253606</v>
      </c>
      <c r="E26" s="401">
        <f t="shared" si="2"/>
        <v>9155535</v>
      </c>
      <c r="F26" s="401">
        <f t="shared" si="2"/>
        <v>26409141</v>
      </c>
      <c r="G26" s="401">
        <f t="shared" si="2"/>
        <v>25968430</v>
      </c>
      <c r="H26" s="401">
        <f t="shared" si="2"/>
        <v>25842497</v>
      </c>
      <c r="I26" s="401">
        <f t="shared" si="2"/>
        <v>440711</v>
      </c>
    </row>
    <row r="31" spans="2:9" hidden="1"/>
    <row r="32" spans="2:9"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4" spans="2:256">
      <c r="I65524" s="510"/>
      <c r="J65524" s="510"/>
    </row>
    <row r="65525" spans="2:256">
      <c r="B65525" s="699" t="s">
        <v>1103</v>
      </c>
      <c r="C65525" s="699"/>
      <c r="D65525" s="699"/>
      <c r="F65525" s="554" t="s">
        <v>1110</v>
      </c>
      <c r="G65525" s="549"/>
      <c r="H65525" s="699" t="s">
        <v>408</v>
      </c>
      <c r="I65525" s="699"/>
      <c r="J65525" s="549"/>
      <c r="K65525" s="510"/>
      <c r="L65525" s="510"/>
      <c r="M65525" s="510"/>
      <c r="N65525" s="510"/>
      <c r="O65525" s="510"/>
      <c r="P65525" s="510"/>
      <c r="Q65525" s="510"/>
      <c r="R65525" s="510"/>
      <c r="S65525" s="510"/>
      <c r="T65525" s="510"/>
      <c r="U65525" s="510"/>
      <c r="V65525" s="510"/>
      <c r="W65525" s="510"/>
      <c r="X65525" s="510"/>
      <c r="Y65525" s="510"/>
      <c r="Z65525" s="510"/>
      <c r="AA65525" s="510"/>
      <c r="AB65525" s="510"/>
      <c r="AC65525" s="510"/>
      <c r="AD65525" s="510"/>
      <c r="AE65525" s="510"/>
      <c r="AF65525" s="510"/>
      <c r="AG65525" s="510"/>
      <c r="AH65525" s="510"/>
      <c r="AI65525" s="510"/>
      <c r="AJ65525" s="510"/>
      <c r="AK65525" s="510"/>
      <c r="AL65525" s="510"/>
      <c r="AM65525" s="510"/>
      <c r="AN65525" s="510"/>
      <c r="AO65525" s="510"/>
      <c r="AP65525" s="510"/>
      <c r="AQ65525" s="510"/>
      <c r="AR65525" s="510"/>
      <c r="AS65525" s="510"/>
      <c r="AT65525" s="510"/>
      <c r="AU65525" s="510"/>
      <c r="AV65525" s="510"/>
      <c r="AW65525" s="510"/>
      <c r="AX65525" s="510"/>
      <c r="AY65525" s="510"/>
      <c r="AZ65525" s="510"/>
      <c r="BA65525" s="510"/>
      <c r="BB65525" s="510"/>
      <c r="BC65525" s="510"/>
      <c r="BD65525" s="510"/>
      <c r="BE65525" s="510"/>
      <c r="BF65525" s="510"/>
      <c r="BG65525" s="510"/>
      <c r="BH65525" s="510"/>
      <c r="BI65525" s="510"/>
      <c r="BJ65525" s="510"/>
      <c r="BK65525" s="510"/>
      <c r="BL65525" s="510"/>
      <c r="BM65525" s="510"/>
      <c r="BN65525" s="510"/>
      <c r="BO65525" s="510"/>
      <c r="BP65525" s="510"/>
      <c r="BQ65525" s="510"/>
      <c r="BR65525" s="510"/>
      <c r="BS65525" s="510"/>
      <c r="BT65525" s="510"/>
      <c r="BU65525" s="510"/>
      <c r="BV65525" s="510"/>
      <c r="BW65525" s="510"/>
      <c r="BX65525" s="510"/>
      <c r="BY65525" s="510"/>
      <c r="BZ65525" s="510"/>
      <c r="CA65525" s="510"/>
      <c r="CB65525" s="510"/>
      <c r="CC65525" s="510"/>
      <c r="CD65525" s="510"/>
      <c r="CE65525" s="510"/>
      <c r="CF65525" s="510"/>
      <c r="CG65525" s="510"/>
      <c r="CH65525" s="510"/>
      <c r="CI65525" s="510"/>
      <c r="CJ65525" s="510"/>
      <c r="CK65525" s="510"/>
      <c r="CL65525" s="510"/>
      <c r="CM65525" s="510"/>
      <c r="CN65525" s="510"/>
      <c r="CO65525" s="510"/>
      <c r="CP65525" s="510"/>
      <c r="CQ65525" s="510"/>
      <c r="CR65525" s="510"/>
      <c r="CS65525" s="510"/>
      <c r="CT65525" s="510"/>
      <c r="CU65525" s="510"/>
      <c r="CV65525" s="510"/>
      <c r="CW65525" s="510"/>
      <c r="CX65525" s="510"/>
      <c r="CY65525" s="510"/>
      <c r="CZ65525" s="510"/>
      <c r="DA65525" s="510"/>
      <c r="DB65525" s="510"/>
      <c r="DC65525" s="510"/>
      <c r="DD65525" s="510"/>
      <c r="DE65525" s="510"/>
      <c r="DF65525" s="510"/>
      <c r="DG65525" s="510"/>
      <c r="DH65525" s="510"/>
      <c r="DI65525" s="510"/>
      <c r="DJ65525" s="510"/>
      <c r="DK65525" s="510"/>
      <c r="DL65525" s="510"/>
      <c r="DM65525" s="510"/>
      <c r="DN65525" s="510"/>
      <c r="DO65525" s="510"/>
      <c r="DP65525" s="510"/>
      <c r="DQ65525" s="510"/>
      <c r="DR65525" s="510"/>
      <c r="DS65525" s="510"/>
      <c r="DT65525" s="510"/>
      <c r="DU65525" s="510"/>
      <c r="DV65525" s="510"/>
      <c r="DW65525" s="510"/>
      <c r="DX65525" s="510"/>
      <c r="DY65525" s="510"/>
      <c r="DZ65525" s="510"/>
      <c r="EA65525" s="510"/>
      <c r="EB65525" s="510"/>
      <c r="EC65525" s="510"/>
      <c r="ED65525" s="510"/>
      <c r="EE65525" s="510"/>
      <c r="EF65525" s="510"/>
      <c r="EG65525" s="510"/>
      <c r="EH65525" s="510"/>
      <c r="EI65525" s="510"/>
      <c r="EJ65525" s="510"/>
      <c r="EK65525" s="510"/>
      <c r="EL65525" s="510"/>
      <c r="EM65525" s="510"/>
      <c r="EN65525" s="510"/>
      <c r="EO65525" s="510"/>
      <c r="EP65525" s="510"/>
      <c r="EQ65525" s="510"/>
      <c r="ER65525" s="510"/>
      <c r="ES65525" s="510"/>
      <c r="ET65525" s="510"/>
      <c r="EU65525" s="510"/>
      <c r="EV65525" s="510"/>
      <c r="EW65525" s="510"/>
      <c r="EX65525" s="510"/>
      <c r="EY65525" s="510"/>
      <c r="EZ65525" s="510"/>
      <c r="FA65525" s="510"/>
      <c r="FB65525" s="510"/>
      <c r="FC65525" s="510"/>
      <c r="FD65525" s="510"/>
      <c r="FE65525" s="510"/>
      <c r="FF65525" s="510"/>
      <c r="FG65525" s="510"/>
      <c r="FH65525" s="510"/>
      <c r="FI65525" s="510"/>
      <c r="FJ65525" s="510"/>
      <c r="FK65525" s="510"/>
      <c r="FL65525" s="510"/>
      <c r="FM65525" s="510"/>
      <c r="FN65525" s="510"/>
      <c r="FO65525" s="510"/>
      <c r="FP65525" s="510"/>
      <c r="FQ65525" s="510"/>
      <c r="FR65525" s="510"/>
      <c r="FS65525" s="510"/>
      <c r="FT65525" s="510"/>
      <c r="FU65525" s="510"/>
      <c r="FV65525" s="510"/>
      <c r="FW65525" s="510"/>
      <c r="FX65525" s="510"/>
      <c r="FY65525" s="510"/>
      <c r="FZ65525" s="510"/>
      <c r="GA65525" s="510"/>
      <c r="GB65525" s="510"/>
      <c r="GC65525" s="510"/>
      <c r="GD65525" s="510"/>
      <c r="GE65525" s="510"/>
      <c r="GF65525" s="510"/>
      <c r="GG65525" s="510"/>
      <c r="GH65525" s="510"/>
      <c r="GI65525" s="510"/>
      <c r="GJ65525" s="510"/>
      <c r="GK65525" s="510"/>
      <c r="GL65525" s="510"/>
      <c r="GM65525" s="510"/>
      <c r="GN65525" s="510"/>
      <c r="GO65525" s="510"/>
      <c r="GP65525" s="510"/>
      <c r="GQ65525" s="510"/>
      <c r="GR65525" s="510"/>
      <c r="GS65525" s="510"/>
      <c r="GT65525" s="510"/>
      <c r="GU65525" s="510"/>
      <c r="GV65525" s="510"/>
      <c r="GW65525" s="510"/>
      <c r="GX65525" s="510"/>
      <c r="GY65525" s="510"/>
      <c r="GZ65525" s="510"/>
      <c r="HA65525" s="510"/>
      <c r="HB65525" s="510"/>
      <c r="HC65525" s="510"/>
      <c r="HD65525" s="510"/>
      <c r="HE65525" s="510"/>
      <c r="HF65525" s="510"/>
      <c r="HG65525" s="510"/>
      <c r="HH65525" s="510"/>
      <c r="HI65525" s="510"/>
      <c r="HJ65525" s="510"/>
      <c r="HK65525" s="510"/>
      <c r="HL65525" s="510"/>
      <c r="HM65525" s="510"/>
      <c r="HN65525" s="510"/>
      <c r="HO65525" s="510"/>
      <c r="HP65525" s="510"/>
      <c r="HQ65525" s="510"/>
      <c r="HR65525" s="510"/>
      <c r="HS65525" s="510"/>
      <c r="HT65525" s="510"/>
      <c r="HU65525" s="510"/>
      <c r="HV65525" s="510"/>
      <c r="HW65525" s="510"/>
      <c r="HX65525" s="510"/>
      <c r="HY65525" s="510"/>
      <c r="HZ65525" s="510"/>
      <c r="IA65525" s="510"/>
      <c r="IB65525" s="510"/>
      <c r="IC65525" s="510"/>
      <c r="ID65525" s="510"/>
      <c r="IE65525" s="510"/>
      <c r="IF65525" s="510"/>
      <c r="IG65525" s="510"/>
      <c r="IH65525" s="510"/>
      <c r="II65525" s="510"/>
      <c r="IJ65525" s="510"/>
      <c r="IK65525" s="510"/>
      <c r="IL65525" s="510"/>
      <c r="IM65525" s="510"/>
      <c r="IN65525" s="510"/>
      <c r="IO65525" s="510"/>
      <c r="IP65525" s="510"/>
      <c r="IQ65525" s="510"/>
      <c r="IR65525" s="510"/>
      <c r="IS65525" s="510"/>
      <c r="IT65525" s="510"/>
      <c r="IU65525" s="510"/>
      <c r="IV65525" s="510"/>
    </row>
    <row r="65526" spans="2:256" ht="15" customHeight="1">
      <c r="B65526" s="821" t="s">
        <v>1163</v>
      </c>
      <c r="C65526" s="821"/>
      <c r="D65526" s="821"/>
      <c r="F65526" s="40" t="s">
        <v>1160</v>
      </c>
      <c r="G65526" s="40"/>
      <c r="H65526" s="824" t="s">
        <v>1164</v>
      </c>
      <c r="I65526" s="824"/>
      <c r="J65526" s="824"/>
      <c r="K65526" s="824"/>
      <c r="L65526" s="824"/>
      <c r="M65526" s="824"/>
      <c r="N65526" s="824"/>
      <c r="O65526" s="824"/>
      <c r="P65526" s="824"/>
      <c r="Q65526" s="824"/>
      <c r="R65526" s="824"/>
      <c r="S65526" s="824"/>
      <c r="T65526" s="824"/>
      <c r="U65526" s="824"/>
      <c r="V65526" s="824"/>
      <c r="W65526" s="824"/>
      <c r="X65526" s="824"/>
      <c r="Y65526" s="824"/>
      <c r="Z65526" s="824"/>
      <c r="AA65526" s="824"/>
      <c r="AB65526" s="824"/>
      <c r="AC65526" s="824"/>
      <c r="AD65526" s="824"/>
      <c r="AE65526" s="824"/>
      <c r="AF65526" s="824"/>
      <c r="AG65526" s="824"/>
      <c r="AH65526" s="824"/>
      <c r="AI65526" s="824"/>
      <c r="AJ65526" s="824"/>
      <c r="AK65526" s="824"/>
      <c r="AL65526" s="824"/>
      <c r="AM65526" s="824"/>
      <c r="AN65526" s="824"/>
      <c r="AO65526" s="824"/>
      <c r="AP65526" s="824"/>
      <c r="AQ65526" s="824"/>
      <c r="AR65526" s="824"/>
      <c r="AS65526" s="824"/>
      <c r="AT65526" s="824"/>
      <c r="AU65526" s="824"/>
      <c r="AV65526" s="824"/>
      <c r="AW65526" s="824"/>
      <c r="AX65526" s="824"/>
      <c r="AY65526" s="824"/>
      <c r="AZ65526" s="824"/>
      <c r="BA65526" s="824"/>
      <c r="BB65526" s="824"/>
      <c r="BC65526" s="824"/>
      <c r="BD65526" s="824"/>
      <c r="BE65526" s="824"/>
      <c r="BF65526" s="824"/>
      <c r="BG65526" s="824"/>
      <c r="BH65526" s="824"/>
      <c r="BI65526" s="824"/>
      <c r="BJ65526" s="824"/>
      <c r="BK65526" s="824"/>
      <c r="BL65526" s="824"/>
      <c r="BM65526" s="824"/>
      <c r="BN65526" s="824"/>
      <c r="BO65526" s="824"/>
      <c r="BP65526" s="824"/>
      <c r="BQ65526" s="824"/>
      <c r="BR65526" s="824"/>
      <c r="BS65526" s="824"/>
      <c r="BT65526" s="824"/>
      <c r="BU65526" s="824"/>
      <c r="BV65526" s="824"/>
      <c r="BW65526" s="824"/>
      <c r="BX65526" s="824"/>
      <c r="BY65526" s="824"/>
      <c r="BZ65526" s="824"/>
      <c r="CA65526" s="824"/>
      <c r="CB65526" s="824"/>
      <c r="CC65526" s="824"/>
      <c r="CD65526" s="824"/>
      <c r="CE65526" s="824"/>
      <c r="CF65526" s="824"/>
      <c r="CG65526" s="824"/>
      <c r="CH65526" s="824"/>
      <c r="CI65526" s="824"/>
      <c r="CJ65526" s="824"/>
      <c r="CK65526" s="824"/>
      <c r="CL65526" s="824"/>
      <c r="CM65526" s="824"/>
      <c r="CN65526" s="824"/>
      <c r="CO65526" s="824"/>
      <c r="CP65526" s="824"/>
      <c r="CQ65526" s="824"/>
      <c r="CR65526" s="824"/>
      <c r="CS65526" s="824"/>
      <c r="CT65526" s="824"/>
      <c r="CU65526" s="824"/>
      <c r="CV65526" s="824"/>
      <c r="CW65526" s="824"/>
      <c r="CX65526" s="824"/>
      <c r="CY65526" s="824"/>
      <c r="CZ65526" s="824"/>
      <c r="DA65526" s="824"/>
      <c r="DB65526" s="824"/>
      <c r="DC65526" s="824"/>
      <c r="DD65526" s="824"/>
      <c r="DE65526" s="824"/>
      <c r="DF65526" s="824"/>
      <c r="DG65526" s="824"/>
      <c r="DH65526" s="824"/>
      <c r="DI65526" s="824"/>
      <c r="DJ65526" s="824"/>
      <c r="DK65526" s="824"/>
      <c r="DL65526" s="824"/>
      <c r="DM65526" s="824"/>
      <c r="DN65526" s="824"/>
      <c r="DO65526" s="824"/>
      <c r="DP65526" s="824"/>
      <c r="DQ65526" s="824"/>
      <c r="DR65526" s="824"/>
      <c r="DS65526" s="824"/>
      <c r="DT65526" s="824"/>
      <c r="DU65526" s="824"/>
      <c r="DV65526" s="824"/>
      <c r="DW65526" s="824"/>
      <c r="DX65526" s="824"/>
      <c r="DY65526" s="824"/>
      <c r="DZ65526" s="824"/>
      <c r="EA65526" s="824"/>
      <c r="EB65526" s="824"/>
      <c r="EC65526" s="824"/>
      <c r="ED65526" s="824"/>
      <c r="EE65526" s="824"/>
      <c r="EF65526" s="824"/>
      <c r="EG65526" s="824"/>
      <c r="EH65526" s="824"/>
      <c r="EI65526" s="824"/>
      <c r="EJ65526" s="824"/>
      <c r="EK65526" s="824"/>
      <c r="EL65526" s="824"/>
      <c r="EM65526" s="824"/>
      <c r="EN65526" s="824"/>
      <c r="EO65526" s="824"/>
      <c r="EP65526" s="824"/>
      <c r="EQ65526" s="824"/>
      <c r="ER65526" s="824"/>
      <c r="ES65526" s="824"/>
      <c r="ET65526" s="824"/>
      <c r="EU65526" s="824"/>
      <c r="EV65526" s="824"/>
      <c r="EW65526" s="824"/>
      <c r="EX65526" s="824"/>
      <c r="EY65526" s="824"/>
      <c r="EZ65526" s="824"/>
      <c r="FA65526" s="824"/>
      <c r="FB65526" s="824"/>
      <c r="FC65526" s="824"/>
      <c r="FD65526" s="824"/>
      <c r="FE65526" s="824"/>
      <c r="FF65526" s="824"/>
      <c r="FG65526" s="824"/>
      <c r="FH65526" s="824"/>
      <c r="FI65526" s="824"/>
      <c r="FJ65526" s="824"/>
      <c r="FK65526" s="824"/>
      <c r="FL65526" s="824"/>
      <c r="FM65526" s="824"/>
      <c r="FN65526" s="824"/>
      <c r="FO65526" s="824"/>
      <c r="FP65526" s="824"/>
      <c r="FQ65526" s="824"/>
      <c r="FR65526" s="824"/>
      <c r="FS65526" s="824"/>
      <c r="FT65526" s="824"/>
      <c r="FU65526" s="824"/>
      <c r="FV65526" s="824"/>
      <c r="FW65526" s="824"/>
      <c r="FX65526" s="824"/>
      <c r="FY65526" s="824"/>
      <c r="FZ65526" s="824"/>
      <c r="GA65526" s="824"/>
      <c r="GB65526" s="824"/>
      <c r="GC65526" s="824"/>
      <c r="GD65526" s="824"/>
      <c r="GE65526" s="824"/>
      <c r="GF65526" s="824"/>
      <c r="GG65526" s="824"/>
      <c r="GH65526" s="824"/>
      <c r="GI65526" s="824"/>
      <c r="GJ65526" s="824"/>
      <c r="GK65526" s="824"/>
      <c r="GL65526" s="824"/>
      <c r="GM65526" s="824"/>
      <c r="GN65526" s="824"/>
      <c r="GO65526" s="824"/>
      <c r="GP65526" s="824"/>
      <c r="GQ65526" s="824"/>
      <c r="GR65526" s="824"/>
      <c r="GS65526" s="824"/>
      <c r="GT65526" s="824"/>
      <c r="GU65526" s="824"/>
      <c r="GV65526" s="824"/>
      <c r="GW65526" s="824"/>
      <c r="GX65526" s="824"/>
      <c r="GY65526" s="824"/>
      <c r="GZ65526" s="824"/>
      <c r="HA65526" s="824"/>
      <c r="HB65526" s="824"/>
      <c r="HC65526" s="824"/>
      <c r="HD65526" s="824"/>
      <c r="HE65526" s="824"/>
      <c r="HF65526" s="824"/>
      <c r="HG65526" s="824"/>
      <c r="HH65526" s="824"/>
      <c r="HI65526" s="824"/>
      <c r="HJ65526" s="824"/>
      <c r="HK65526" s="824"/>
      <c r="HL65526" s="824"/>
      <c r="HM65526" s="824"/>
      <c r="HN65526" s="824"/>
      <c r="HO65526" s="824"/>
      <c r="HP65526" s="824"/>
      <c r="HQ65526" s="824"/>
      <c r="HR65526" s="824"/>
      <c r="HS65526" s="824"/>
      <c r="HT65526" s="824"/>
      <c r="HU65526" s="824"/>
      <c r="HV65526" s="824"/>
      <c r="HW65526" s="824"/>
      <c r="HX65526" s="824"/>
      <c r="HY65526" s="824"/>
      <c r="HZ65526" s="824"/>
      <c r="IA65526" s="824"/>
      <c r="IB65526" s="824"/>
      <c r="IC65526" s="824"/>
      <c r="ID65526" s="824"/>
      <c r="IE65526" s="824"/>
      <c r="IF65526" s="824"/>
      <c r="IG65526" s="824"/>
      <c r="IH65526" s="824"/>
      <c r="II65526" s="824"/>
      <c r="IJ65526" s="824"/>
      <c r="IK65526" s="824"/>
      <c r="IL65526" s="824"/>
      <c r="IM65526" s="824"/>
      <c r="IN65526" s="824"/>
      <c r="IO65526" s="824"/>
      <c r="IP65526" s="824"/>
      <c r="IQ65526" s="824"/>
      <c r="IR65526" s="824"/>
      <c r="IS65526" s="824"/>
      <c r="IT65526" s="824"/>
      <c r="IU65526" s="824"/>
      <c r="IV65526" s="824"/>
    </row>
  </sheetData>
  <mergeCells count="13">
    <mergeCell ref="B10:I10"/>
    <mergeCell ref="B65525:D65525"/>
    <mergeCell ref="B65526:D65526"/>
    <mergeCell ref="H65526:IV65526"/>
    <mergeCell ref="H65525:I65525"/>
    <mergeCell ref="B12:C14"/>
    <mergeCell ref="D12:H12"/>
    <mergeCell ref="I12:I13"/>
    <mergeCell ref="B5:I5"/>
    <mergeCell ref="B6:I6"/>
    <mergeCell ref="B7:I7"/>
    <mergeCell ref="B8:I8"/>
    <mergeCell ref="B9:I9"/>
  </mergeCells>
  <pageMargins left="0.70866141732283472" right="0.70866141732283472" top="0.74803149606299213" bottom="0.74803149606299213" header="0.31496062992125984" footer="0.31496062992125984"/>
  <pageSetup scale="5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WVR27"/>
  <sheetViews>
    <sheetView showGridLines="0" workbookViewId="0">
      <selection activeCell="B1" sqref="B1:I1"/>
    </sheetView>
  </sheetViews>
  <sheetFormatPr baseColWidth="10" defaultColWidth="0" defaultRowHeight="15" customHeight="1" zeroHeight="1"/>
  <cols>
    <col min="1" max="1" width="2.7109375" customWidth="1"/>
    <col min="2" max="2" width="8.85546875" customWidth="1"/>
    <col min="3" max="3" width="15.28515625" customWidth="1"/>
    <col min="4" max="9" width="21.140625" customWidth="1"/>
    <col min="10" max="10" width="2.7109375" customWidth="1"/>
    <col min="11" max="256" width="11.42578125" hidden="1"/>
    <col min="257" max="257" width="2.7109375" customWidth="1"/>
    <col min="258" max="258" width="8.85546875" customWidth="1"/>
    <col min="259" max="259" width="15.28515625" customWidth="1"/>
    <col min="260" max="265" width="21.140625" customWidth="1"/>
    <col min="266" max="266" width="2.7109375" customWidth="1"/>
    <col min="267" max="512" width="11.42578125" hidden="1"/>
    <col min="513" max="513" width="2.7109375" customWidth="1"/>
    <col min="514" max="514" width="8.85546875" customWidth="1"/>
    <col min="515" max="515" width="15.28515625" customWidth="1"/>
    <col min="516" max="521" width="21.140625" customWidth="1"/>
    <col min="522" max="522" width="2.7109375" customWidth="1"/>
    <col min="523" max="768" width="11.42578125" hidden="1"/>
    <col min="769" max="769" width="2.7109375" customWidth="1"/>
    <col min="770" max="770" width="8.85546875" customWidth="1"/>
    <col min="771" max="771" width="15.28515625" customWidth="1"/>
    <col min="772" max="777" width="21.140625" customWidth="1"/>
    <col min="778" max="778" width="2.7109375" customWidth="1"/>
    <col min="779" max="1024" width="11.42578125" hidden="1"/>
    <col min="1025" max="1025" width="2.7109375" customWidth="1"/>
    <col min="1026" max="1026" width="8.85546875" customWidth="1"/>
    <col min="1027" max="1027" width="15.28515625" customWidth="1"/>
    <col min="1028" max="1033" width="21.140625" customWidth="1"/>
    <col min="1034" max="1034" width="2.7109375" customWidth="1"/>
    <col min="1035" max="1280" width="11.42578125" hidden="1"/>
    <col min="1281" max="1281" width="2.7109375" customWidth="1"/>
    <col min="1282" max="1282" width="8.85546875" customWidth="1"/>
    <col min="1283" max="1283" width="15.28515625" customWidth="1"/>
    <col min="1284" max="1289" width="21.140625" customWidth="1"/>
    <col min="1290" max="1290" width="2.7109375" customWidth="1"/>
    <col min="1291" max="1536" width="11.42578125" hidden="1"/>
    <col min="1537" max="1537" width="2.7109375" customWidth="1"/>
    <col min="1538" max="1538" width="8.85546875" customWidth="1"/>
    <col min="1539" max="1539" width="15.28515625" customWidth="1"/>
    <col min="1540" max="1545" width="21.140625" customWidth="1"/>
    <col min="1546" max="1546" width="2.7109375" customWidth="1"/>
    <col min="1547" max="1792" width="11.42578125" hidden="1"/>
    <col min="1793" max="1793" width="2.7109375" customWidth="1"/>
    <col min="1794" max="1794" width="8.85546875" customWidth="1"/>
    <col min="1795" max="1795" width="15.28515625" customWidth="1"/>
    <col min="1796" max="1801" width="21.140625" customWidth="1"/>
    <col min="1802" max="1802" width="2.7109375" customWidth="1"/>
    <col min="1803" max="2048" width="11.42578125" hidden="1"/>
    <col min="2049" max="2049" width="2.7109375" customWidth="1"/>
    <col min="2050" max="2050" width="8.85546875" customWidth="1"/>
    <col min="2051" max="2051" width="15.28515625" customWidth="1"/>
    <col min="2052" max="2057" width="21.140625" customWidth="1"/>
    <col min="2058" max="2058" width="2.7109375" customWidth="1"/>
    <col min="2059" max="2304" width="11.42578125" hidden="1"/>
    <col min="2305" max="2305" width="2.7109375" customWidth="1"/>
    <col min="2306" max="2306" width="8.85546875" customWidth="1"/>
    <col min="2307" max="2307" width="15.28515625" customWidth="1"/>
    <col min="2308" max="2313" width="21.140625" customWidth="1"/>
    <col min="2314" max="2314" width="2.7109375" customWidth="1"/>
    <col min="2315" max="2560" width="11.42578125" hidden="1"/>
    <col min="2561" max="2561" width="2.7109375" customWidth="1"/>
    <col min="2562" max="2562" width="8.85546875" customWidth="1"/>
    <col min="2563" max="2563" width="15.28515625" customWidth="1"/>
    <col min="2564" max="2569" width="21.140625" customWidth="1"/>
    <col min="2570" max="2570" width="2.7109375" customWidth="1"/>
    <col min="2571" max="2816" width="11.42578125" hidden="1"/>
    <col min="2817" max="2817" width="2.7109375" customWidth="1"/>
    <col min="2818" max="2818" width="8.85546875" customWidth="1"/>
    <col min="2819" max="2819" width="15.28515625" customWidth="1"/>
    <col min="2820" max="2825" width="21.140625" customWidth="1"/>
    <col min="2826" max="2826" width="2.7109375" customWidth="1"/>
    <col min="2827" max="3072" width="11.42578125" hidden="1"/>
    <col min="3073" max="3073" width="2.7109375" customWidth="1"/>
    <col min="3074" max="3074" width="8.85546875" customWidth="1"/>
    <col min="3075" max="3075" width="15.28515625" customWidth="1"/>
    <col min="3076" max="3081" width="21.140625" customWidth="1"/>
    <col min="3082" max="3082" width="2.7109375" customWidth="1"/>
    <col min="3083" max="3328" width="11.42578125" hidden="1"/>
    <col min="3329" max="3329" width="2.7109375" customWidth="1"/>
    <col min="3330" max="3330" width="8.85546875" customWidth="1"/>
    <col min="3331" max="3331" width="15.28515625" customWidth="1"/>
    <col min="3332" max="3337" width="21.140625" customWidth="1"/>
    <col min="3338" max="3338" width="2.7109375" customWidth="1"/>
    <col min="3339" max="3584" width="11.42578125" hidden="1"/>
    <col min="3585" max="3585" width="2.7109375" customWidth="1"/>
    <col min="3586" max="3586" width="8.85546875" customWidth="1"/>
    <col min="3587" max="3587" width="15.28515625" customWidth="1"/>
    <col min="3588" max="3593" width="21.140625" customWidth="1"/>
    <col min="3594" max="3594" width="2.7109375" customWidth="1"/>
    <col min="3595" max="3840" width="11.42578125" hidden="1"/>
    <col min="3841" max="3841" width="2.7109375" customWidth="1"/>
    <col min="3842" max="3842" width="8.85546875" customWidth="1"/>
    <col min="3843" max="3843" width="15.28515625" customWidth="1"/>
    <col min="3844" max="3849" width="21.140625" customWidth="1"/>
    <col min="3850" max="3850" width="2.7109375" customWidth="1"/>
    <col min="3851" max="4096" width="11.42578125" hidden="1"/>
    <col min="4097" max="4097" width="2.7109375" customWidth="1"/>
    <col min="4098" max="4098" width="8.85546875" customWidth="1"/>
    <col min="4099" max="4099" width="15.28515625" customWidth="1"/>
    <col min="4100" max="4105" width="21.140625" customWidth="1"/>
    <col min="4106" max="4106" width="2.7109375" customWidth="1"/>
    <col min="4107" max="4352" width="11.42578125" hidden="1"/>
    <col min="4353" max="4353" width="2.7109375" customWidth="1"/>
    <col min="4354" max="4354" width="8.85546875" customWidth="1"/>
    <col min="4355" max="4355" width="15.28515625" customWidth="1"/>
    <col min="4356" max="4361" width="21.140625" customWidth="1"/>
    <col min="4362" max="4362" width="2.7109375" customWidth="1"/>
    <col min="4363" max="4608" width="11.42578125" hidden="1"/>
    <col min="4609" max="4609" width="2.7109375" customWidth="1"/>
    <col min="4610" max="4610" width="8.85546875" customWidth="1"/>
    <col min="4611" max="4611" width="15.28515625" customWidth="1"/>
    <col min="4612" max="4617" width="21.140625" customWidth="1"/>
    <col min="4618" max="4618" width="2.7109375" customWidth="1"/>
    <col min="4619" max="4864" width="11.42578125" hidden="1"/>
    <col min="4865" max="4865" width="2.7109375" customWidth="1"/>
    <col min="4866" max="4866" width="8.85546875" customWidth="1"/>
    <col min="4867" max="4867" width="15.28515625" customWidth="1"/>
    <col min="4868" max="4873" width="21.140625" customWidth="1"/>
    <col min="4874" max="4874" width="2.7109375" customWidth="1"/>
    <col min="4875" max="5120" width="11.42578125" hidden="1"/>
    <col min="5121" max="5121" width="2.7109375" customWidth="1"/>
    <col min="5122" max="5122" width="8.85546875" customWidth="1"/>
    <col min="5123" max="5123" width="15.28515625" customWidth="1"/>
    <col min="5124" max="5129" width="21.140625" customWidth="1"/>
    <col min="5130" max="5130" width="2.7109375" customWidth="1"/>
    <col min="5131" max="5376" width="11.42578125" hidden="1"/>
    <col min="5377" max="5377" width="2.7109375" customWidth="1"/>
    <col min="5378" max="5378" width="8.85546875" customWidth="1"/>
    <col min="5379" max="5379" width="15.28515625" customWidth="1"/>
    <col min="5380" max="5385" width="21.140625" customWidth="1"/>
    <col min="5386" max="5386" width="2.7109375" customWidth="1"/>
    <col min="5387" max="5632" width="11.42578125" hidden="1"/>
    <col min="5633" max="5633" width="2.7109375" customWidth="1"/>
    <col min="5634" max="5634" width="8.85546875" customWidth="1"/>
    <col min="5635" max="5635" width="15.28515625" customWidth="1"/>
    <col min="5636" max="5641" width="21.140625" customWidth="1"/>
    <col min="5642" max="5642" width="2.7109375" customWidth="1"/>
    <col min="5643" max="5888" width="11.42578125" hidden="1"/>
    <col min="5889" max="5889" width="2.7109375" customWidth="1"/>
    <col min="5890" max="5890" width="8.85546875" customWidth="1"/>
    <col min="5891" max="5891" width="15.28515625" customWidth="1"/>
    <col min="5892" max="5897" width="21.140625" customWidth="1"/>
    <col min="5898" max="5898" width="2.7109375" customWidth="1"/>
    <col min="5899" max="6144" width="11.42578125" hidden="1"/>
    <col min="6145" max="6145" width="2.7109375" customWidth="1"/>
    <col min="6146" max="6146" width="8.85546875" customWidth="1"/>
    <col min="6147" max="6147" width="15.28515625" customWidth="1"/>
    <col min="6148" max="6153" width="21.140625" customWidth="1"/>
    <col min="6154" max="6154" width="2.7109375" customWidth="1"/>
    <col min="6155" max="6400" width="11.42578125" hidden="1"/>
    <col min="6401" max="6401" width="2.7109375" customWidth="1"/>
    <col min="6402" max="6402" width="8.85546875" customWidth="1"/>
    <col min="6403" max="6403" width="15.28515625" customWidth="1"/>
    <col min="6404" max="6409" width="21.140625" customWidth="1"/>
    <col min="6410" max="6410" width="2.7109375" customWidth="1"/>
    <col min="6411" max="6656" width="11.42578125" hidden="1"/>
    <col min="6657" max="6657" width="2.7109375" customWidth="1"/>
    <col min="6658" max="6658" width="8.85546875" customWidth="1"/>
    <col min="6659" max="6659" width="15.28515625" customWidth="1"/>
    <col min="6660" max="6665" width="21.140625" customWidth="1"/>
    <col min="6666" max="6666" width="2.7109375" customWidth="1"/>
    <col min="6667" max="6912" width="11.42578125" hidden="1"/>
    <col min="6913" max="6913" width="2.7109375" customWidth="1"/>
    <col min="6914" max="6914" width="8.85546875" customWidth="1"/>
    <col min="6915" max="6915" width="15.28515625" customWidth="1"/>
    <col min="6916" max="6921" width="21.140625" customWidth="1"/>
    <col min="6922" max="6922" width="2.7109375" customWidth="1"/>
    <col min="6923" max="7168" width="11.42578125" hidden="1"/>
    <col min="7169" max="7169" width="2.7109375" customWidth="1"/>
    <col min="7170" max="7170" width="8.85546875" customWidth="1"/>
    <col min="7171" max="7171" width="15.28515625" customWidth="1"/>
    <col min="7172" max="7177" width="21.140625" customWidth="1"/>
    <col min="7178" max="7178" width="2.7109375" customWidth="1"/>
    <col min="7179" max="7424" width="11.42578125" hidden="1"/>
    <col min="7425" max="7425" width="2.7109375" customWidth="1"/>
    <col min="7426" max="7426" width="8.85546875" customWidth="1"/>
    <col min="7427" max="7427" width="15.28515625" customWidth="1"/>
    <col min="7428" max="7433" width="21.140625" customWidth="1"/>
    <col min="7434" max="7434" width="2.7109375" customWidth="1"/>
    <col min="7435" max="7680" width="11.42578125" hidden="1"/>
    <col min="7681" max="7681" width="2.7109375" customWidth="1"/>
    <col min="7682" max="7682" width="8.85546875" customWidth="1"/>
    <col min="7683" max="7683" width="15.28515625" customWidth="1"/>
    <col min="7684" max="7689" width="21.140625" customWidth="1"/>
    <col min="7690" max="7690" width="2.7109375" customWidth="1"/>
    <col min="7691" max="7936" width="11.42578125" hidden="1"/>
    <col min="7937" max="7937" width="2.7109375" customWidth="1"/>
    <col min="7938" max="7938" width="8.85546875" customWidth="1"/>
    <col min="7939" max="7939" width="15.28515625" customWidth="1"/>
    <col min="7940" max="7945" width="21.140625" customWidth="1"/>
    <col min="7946" max="7946" width="2.7109375" customWidth="1"/>
    <col min="7947" max="8192" width="11.42578125" hidden="1"/>
    <col min="8193" max="8193" width="2.7109375" customWidth="1"/>
    <col min="8194" max="8194" width="8.85546875" customWidth="1"/>
    <col min="8195" max="8195" width="15.28515625" customWidth="1"/>
    <col min="8196" max="8201" width="21.140625" customWidth="1"/>
    <col min="8202" max="8202" width="2.7109375" customWidth="1"/>
    <col min="8203" max="8448" width="11.42578125" hidden="1"/>
    <col min="8449" max="8449" width="2.7109375" customWidth="1"/>
    <col min="8450" max="8450" width="8.85546875" customWidth="1"/>
    <col min="8451" max="8451" width="15.28515625" customWidth="1"/>
    <col min="8452" max="8457" width="21.140625" customWidth="1"/>
    <col min="8458" max="8458" width="2.7109375" customWidth="1"/>
    <col min="8459" max="8704" width="11.42578125" hidden="1"/>
    <col min="8705" max="8705" width="2.7109375" customWidth="1"/>
    <col min="8706" max="8706" width="8.85546875" customWidth="1"/>
    <col min="8707" max="8707" width="15.28515625" customWidth="1"/>
    <col min="8708" max="8713" width="21.140625" customWidth="1"/>
    <col min="8714" max="8714" width="2.7109375" customWidth="1"/>
    <col min="8715" max="8960" width="11.42578125" hidden="1"/>
    <col min="8961" max="8961" width="2.7109375" customWidth="1"/>
    <col min="8962" max="8962" width="8.85546875" customWidth="1"/>
    <col min="8963" max="8963" width="15.28515625" customWidth="1"/>
    <col min="8964" max="8969" width="21.140625" customWidth="1"/>
    <col min="8970" max="8970" width="2.7109375" customWidth="1"/>
    <col min="8971" max="9216" width="11.42578125" hidden="1"/>
    <col min="9217" max="9217" width="2.7109375" customWidth="1"/>
    <col min="9218" max="9218" width="8.85546875" customWidth="1"/>
    <col min="9219" max="9219" width="15.28515625" customWidth="1"/>
    <col min="9220" max="9225" width="21.140625" customWidth="1"/>
    <col min="9226" max="9226" width="2.7109375" customWidth="1"/>
    <col min="9227" max="9472" width="11.42578125" hidden="1"/>
    <col min="9473" max="9473" width="2.7109375" customWidth="1"/>
    <col min="9474" max="9474" width="8.85546875" customWidth="1"/>
    <col min="9475" max="9475" width="15.28515625" customWidth="1"/>
    <col min="9476" max="9481" width="21.140625" customWidth="1"/>
    <col min="9482" max="9482" width="2.7109375" customWidth="1"/>
    <col min="9483" max="9728" width="11.42578125" hidden="1"/>
    <col min="9729" max="9729" width="2.7109375" customWidth="1"/>
    <col min="9730" max="9730" width="8.85546875" customWidth="1"/>
    <col min="9731" max="9731" width="15.28515625" customWidth="1"/>
    <col min="9732" max="9737" width="21.140625" customWidth="1"/>
    <col min="9738" max="9738" width="2.7109375" customWidth="1"/>
    <col min="9739" max="9984" width="11.42578125" hidden="1"/>
    <col min="9985" max="9985" width="2.7109375" customWidth="1"/>
    <col min="9986" max="9986" width="8.85546875" customWidth="1"/>
    <col min="9987" max="9987" width="15.28515625" customWidth="1"/>
    <col min="9988" max="9993" width="21.140625" customWidth="1"/>
    <col min="9994" max="9994" width="2.7109375" customWidth="1"/>
    <col min="9995" max="10240" width="11.42578125" hidden="1"/>
    <col min="10241" max="10241" width="2.7109375" customWidth="1"/>
    <col min="10242" max="10242" width="8.85546875" customWidth="1"/>
    <col min="10243" max="10243" width="15.28515625" customWidth="1"/>
    <col min="10244" max="10249" width="21.140625" customWidth="1"/>
    <col min="10250" max="10250" width="2.7109375" customWidth="1"/>
    <col min="10251" max="10496" width="11.42578125" hidden="1"/>
    <col min="10497" max="10497" width="2.7109375" customWidth="1"/>
    <col min="10498" max="10498" width="8.85546875" customWidth="1"/>
    <col min="10499" max="10499" width="15.28515625" customWidth="1"/>
    <col min="10500" max="10505" width="21.140625" customWidth="1"/>
    <col min="10506" max="10506" width="2.7109375" customWidth="1"/>
    <col min="10507" max="10752" width="11.42578125" hidden="1"/>
    <col min="10753" max="10753" width="2.7109375" customWidth="1"/>
    <col min="10754" max="10754" width="8.85546875" customWidth="1"/>
    <col min="10755" max="10755" width="15.28515625" customWidth="1"/>
    <col min="10756" max="10761" width="21.140625" customWidth="1"/>
    <col min="10762" max="10762" width="2.7109375" customWidth="1"/>
    <col min="10763" max="11008" width="11.42578125" hidden="1"/>
    <col min="11009" max="11009" width="2.7109375" customWidth="1"/>
    <col min="11010" max="11010" width="8.85546875" customWidth="1"/>
    <col min="11011" max="11011" width="15.28515625" customWidth="1"/>
    <col min="11012" max="11017" width="21.140625" customWidth="1"/>
    <col min="11018" max="11018" width="2.7109375" customWidth="1"/>
    <col min="11019" max="11264" width="11.42578125" hidden="1"/>
    <col min="11265" max="11265" width="2.7109375" customWidth="1"/>
    <col min="11266" max="11266" width="8.85546875" customWidth="1"/>
    <col min="11267" max="11267" width="15.28515625" customWidth="1"/>
    <col min="11268" max="11273" width="21.140625" customWidth="1"/>
    <col min="11274" max="11274" width="2.7109375" customWidth="1"/>
    <col min="11275" max="11520" width="11.42578125" hidden="1"/>
    <col min="11521" max="11521" width="2.7109375" customWidth="1"/>
    <col min="11522" max="11522" width="8.85546875" customWidth="1"/>
    <col min="11523" max="11523" width="15.28515625" customWidth="1"/>
    <col min="11524" max="11529" width="21.140625" customWidth="1"/>
    <col min="11530" max="11530" width="2.7109375" customWidth="1"/>
    <col min="11531" max="11776" width="11.42578125" hidden="1"/>
    <col min="11777" max="11777" width="2.7109375" customWidth="1"/>
    <col min="11778" max="11778" width="8.85546875" customWidth="1"/>
    <col min="11779" max="11779" width="15.28515625" customWidth="1"/>
    <col min="11780" max="11785" width="21.140625" customWidth="1"/>
    <col min="11786" max="11786" width="2.7109375" customWidth="1"/>
    <col min="11787" max="12032" width="11.42578125" hidden="1"/>
    <col min="12033" max="12033" width="2.7109375" customWidth="1"/>
    <col min="12034" max="12034" width="8.85546875" customWidth="1"/>
    <col min="12035" max="12035" width="15.28515625" customWidth="1"/>
    <col min="12036" max="12041" width="21.140625" customWidth="1"/>
    <col min="12042" max="12042" width="2.7109375" customWidth="1"/>
    <col min="12043" max="12288" width="11.42578125" hidden="1"/>
    <col min="12289" max="12289" width="2.7109375" customWidth="1"/>
    <col min="12290" max="12290" width="8.85546875" customWidth="1"/>
    <col min="12291" max="12291" width="15.28515625" customWidth="1"/>
    <col min="12292" max="12297" width="21.140625" customWidth="1"/>
    <col min="12298" max="12298" width="2.7109375" customWidth="1"/>
    <col min="12299" max="12544" width="11.42578125" hidden="1"/>
    <col min="12545" max="12545" width="2.7109375" customWidth="1"/>
    <col min="12546" max="12546" width="8.85546875" customWidth="1"/>
    <col min="12547" max="12547" width="15.28515625" customWidth="1"/>
    <col min="12548" max="12553" width="21.140625" customWidth="1"/>
    <col min="12554" max="12554" width="2.7109375" customWidth="1"/>
    <col min="12555" max="12800" width="11.42578125" hidden="1"/>
    <col min="12801" max="12801" width="2.7109375" customWidth="1"/>
    <col min="12802" max="12802" width="8.85546875" customWidth="1"/>
    <col min="12803" max="12803" width="15.28515625" customWidth="1"/>
    <col min="12804" max="12809" width="21.140625" customWidth="1"/>
    <col min="12810" max="12810" width="2.7109375" customWidth="1"/>
    <col min="12811" max="13056" width="11.42578125" hidden="1"/>
    <col min="13057" max="13057" width="2.7109375" customWidth="1"/>
    <col min="13058" max="13058" width="8.85546875" customWidth="1"/>
    <col min="13059" max="13059" width="15.28515625" customWidth="1"/>
    <col min="13060" max="13065" width="21.140625" customWidth="1"/>
    <col min="13066" max="13066" width="2.7109375" customWidth="1"/>
    <col min="13067" max="13312" width="11.42578125" hidden="1"/>
    <col min="13313" max="13313" width="2.7109375" customWidth="1"/>
    <col min="13314" max="13314" width="8.85546875" customWidth="1"/>
    <col min="13315" max="13315" width="15.28515625" customWidth="1"/>
    <col min="13316" max="13321" width="21.140625" customWidth="1"/>
    <col min="13322" max="13322" width="2.7109375" customWidth="1"/>
    <col min="13323" max="13568" width="11.42578125" hidden="1"/>
    <col min="13569" max="13569" width="2.7109375" customWidth="1"/>
    <col min="13570" max="13570" width="8.85546875" customWidth="1"/>
    <col min="13571" max="13571" width="15.28515625" customWidth="1"/>
    <col min="13572" max="13577" width="21.140625" customWidth="1"/>
    <col min="13578" max="13578" width="2.7109375" customWidth="1"/>
    <col min="13579" max="13824" width="11.42578125" hidden="1"/>
    <col min="13825" max="13825" width="2.7109375" customWidth="1"/>
    <col min="13826" max="13826" width="8.85546875" customWidth="1"/>
    <col min="13827" max="13827" width="15.28515625" customWidth="1"/>
    <col min="13828" max="13833" width="21.140625" customWidth="1"/>
    <col min="13834" max="13834" width="2.7109375" customWidth="1"/>
    <col min="13835" max="14080" width="11.42578125" hidden="1"/>
    <col min="14081" max="14081" width="2.7109375" customWidth="1"/>
    <col min="14082" max="14082" width="8.85546875" customWidth="1"/>
    <col min="14083" max="14083" width="15.28515625" customWidth="1"/>
    <col min="14084" max="14089" width="21.140625" customWidth="1"/>
    <col min="14090" max="14090" width="2.7109375" customWidth="1"/>
    <col min="14091" max="14336" width="11.42578125" hidden="1"/>
    <col min="14337" max="14337" width="2.7109375" customWidth="1"/>
    <col min="14338" max="14338" width="8.85546875" customWidth="1"/>
    <col min="14339" max="14339" width="15.28515625" customWidth="1"/>
    <col min="14340" max="14345" width="21.140625" customWidth="1"/>
    <col min="14346" max="14346" width="2.7109375" customWidth="1"/>
    <col min="14347" max="14592" width="11.42578125" hidden="1"/>
    <col min="14593" max="14593" width="2.7109375" customWidth="1"/>
    <col min="14594" max="14594" width="8.85546875" customWidth="1"/>
    <col min="14595" max="14595" width="15.28515625" customWidth="1"/>
    <col min="14596" max="14601" width="21.140625" customWidth="1"/>
    <col min="14602" max="14602" width="2.7109375" customWidth="1"/>
    <col min="14603" max="14848" width="11.42578125" hidden="1"/>
    <col min="14849" max="14849" width="2.7109375" customWidth="1"/>
    <col min="14850" max="14850" width="8.85546875" customWidth="1"/>
    <col min="14851" max="14851" width="15.28515625" customWidth="1"/>
    <col min="14852" max="14857" width="21.140625" customWidth="1"/>
    <col min="14858" max="14858" width="2.7109375" customWidth="1"/>
    <col min="14859" max="15104" width="11.42578125" hidden="1"/>
    <col min="15105" max="15105" width="2.7109375" customWidth="1"/>
    <col min="15106" max="15106" width="8.85546875" customWidth="1"/>
    <col min="15107" max="15107" width="15.28515625" customWidth="1"/>
    <col min="15108" max="15113" width="21.140625" customWidth="1"/>
    <col min="15114" max="15114" width="2.7109375" customWidth="1"/>
    <col min="15115" max="15360" width="11.42578125" hidden="1"/>
    <col min="15361" max="15361" width="2.7109375" customWidth="1"/>
    <col min="15362" max="15362" width="8.85546875" customWidth="1"/>
    <col min="15363" max="15363" width="15.28515625" customWidth="1"/>
    <col min="15364" max="15369" width="21.140625" customWidth="1"/>
    <col min="15370" max="15370" width="2.7109375" customWidth="1"/>
    <col min="15371" max="15616" width="11.42578125" hidden="1"/>
    <col min="15617" max="15617" width="2.7109375" customWidth="1"/>
    <col min="15618" max="15618" width="8.85546875" customWidth="1"/>
    <col min="15619" max="15619" width="15.28515625" customWidth="1"/>
    <col min="15620" max="15625" width="21.140625" customWidth="1"/>
    <col min="15626" max="15626" width="2.7109375" customWidth="1"/>
    <col min="15627" max="15872" width="11.42578125" hidden="1"/>
    <col min="15873" max="15873" width="2.7109375" customWidth="1"/>
    <col min="15874" max="15874" width="8.85546875" customWidth="1"/>
    <col min="15875" max="15875" width="15.28515625" customWidth="1"/>
    <col min="15876" max="15881" width="21.140625" customWidth="1"/>
    <col min="15882" max="15882" width="2.7109375" customWidth="1"/>
    <col min="15883" max="16128" width="11.42578125" hidden="1"/>
    <col min="16129" max="16129" width="2.7109375" customWidth="1"/>
    <col min="16130" max="16130" width="8.85546875" customWidth="1"/>
    <col min="16131" max="16131" width="15.28515625" customWidth="1"/>
    <col min="16132" max="16137" width="21.140625" customWidth="1"/>
    <col min="16138" max="16138" width="2.7109375" customWidth="1"/>
    <col min="16139" max="16384" width="11.42578125" hidden="1"/>
  </cols>
  <sheetData>
    <row r="1" spans="2:9">
      <c r="B1" s="842" t="s">
        <v>1186</v>
      </c>
      <c r="C1" s="843"/>
      <c r="D1" s="843"/>
      <c r="E1" s="843"/>
      <c r="F1" s="843"/>
      <c r="G1" s="843"/>
      <c r="H1" s="843"/>
      <c r="I1" s="844"/>
    </row>
    <row r="2" spans="2:9">
      <c r="B2" s="842" t="s">
        <v>0</v>
      </c>
      <c r="C2" s="843"/>
      <c r="D2" s="843"/>
      <c r="E2" s="843"/>
      <c r="F2" s="843"/>
      <c r="G2" s="843"/>
      <c r="H2" s="843"/>
      <c r="I2" s="844"/>
    </row>
    <row r="3" spans="2:9">
      <c r="B3" s="845" t="s">
        <v>3</v>
      </c>
      <c r="C3" s="846"/>
      <c r="D3" s="846"/>
      <c r="E3" s="846"/>
      <c r="F3" s="846"/>
      <c r="G3" s="846"/>
      <c r="H3" s="846"/>
      <c r="I3" s="847"/>
    </row>
    <row r="4" spans="2:9">
      <c r="B4" s="848" t="s">
        <v>230</v>
      </c>
      <c r="C4" s="849"/>
      <c r="D4" s="849"/>
      <c r="E4" s="849"/>
      <c r="F4" s="849"/>
      <c r="G4" s="849"/>
      <c r="H4" s="849"/>
      <c r="I4" s="850"/>
    </row>
    <row r="5" spans="2:9">
      <c r="B5" s="848" t="s">
        <v>246</v>
      </c>
      <c r="C5" s="849"/>
      <c r="D5" s="849"/>
      <c r="E5" s="849"/>
      <c r="F5" s="849"/>
      <c r="G5" s="849"/>
      <c r="H5" s="849"/>
      <c r="I5" s="850"/>
    </row>
    <row r="6" spans="2:9">
      <c r="B6" s="851" t="s">
        <v>1154</v>
      </c>
      <c r="C6" s="852"/>
      <c r="D6" s="852"/>
      <c r="E6" s="852"/>
      <c r="F6" s="852"/>
      <c r="G6" s="852"/>
      <c r="H6" s="852"/>
      <c r="I6" s="853"/>
    </row>
    <row r="7" spans="2:9">
      <c r="B7" s="208"/>
      <c r="C7" s="208"/>
      <c r="D7" s="208"/>
      <c r="E7" s="208"/>
      <c r="F7" s="208"/>
      <c r="G7" s="208"/>
      <c r="H7" s="208"/>
      <c r="I7" s="208"/>
    </row>
    <row r="8" spans="2:9">
      <c r="B8" s="831" t="s">
        <v>66</v>
      </c>
      <c r="C8" s="832"/>
      <c r="D8" s="837" t="s">
        <v>247</v>
      </c>
      <c r="E8" s="838"/>
      <c r="F8" s="838"/>
      <c r="G8" s="838"/>
      <c r="H8" s="839"/>
      <c r="I8" s="840" t="s">
        <v>233</v>
      </c>
    </row>
    <row r="9" spans="2:9" ht="27" customHeight="1">
      <c r="B9" s="833"/>
      <c r="C9" s="834"/>
      <c r="D9" s="268" t="s">
        <v>234</v>
      </c>
      <c r="E9" s="269" t="s">
        <v>235</v>
      </c>
      <c r="F9" s="268" t="s">
        <v>206</v>
      </c>
      <c r="G9" s="268" t="s">
        <v>207</v>
      </c>
      <c r="H9" s="268" t="s">
        <v>236</v>
      </c>
      <c r="I9" s="841"/>
    </row>
    <row r="10" spans="2:9">
      <c r="B10" s="835"/>
      <c r="C10" s="836"/>
      <c r="D10" s="268">
        <v>1</v>
      </c>
      <c r="E10" s="268">
        <v>2</v>
      </c>
      <c r="F10" s="268" t="s">
        <v>237</v>
      </c>
      <c r="G10" s="268">
        <v>4</v>
      </c>
      <c r="H10" s="268">
        <v>5</v>
      </c>
      <c r="I10" s="268" t="s">
        <v>238</v>
      </c>
    </row>
    <row r="11" spans="2:9">
      <c r="B11" s="270"/>
      <c r="C11" s="271"/>
      <c r="D11" s="272"/>
      <c r="E11" s="272"/>
      <c r="F11" s="272"/>
      <c r="G11" s="272"/>
      <c r="H11" s="272"/>
      <c r="I11" s="272"/>
    </row>
    <row r="12" spans="2:9">
      <c r="B12" s="854" t="s">
        <v>248</v>
      </c>
      <c r="C12" s="855"/>
      <c r="D12" s="273">
        <v>16416159</v>
      </c>
      <c r="E12" s="273">
        <v>9156800</v>
      </c>
      <c r="F12" s="274">
        <f>IF(AND(D12&gt;=0,E12&gt;=0),(D12+E12),"-")</f>
        <v>25572959</v>
      </c>
      <c r="G12" s="273">
        <v>25151033</v>
      </c>
      <c r="H12" s="273">
        <v>25025100</v>
      </c>
      <c r="I12" s="274">
        <f>IF(AND(F12&gt;=0,G12&gt;=0),(F12-G12),"-")</f>
        <v>421926</v>
      </c>
    </row>
    <row r="13" spans="2:9">
      <c r="B13" s="256"/>
      <c r="C13" s="257"/>
      <c r="D13" s="274"/>
      <c r="E13" s="274"/>
      <c r="F13" s="274"/>
      <c r="G13" s="274"/>
      <c r="H13" s="274"/>
      <c r="I13" s="274"/>
    </row>
    <row r="14" spans="2:9" ht="15" customHeight="1">
      <c r="B14" s="854" t="s">
        <v>249</v>
      </c>
      <c r="C14" s="855"/>
      <c r="D14" s="273">
        <v>80000</v>
      </c>
      <c r="E14" s="273">
        <v>756182</v>
      </c>
      <c r="F14" s="274">
        <f>IF(AND(D14&gt;=0,E14&gt;=0),(D14+E14),"-")</f>
        <v>836182</v>
      </c>
      <c r="G14" s="273">
        <v>817397</v>
      </c>
      <c r="H14" s="273">
        <v>817397</v>
      </c>
      <c r="I14" s="274">
        <f>IF(AND(F14&gt;=0,G14&gt;=0),(F14-G14),"-")</f>
        <v>18785</v>
      </c>
    </row>
    <row r="15" spans="2:9">
      <c r="B15" s="256"/>
      <c r="C15" s="257"/>
      <c r="D15" s="274"/>
      <c r="E15" s="274"/>
      <c r="F15" s="274"/>
      <c r="G15" s="274"/>
      <c r="H15" s="274"/>
      <c r="I15" s="274"/>
    </row>
    <row r="16" spans="2:9" ht="23.25" customHeight="1">
      <c r="B16" s="854" t="s">
        <v>250</v>
      </c>
      <c r="C16" s="855"/>
      <c r="D16" s="273"/>
      <c r="E16" s="273"/>
      <c r="F16" s="274">
        <f>IF(AND(D16&gt;=0,E16&gt;=0),(D16+E16),"-")</f>
        <v>0</v>
      </c>
      <c r="G16" s="273"/>
      <c r="H16" s="273"/>
      <c r="I16" s="274">
        <f>IF(AND(F16&gt;=0,G16&gt;=0),(F16-G16),"-")</f>
        <v>0</v>
      </c>
    </row>
    <row r="17" spans="2:256">
      <c r="B17" s="275"/>
      <c r="C17" s="276"/>
      <c r="D17" s="277"/>
      <c r="E17" s="277"/>
      <c r="F17" s="277"/>
      <c r="G17" s="277"/>
      <c r="H17" s="277"/>
      <c r="I17" s="277"/>
    </row>
    <row r="18" spans="2:256">
      <c r="B18" s="275"/>
      <c r="C18" s="276" t="s">
        <v>245</v>
      </c>
      <c r="D18" s="278">
        <f t="shared" ref="D18:I18" si="0">SUM(D12+D14+D16)</f>
        <v>16496159</v>
      </c>
      <c r="E18" s="278">
        <f t="shared" si="0"/>
        <v>9912982</v>
      </c>
      <c r="F18" s="278">
        <f t="shared" si="0"/>
        <v>26409141</v>
      </c>
      <c r="G18" s="278">
        <f t="shared" si="0"/>
        <v>25968430</v>
      </c>
      <c r="H18" s="278">
        <f t="shared" si="0"/>
        <v>25842497</v>
      </c>
      <c r="I18" s="278">
        <f t="shared" si="0"/>
        <v>440711</v>
      </c>
    </row>
    <row r="19" spans="2:256">
      <c r="B19" s="279"/>
      <c r="C19" s="279"/>
      <c r="D19" s="280"/>
      <c r="E19" s="280"/>
      <c r="F19" s="280"/>
      <c r="G19" s="280"/>
      <c r="H19" s="280"/>
      <c r="I19" s="280"/>
    </row>
    <row r="20" spans="2:256">
      <c r="B20" s="279"/>
      <c r="C20" s="279"/>
      <c r="D20" s="280"/>
      <c r="E20" s="280"/>
      <c r="F20" s="280"/>
      <c r="G20" s="280"/>
      <c r="H20" s="280"/>
      <c r="I20" s="280"/>
    </row>
    <row r="21" spans="2:256"/>
    <row r="22" spans="2:256"/>
    <row r="23" spans="2:256">
      <c r="I23" s="510"/>
      <c r="J23" s="510"/>
    </row>
    <row r="24" spans="2:256">
      <c r="B24" s="699" t="s">
        <v>1103</v>
      </c>
      <c r="C24" s="699"/>
      <c r="D24" s="699"/>
      <c r="F24" s="554" t="s">
        <v>1110</v>
      </c>
      <c r="G24" s="549"/>
      <c r="H24" s="699" t="s">
        <v>1166</v>
      </c>
      <c r="I24" s="699"/>
      <c r="J24" s="549"/>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c r="CK24" s="510"/>
      <c r="CL24" s="510"/>
      <c r="CM24" s="510"/>
      <c r="CN24" s="510"/>
      <c r="CO24" s="510"/>
      <c r="CP24" s="510"/>
      <c r="CQ24" s="510"/>
      <c r="CR24" s="510"/>
      <c r="CS24" s="510"/>
      <c r="CT24" s="510"/>
      <c r="CU24" s="510"/>
      <c r="CV24" s="510"/>
      <c r="CW24" s="510"/>
      <c r="CX24" s="510"/>
      <c r="CY24" s="510"/>
      <c r="CZ24" s="510"/>
      <c r="DA24" s="510"/>
      <c r="DB24" s="510"/>
      <c r="DC24" s="510"/>
      <c r="DD24" s="510"/>
      <c r="DE24" s="510"/>
      <c r="DF24" s="510"/>
      <c r="DG24" s="510"/>
      <c r="DH24" s="510"/>
      <c r="DI24" s="510"/>
      <c r="DJ24" s="510"/>
      <c r="DK24" s="510"/>
      <c r="DL24" s="510"/>
      <c r="DM24" s="510"/>
      <c r="DN24" s="510"/>
      <c r="DO24" s="510"/>
      <c r="DP24" s="510"/>
      <c r="DQ24" s="510"/>
      <c r="DR24" s="510"/>
      <c r="DS24" s="510"/>
      <c r="DT24" s="510"/>
      <c r="DU24" s="510"/>
      <c r="DV24" s="510"/>
      <c r="DW24" s="510"/>
      <c r="DX24" s="510"/>
      <c r="DY24" s="510"/>
      <c r="DZ24" s="510"/>
      <c r="EA24" s="510"/>
      <c r="EB24" s="510"/>
      <c r="EC24" s="510"/>
      <c r="ED24" s="510"/>
      <c r="EE24" s="510"/>
      <c r="EF24" s="510"/>
      <c r="EG24" s="510"/>
      <c r="EH24" s="510"/>
      <c r="EI24" s="510"/>
      <c r="EJ24" s="510"/>
      <c r="EK24" s="510"/>
      <c r="EL24" s="510"/>
      <c r="EM24" s="510"/>
      <c r="EN24" s="510"/>
      <c r="EO24" s="510"/>
      <c r="EP24" s="510"/>
      <c r="EQ24" s="510"/>
      <c r="ER24" s="510"/>
      <c r="ES24" s="510"/>
      <c r="ET24" s="510"/>
      <c r="EU24" s="510"/>
      <c r="EV24" s="510"/>
      <c r="EW24" s="510"/>
      <c r="EX24" s="510"/>
      <c r="EY24" s="510"/>
      <c r="EZ24" s="510"/>
      <c r="FA24" s="510"/>
      <c r="FB24" s="510"/>
      <c r="FC24" s="510"/>
      <c r="FD24" s="510"/>
      <c r="FE24" s="510"/>
      <c r="FF24" s="510"/>
      <c r="FG24" s="510"/>
      <c r="FH24" s="510"/>
      <c r="FI24" s="510"/>
      <c r="FJ24" s="510"/>
      <c r="FK24" s="510"/>
      <c r="FL24" s="510"/>
      <c r="FM24" s="510"/>
      <c r="FN24" s="510"/>
      <c r="FO24" s="510"/>
      <c r="FP24" s="510"/>
      <c r="FQ24" s="510"/>
      <c r="FR24" s="510"/>
      <c r="FS24" s="510"/>
      <c r="FT24" s="510"/>
      <c r="FU24" s="510"/>
      <c r="FV24" s="510"/>
      <c r="FW24" s="510"/>
      <c r="FX24" s="510"/>
      <c r="FY24" s="510"/>
      <c r="FZ24" s="510"/>
      <c r="GA24" s="510"/>
      <c r="GB24" s="510"/>
      <c r="GC24" s="510"/>
      <c r="GD24" s="510"/>
      <c r="GE24" s="510"/>
      <c r="GF24" s="510"/>
      <c r="GG24" s="510"/>
      <c r="GH24" s="510"/>
      <c r="GI24" s="510"/>
      <c r="GJ24" s="510"/>
      <c r="GK24" s="510"/>
      <c r="GL24" s="510"/>
      <c r="GM24" s="510"/>
      <c r="GN24" s="510"/>
      <c r="GO24" s="510"/>
      <c r="GP24" s="510"/>
      <c r="GQ24" s="510"/>
      <c r="GR24" s="510"/>
      <c r="GS24" s="510"/>
      <c r="GT24" s="510"/>
      <c r="GU24" s="510"/>
      <c r="GV24" s="510"/>
      <c r="GW24" s="510"/>
      <c r="GX24" s="510"/>
      <c r="GY24" s="510"/>
      <c r="GZ24" s="510"/>
      <c r="HA24" s="510"/>
      <c r="HB24" s="510"/>
      <c r="HC24" s="510"/>
      <c r="HD24" s="510"/>
      <c r="HE24" s="510"/>
      <c r="HF24" s="510"/>
      <c r="HG24" s="510"/>
      <c r="HH24" s="510"/>
      <c r="HI24" s="510"/>
      <c r="HJ24" s="510"/>
      <c r="HK24" s="510"/>
      <c r="HL24" s="510"/>
      <c r="HM24" s="510"/>
      <c r="HN24" s="510"/>
      <c r="HO24" s="510"/>
      <c r="HP24" s="510"/>
      <c r="HQ24" s="510"/>
      <c r="HR24" s="510"/>
      <c r="HS24" s="510"/>
      <c r="HT24" s="510"/>
      <c r="HU24" s="510"/>
      <c r="HV24" s="510"/>
      <c r="HW24" s="510"/>
      <c r="HX24" s="510"/>
      <c r="HY24" s="510"/>
      <c r="HZ24" s="510"/>
      <c r="IA24" s="510"/>
      <c r="IB24" s="510"/>
      <c r="IC24" s="510"/>
      <c r="ID24" s="510"/>
      <c r="IE24" s="510"/>
      <c r="IF24" s="510"/>
      <c r="IG24" s="510"/>
      <c r="IH24" s="510"/>
      <c r="II24" s="510"/>
      <c r="IJ24" s="510"/>
      <c r="IK24" s="510"/>
      <c r="IL24" s="510"/>
      <c r="IM24" s="510"/>
      <c r="IN24" s="510"/>
      <c r="IO24" s="510"/>
      <c r="IP24" s="510"/>
      <c r="IQ24" s="510"/>
      <c r="IR24" s="510"/>
      <c r="IS24" s="510"/>
      <c r="IT24" s="510"/>
      <c r="IU24" s="510"/>
      <c r="IV24" s="510"/>
    </row>
    <row r="25" spans="2:256">
      <c r="B25" s="821" t="s">
        <v>1161</v>
      </c>
      <c r="C25" s="821"/>
      <c r="D25" s="821"/>
      <c r="F25" s="40" t="s">
        <v>1160</v>
      </c>
      <c r="G25" s="40"/>
      <c r="H25" s="824" t="s">
        <v>1165</v>
      </c>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c r="AW25" s="824"/>
      <c r="AX25" s="824"/>
      <c r="AY25" s="824"/>
      <c r="AZ25" s="824"/>
      <c r="BA25" s="824"/>
      <c r="BB25" s="824"/>
      <c r="BC25" s="824"/>
      <c r="BD25" s="824"/>
      <c r="BE25" s="824"/>
      <c r="BF25" s="824"/>
      <c r="BG25" s="824"/>
      <c r="BH25" s="824"/>
      <c r="BI25" s="824"/>
      <c r="BJ25" s="824"/>
      <c r="BK25" s="824"/>
      <c r="BL25" s="824"/>
      <c r="BM25" s="824"/>
      <c r="BN25" s="824"/>
      <c r="BO25" s="824"/>
      <c r="BP25" s="824"/>
      <c r="BQ25" s="824"/>
      <c r="BR25" s="824"/>
      <c r="BS25" s="824"/>
      <c r="BT25" s="824"/>
      <c r="BU25" s="824"/>
      <c r="BV25" s="824"/>
      <c r="BW25" s="824"/>
      <c r="BX25" s="824"/>
      <c r="BY25" s="824"/>
      <c r="BZ25" s="824"/>
      <c r="CA25" s="824"/>
      <c r="CB25" s="824"/>
      <c r="CC25" s="824"/>
      <c r="CD25" s="824"/>
      <c r="CE25" s="824"/>
      <c r="CF25" s="824"/>
      <c r="CG25" s="824"/>
      <c r="CH25" s="824"/>
      <c r="CI25" s="824"/>
      <c r="CJ25" s="824"/>
      <c r="CK25" s="824"/>
      <c r="CL25" s="824"/>
      <c r="CM25" s="824"/>
      <c r="CN25" s="824"/>
      <c r="CO25" s="824"/>
      <c r="CP25" s="824"/>
      <c r="CQ25" s="824"/>
      <c r="CR25" s="824"/>
      <c r="CS25" s="824"/>
      <c r="CT25" s="824"/>
      <c r="CU25" s="824"/>
      <c r="CV25" s="824"/>
      <c r="CW25" s="824"/>
      <c r="CX25" s="824"/>
      <c r="CY25" s="824"/>
      <c r="CZ25" s="824"/>
      <c r="DA25" s="824"/>
      <c r="DB25" s="824"/>
      <c r="DC25" s="824"/>
      <c r="DD25" s="824"/>
      <c r="DE25" s="824"/>
      <c r="DF25" s="824"/>
      <c r="DG25" s="824"/>
      <c r="DH25" s="824"/>
      <c r="DI25" s="824"/>
      <c r="DJ25" s="824"/>
      <c r="DK25" s="824"/>
      <c r="DL25" s="824"/>
      <c r="DM25" s="824"/>
      <c r="DN25" s="824"/>
      <c r="DO25" s="824"/>
      <c r="DP25" s="824"/>
      <c r="DQ25" s="824"/>
      <c r="DR25" s="824"/>
      <c r="DS25" s="824"/>
      <c r="DT25" s="824"/>
      <c r="DU25" s="824"/>
      <c r="DV25" s="824"/>
      <c r="DW25" s="824"/>
      <c r="DX25" s="824"/>
      <c r="DY25" s="824"/>
      <c r="DZ25" s="824"/>
      <c r="EA25" s="824"/>
      <c r="EB25" s="824"/>
      <c r="EC25" s="824"/>
      <c r="ED25" s="824"/>
      <c r="EE25" s="824"/>
      <c r="EF25" s="824"/>
      <c r="EG25" s="824"/>
      <c r="EH25" s="824"/>
      <c r="EI25" s="824"/>
      <c r="EJ25" s="824"/>
      <c r="EK25" s="824"/>
      <c r="EL25" s="824"/>
      <c r="EM25" s="824"/>
      <c r="EN25" s="824"/>
      <c r="EO25" s="824"/>
      <c r="EP25" s="824"/>
      <c r="EQ25" s="824"/>
      <c r="ER25" s="824"/>
      <c r="ES25" s="824"/>
      <c r="ET25" s="824"/>
      <c r="EU25" s="824"/>
      <c r="EV25" s="824"/>
      <c r="EW25" s="824"/>
      <c r="EX25" s="824"/>
      <c r="EY25" s="824"/>
      <c r="EZ25" s="824"/>
      <c r="FA25" s="824"/>
      <c r="FB25" s="824"/>
      <c r="FC25" s="824"/>
      <c r="FD25" s="824"/>
      <c r="FE25" s="824"/>
      <c r="FF25" s="824"/>
      <c r="FG25" s="824"/>
      <c r="FH25" s="824"/>
      <c r="FI25" s="824"/>
      <c r="FJ25" s="824"/>
      <c r="FK25" s="824"/>
      <c r="FL25" s="824"/>
      <c r="FM25" s="824"/>
      <c r="FN25" s="824"/>
      <c r="FO25" s="824"/>
      <c r="FP25" s="824"/>
      <c r="FQ25" s="824"/>
      <c r="FR25" s="824"/>
      <c r="FS25" s="824"/>
      <c r="FT25" s="824"/>
      <c r="FU25" s="824"/>
      <c r="FV25" s="824"/>
      <c r="FW25" s="824"/>
      <c r="FX25" s="824"/>
      <c r="FY25" s="824"/>
      <c r="FZ25" s="824"/>
      <c r="GA25" s="824"/>
      <c r="GB25" s="824"/>
      <c r="GC25" s="824"/>
      <c r="GD25" s="824"/>
      <c r="GE25" s="824"/>
      <c r="GF25" s="824"/>
      <c r="GG25" s="824"/>
      <c r="GH25" s="824"/>
      <c r="GI25" s="824"/>
      <c r="GJ25" s="824"/>
      <c r="GK25" s="824"/>
      <c r="GL25" s="824"/>
      <c r="GM25" s="824"/>
      <c r="GN25" s="824"/>
      <c r="GO25" s="824"/>
      <c r="GP25" s="824"/>
      <c r="GQ25" s="824"/>
      <c r="GR25" s="824"/>
      <c r="GS25" s="824"/>
      <c r="GT25" s="824"/>
      <c r="GU25" s="824"/>
      <c r="GV25" s="824"/>
      <c r="GW25" s="824"/>
      <c r="GX25" s="824"/>
      <c r="GY25" s="824"/>
      <c r="GZ25" s="824"/>
      <c r="HA25" s="824"/>
      <c r="HB25" s="824"/>
      <c r="HC25" s="824"/>
      <c r="HD25" s="824"/>
      <c r="HE25" s="824"/>
      <c r="HF25" s="824"/>
      <c r="HG25" s="824"/>
      <c r="HH25" s="824"/>
      <c r="HI25" s="824"/>
      <c r="HJ25" s="824"/>
      <c r="HK25" s="824"/>
      <c r="HL25" s="824"/>
      <c r="HM25" s="824"/>
      <c r="HN25" s="824"/>
      <c r="HO25" s="824"/>
      <c r="HP25" s="824"/>
      <c r="HQ25" s="824"/>
      <c r="HR25" s="824"/>
      <c r="HS25" s="824"/>
      <c r="HT25" s="824"/>
      <c r="HU25" s="824"/>
      <c r="HV25" s="824"/>
      <c r="HW25" s="824"/>
      <c r="HX25" s="824"/>
      <c r="HY25" s="824"/>
      <c r="HZ25" s="824"/>
      <c r="IA25" s="824"/>
      <c r="IB25" s="824"/>
      <c r="IC25" s="824"/>
      <c r="ID25" s="824"/>
      <c r="IE25" s="824"/>
      <c r="IF25" s="824"/>
      <c r="IG25" s="824"/>
      <c r="IH25" s="824"/>
      <c r="II25" s="824"/>
      <c r="IJ25" s="824"/>
      <c r="IK25" s="824"/>
      <c r="IL25" s="824"/>
      <c r="IM25" s="824"/>
      <c r="IN25" s="824"/>
      <c r="IO25" s="824"/>
      <c r="IP25" s="824"/>
      <c r="IQ25" s="824"/>
      <c r="IR25" s="824"/>
      <c r="IS25" s="824"/>
      <c r="IT25" s="824"/>
      <c r="IU25" s="824"/>
      <c r="IV25" s="824"/>
    </row>
    <row r="26" spans="2:256"/>
    <row r="27" spans="2:256"/>
  </sheetData>
  <mergeCells count="16">
    <mergeCell ref="B24:D24"/>
    <mergeCell ref="H24:I24"/>
    <mergeCell ref="B25:D25"/>
    <mergeCell ref="H25:IV25"/>
    <mergeCell ref="B12:C12"/>
    <mergeCell ref="B14:C14"/>
    <mergeCell ref="B16:C16"/>
    <mergeCell ref="B8:C10"/>
    <mergeCell ref="D8:H8"/>
    <mergeCell ref="I8:I9"/>
    <mergeCell ref="B1:I1"/>
    <mergeCell ref="B2:I2"/>
    <mergeCell ref="B3:I3"/>
    <mergeCell ref="B4:I4"/>
    <mergeCell ref="B5:I5"/>
    <mergeCell ref="B6:I6"/>
  </mergeCells>
  <pageMargins left="0.70866141732283472" right="0.70866141732283472" top="0.74803149606299213" bottom="0.74803149606299213" header="0.31496062992125984" footer="0.31496062992125984"/>
  <pageSetup scale="7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3:IV65544"/>
  <sheetViews>
    <sheetView showGridLines="0" topLeftCell="A52" zoomScale="80" zoomScaleNormal="80" workbookViewId="0">
      <selection activeCell="B3" sqref="B3:I3"/>
    </sheetView>
  </sheetViews>
  <sheetFormatPr baseColWidth="10" defaultColWidth="0" defaultRowHeight="15"/>
  <cols>
    <col min="1" max="1" width="2.7109375" customWidth="1"/>
    <col min="2" max="2" width="7.140625" customWidth="1"/>
    <col min="3" max="3" width="64.28515625" customWidth="1"/>
    <col min="4" max="9" width="21" customWidth="1"/>
    <col min="10" max="10" width="2.7109375" customWidth="1"/>
    <col min="11" max="11" width="11.42578125" hidden="1" customWidth="1"/>
    <col min="257" max="257" width="2.7109375" customWidth="1"/>
    <col min="258" max="258" width="7.140625" customWidth="1"/>
    <col min="259" max="259" width="64.28515625" customWidth="1"/>
    <col min="260" max="265" width="21" customWidth="1"/>
    <col min="266" max="266" width="2.7109375" customWidth="1"/>
    <col min="267" max="267" width="0" hidden="1" customWidth="1"/>
    <col min="513" max="513" width="2.7109375" customWidth="1"/>
    <col min="514" max="514" width="7.140625" customWidth="1"/>
    <col min="515" max="515" width="64.28515625" customWidth="1"/>
    <col min="516" max="521" width="21" customWidth="1"/>
    <col min="522" max="522" width="2.7109375" customWidth="1"/>
    <col min="523" max="523" width="0" hidden="1" customWidth="1"/>
    <col min="769" max="769" width="2.7109375" customWidth="1"/>
    <col min="770" max="770" width="7.140625" customWidth="1"/>
    <col min="771" max="771" width="64.28515625" customWidth="1"/>
    <col min="772" max="777" width="21" customWidth="1"/>
    <col min="778" max="778" width="2.7109375" customWidth="1"/>
    <col min="779" max="779" width="0" hidden="1" customWidth="1"/>
    <col min="1025" max="1025" width="2.7109375" customWidth="1"/>
    <col min="1026" max="1026" width="7.140625" customWidth="1"/>
    <col min="1027" max="1027" width="64.28515625" customWidth="1"/>
    <col min="1028" max="1033" width="21" customWidth="1"/>
    <col min="1034" max="1034" width="2.7109375" customWidth="1"/>
    <col min="1035" max="1035" width="0" hidden="1" customWidth="1"/>
    <col min="1281" max="1281" width="2.7109375" customWidth="1"/>
    <col min="1282" max="1282" width="7.140625" customWidth="1"/>
    <col min="1283" max="1283" width="64.28515625" customWidth="1"/>
    <col min="1284" max="1289" width="21" customWidth="1"/>
    <col min="1290" max="1290" width="2.7109375" customWidth="1"/>
    <col min="1291" max="1291" width="0" hidden="1" customWidth="1"/>
    <col min="1537" max="1537" width="2.7109375" customWidth="1"/>
    <col min="1538" max="1538" width="7.140625" customWidth="1"/>
    <col min="1539" max="1539" width="64.28515625" customWidth="1"/>
    <col min="1540" max="1545" width="21" customWidth="1"/>
    <col min="1546" max="1546" width="2.7109375" customWidth="1"/>
    <col min="1547" max="1547" width="0" hidden="1" customWidth="1"/>
    <col min="1793" max="1793" width="2.7109375" customWidth="1"/>
    <col min="1794" max="1794" width="7.140625" customWidth="1"/>
    <col min="1795" max="1795" width="64.28515625" customWidth="1"/>
    <col min="1796" max="1801" width="21" customWidth="1"/>
    <col min="1802" max="1802" width="2.7109375" customWidth="1"/>
    <col min="1803" max="1803" width="0" hidden="1" customWidth="1"/>
    <col min="2049" max="2049" width="2.7109375" customWidth="1"/>
    <col min="2050" max="2050" width="7.140625" customWidth="1"/>
    <col min="2051" max="2051" width="64.28515625" customWidth="1"/>
    <col min="2052" max="2057" width="21" customWidth="1"/>
    <col min="2058" max="2058" width="2.7109375" customWidth="1"/>
    <col min="2059" max="2059" width="0" hidden="1" customWidth="1"/>
    <col min="2305" max="2305" width="2.7109375" customWidth="1"/>
    <col min="2306" max="2306" width="7.140625" customWidth="1"/>
    <col min="2307" max="2307" width="64.28515625" customWidth="1"/>
    <col min="2308" max="2313" width="21" customWidth="1"/>
    <col min="2314" max="2314" width="2.7109375" customWidth="1"/>
    <col min="2315" max="2315" width="0" hidden="1" customWidth="1"/>
    <col min="2561" max="2561" width="2.7109375" customWidth="1"/>
    <col min="2562" max="2562" width="7.140625" customWidth="1"/>
    <col min="2563" max="2563" width="64.28515625" customWidth="1"/>
    <col min="2564" max="2569" width="21" customWidth="1"/>
    <col min="2570" max="2570" width="2.7109375" customWidth="1"/>
    <col min="2571" max="2571" width="0" hidden="1" customWidth="1"/>
    <col min="2817" max="2817" width="2.7109375" customWidth="1"/>
    <col min="2818" max="2818" width="7.140625" customWidth="1"/>
    <col min="2819" max="2819" width="64.28515625" customWidth="1"/>
    <col min="2820" max="2825" width="21" customWidth="1"/>
    <col min="2826" max="2826" width="2.7109375" customWidth="1"/>
    <col min="2827" max="2827" width="0" hidden="1" customWidth="1"/>
    <col min="3073" max="3073" width="2.7109375" customWidth="1"/>
    <col min="3074" max="3074" width="7.140625" customWidth="1"/>
    <col min="3075" max="3075" width="64.28515625" customWidth="1"/>
    <col min="3076" max="3081" width="21" customWidth="1"/>
    <col min="3082" max="3082" width="2.7109375" customWidth="1"/>
    <col min="3083" max="3083" width="0" hidden="1" customWidth="1"/>
    <col min="3329" max="3329" width="2.7109375" customWidth="1"/>
    <col min="3330" max="3330" width="7.140625" customWidth="1"/>
    <col min="3331" max="3331" width="64.28515625" customWidth="1"/>
    <col min="3332" max="3337" width="21" customWidth="1"/>
    <col min="3338" max="3338" width="2.7109375" customWidth="1"/>
    <col min="3339" max="3339" width="0" hidden="1" customWidth="1"/>
    <col min="3585" max="3585" width="2.7109375" customWidth="1"/>
    <col min="3586" max="3586" width="7.140625" customWidth="1"/>
    <col min="3587" max="3587" width="64.28515625" customWidth="1"/>
    <col min="3588" max="3593" width="21" customWidth="1"/>
    <col min="3594" max="3594" width="2.7109375" customWidth="1"/>
    <col min="3595" max="3595" width="0" hidden="1" customWidth="1"/>
    <col min="3841" max="3841" width="2.7109375" customWidth="1"/>
    <col min="3842" max="3842" width="7.140625" customWidth="1"/>
    <col min="3843" max="3843" width="64.28515625" customWidth="1"/>
    <col min="3844" max="3849" width="21" customWidth="1"/>
    <col min="3850" max="3850" width="2.7109375" customWidth="1"/>
    <col min="3851" max="3851" width="0" hidden="1" customWidth="1"/>
    <col min="4097" max="4097" width="2.7109375" customWidth="1"/>
    <col min="4098" max="4098" width="7.140625" customWidth="1"/>
    <col min="4099" max="4099" width="64.28515625" customWidth="1"/>
    <col min="4100" max="4105" width="21" customWidth="1"/>
    <col min="4106" max="4106" width="2.7109375" customWidth="1"/>
    <col min="4107" max="4107" width="0" hidden="1" customWidth="1"/>
    <col min="4353" max="4353" width="2.7109375" customWidth="1"/>
    <col min="4354" max="4354" width="7.140625" customWidth="1"/>
    <col min="4355" max="4355" width="64.28515625" customWidth="1"/>
    <col min="4356" max="4361" width="21" customWidth="1"/>
    <col min="4362" max="4362" width="2.7109375" customWidth="1"/>
    <col min="4363" max="4363" width="0" hidden="1" customWidth="1"/>
    <col min="4609" max="4609" width="2.7109375" customWidth="1"/>
    <col min="4610" max="4610" width="7.140625" customWidth="1"/>
    <col min="4611" max="4611" width="64.28515625" customWidth="1"/>
    <col min="4612" max="4617" width="21" customWidth="1"/>
    <col min="4618" max="4618" width="2.7109375" customWidth="1"/>
    <col min="4619" max="4619" width="0" hidden="1" customWidth="1"/>
    <col min="4865" max="4865" width="2.7109375" customWidth="1"/>
    <col min="4866" max="4866" width="7.140625" customWidth="1"/>
    <col min="4867" max="4867" width="64.28515625" customWidth="1"/>
    <col min="4868" max="4873" width="21" customWidth="1"/>
    <col min="4874" max="4874" width="2.7109375" customWidth="1"/>
    <col min="4875" max="4875" width="0" hidden="1" customWidth="1"/>
    <col min="5121" max="5121" width="2.7109375" customWidth="1"/>
    <col min="5122" max="5122" width="7.140625" customWidth="1"/>
    <col min="5123" max="5123" width="64.28515625" customWidth="1"/>
    <col min="5124" max="5129" width="21" customWidth="1"/>
    <col min="5130" max="5130" width="2.7109375" customWidth="1"/>
    <col min="5131" max="5131" width="0" hidden="1" customWidth="1"/>
    <col min="5377" max="5377" width="2.7109375" customWidth="1"/>
    <col min="5378" max="5378" width="7.140625" customWidth="1"/>
    <col min="5379" max="5379" width="64.28515625" customWidth="1"/>
    <col min="5380" max="5385" width="21" customWidth="1"/>
    <col min="5386" max="5386" width="2.7109375" customWidth="1"/>
    <col min="5387" max="5387" width="0" hidden="1" customWidth="1"/>
    <col min="5633" max="5633" width="2.7109375" customWidth="1"/>
    <col min="5634" max="5634" width="7.140625" customWidth="1"/>
    <col min="5635" max="5635" width="64.28515625" customWidth="1"/>
    <col min="5636" max="5641" width="21" customWidth="1"/>
    <col min="5642" max="5642" width="2.7109375" customWidth="1"/>
    <col min="5643" max="5643" width="0" hidden="1" customWidth="1"/>
    <col min="5889" max="5889" width="2.7109375" customWidth="1"/>
    <col min="5890" max="5890" width="7.140625" customWidth="1"/>
    <col min="5891" max="5891" width="64.28515625" customWidth="1"/>
    <col min="5892" max="5897" width="21" customWidth="1"/>
    <col min="5898" max="5898" width="2.7109375" customWidth="1"/>
    <col min="5899" max="5899" width="0" hidden="1" customWidth="1"/>
    <col min="6145" max="6145" width="2.7109375" customWidth="1"/>
    <col min="6146" max="6146" width="7.140625" customWidth="1"/>
    <col min="6147" max="6147" width="64.28515625" customWidth="1"/>
    <col min="6148" max="6153" width="21" customWidth="1"/>
    <col min="6154" max="6154" width="2.7109375" customWidth="1"/>
    <col min="6155" max="6155" width="0" hidden="1" customWidth="1"/>
    <col min="6401" max="6401" width="2.7109375" customWidth="1"/>
    <col min="6402" max="6402" width="7.140625" customWidth="1"/>
    <col min="6403" max="6403" width="64.28515625" customWidth="1"/>
    <col min="6404" max="6409" width="21" customWidth="1"/>
    <col min="6410" max="6410" width="2.7109375" customWidth="1"/>
    <col min="6411" max="6411" width="0" hidden="1" customWidth="1"/>
    <col min="6657" max="6657" width="2.7109375" customWidth="1"/>
    <col min="6658" max="6658" width="7.140625" customWidth="1"/>
    <col min="6659" max="6659" width="64.28515625" customWidth="1"/>
    <col min="6660" max="6665" width="21" customWidth="1"/>
    <col min="6666" max="6666" width="2.7109375" customWidth="1"/>
    <col min="6667" max="6667" width="0" hidden="1" customWidth="1"/>
    <col min="6913" max="6913" width="2.7109375" customWidth="1"/>
    <col min="6914" max="6914" width="7.140625" customWidth="1"/>
    <col min="6915" max="6915" width="64.28515625" customWidth="1"/>
    <col min="6916" max="6921" width="21" customWidth="1"/>
    <col min="6922" max="6922" width="2.7109375" customWidth="1"/>
    <col min="6923" max="6923" width="0" hidden="1" customWidth="1"/>
    <col min="7169" max="7169" width="2.7109375" customWidth="1"/>
    <col min="7170" max="7170" width="7.140625" customWidth="1"/>
    <col min="7171" max="7171" width="64.28515625" customWidth="1"/>
    <col min="7172" max="7177" width="21" customWidth="1"/>
    <col min="7178" max="7178" width="2.7109375" customWidth="1"/>
    <col min="7179" max="7179" width="0" hidden="1" customWidth="1"/>
    <col min="7425" max="7425" width="2.7109375" customWidth="1"/>
    <col min="7426" max="7426" width="7.140625" customWidth="1"/>
    <col min="7427" max="7427" width="64.28515625" customWidth="1"/>
    <col min="7428" max="7433" width="21" customWidth="1"/>
    <col min="7434" max="7434" width="2.7109375" customWidth="1"/>
    <col min="7435" max="7435" width="0" hidden="1" customWidth="1"/>
    <col min="7681" max="7681" width="2.7109375" customWidth="1"/>
    <col min="7682" max="7682" width="7.140625" customWidth="1"/>
    <col min="7683" max="7683" width="64.28515625" customWidth="1"/>
    <col min="7684" max="7689" width="21" customWidth="1"/>
    <col min="7690" max="7690" width="2.7109375" customWidth="1"/>
    <col min="7691" max="7691" width="0" hidden="1" customWidth="1"/>
    <col min="7937" max="7937" width="2.7109375" customWidth="1"/>
    <col min="7938" max="7938" width="7.140625" customWidth="1"/>
    <col min="7939" max="7939" width="64.28515625" customWidth="1"/>
    <col min="7940" max="7945" width="21" customWidth="1"/>
    <col min="7946" max="7946" width="2.7109375" customWidth="1"/>
    <col min="7947" max="7947" width="0" hidden="1" customWidth="1"/>
    <col min="8193" max="8193" width="2.7109375" customWidth="1"/>
    <col min="8194" max="8194" width="7.140625" customWidth="1"/>
    <col min="8195" max="8195" width="64.28515625" customWidth="1"/>
    <col min="8196" max="8201" width="21" customWidth="1"/>
    <col min="8202" max="8202" width="2.7109375" customWidth="1"/>
    <col min="8203" max="8203" width="0" hidden="1" customWidth="1"/>
    <col min="8449" max="8449" width="2.7109375" customWidth="1"/>
    <col min="8450" max="8450" width="7.140625" customWidth="1"/>
    <col min="8451" max="8451" width="64.28515625" customWidth="1"/>
    <col min="8452" max="8457" width="21" customWidth="1"/>
    <col min="8458" max="8458" width="2.7109375" customWidth="1"/>
    <col min="8459" max="8459" width="0" hidden="1" customWidth="1"/>
    <col min="8705" max="8705" width="2.7109375" customWidth="1"/>
    <col min="8706" max="8706" width="7.140625" customWidth="1"/>
    <col min="8707" max="8707" width="64.28515625" customWidth="1"/>
    <col min="8708" max="8713" width="21" customWidth="1"/>
    <col min="8714" max="8714" width="2.7109375" customWidth="1"/>
    <col min="8715" max="8715" width="0" hidden="1" customWidth="1"/>
    <col min="8961" max="8961" width="2.7109375" customWidth="1"/>
    <col min="8962" max="8962" width="7.140625" customWidth="1"/>
    <col min="8963" max="8963" width="64.28515625" customWidth="1"/>
    <col min="8964" max="8969" width="21" customWidth="1"/>
    <col min="8970" max="8970" width="2.7109375" customWidth="1"/>
    <col min="8971" max="8971" width="0" hidden="1" customWidth="1"/>
    <col min="9217" max="9217" width="2.7109375" customWidth="1"/>
    <col min="9218" max="9218" width="7.140625" customWidth="1"/>
    <col min="9219" max="9219" width="64.28515625" customWidth="1"/>
    <col min="9220" max="9225" width="21" customWidth="1"/>
    <col min="9226" max="9226" width="2.7109375" customWidth="1"/>
    <col min="9227" max="9227" width="0" hidden="1" customWidth="1"/>
    <col min="9473" max="9473" width="2.7109375" customWidth="1"/>
    <col min="9474" max="9474" width="7.140625" customWidth="1"/>
    <col min="9475" max="9475" width="64.28515625" customWidth="1"/>
    <col min="9476" max="9481" width="21" customWidth="1"/>
    <col min="9482" max="9482" width="2.7109375" customWidth="1"/>
    <col min="9483" max="9483" width="0" hidden="1" customWidth="1"/>
    <col min="9729" max="9729" width="2.7109375" customWidth="1"/>
    <col min="9730" max="9730" width="7.140625" customWidth="1"/>
    <col min="9731" max="9731" width="64.28515625" customWidth="1"/>
    <col min="9732" max="9737" width="21" customWidth="1"/>
    <col min="9738" max="9738" width="2.7109375" customWidth="1"/>
    <col min="9739" max="9739" width="0" hidden="1" customWidth="1"/>
    <col min="9985" max="9985" width="2.7109375" customWidth="1"/>
    <col min="9986" max="9986" width="7.140625" customWidth="1"/>
    <col min="9987" max="9987" width="64.28515625" customWidth="1"/>
    <col min="9988" max="9993" width="21" customWidth="1"/>
    <col min="9994" max="9994" width="2.7109375" customWidth="1"/>
    <col min="9995" max="9995" width="0" hidden="1" customWidth="1"/>
    <col min="10241" max="10241" width="2.7109375" customWidth="1"/>
    <col min="10242" max="10242" width="7.140625" customWidth="1"/>
    <col min="10243" max="10243" width="64.28515625" customWidth="1"/>
    <col min="10244" max="10249" width="21" customWidth="1"/>
    <col min="10250" max="10250" width="2.7109375" customWidth="1"/>
    <col min="10251" max="10251" width="0" hidden="1" customWidth="1"/>
    <col min="10497" max="10497" width="2.7109375" customWidth="1"/>
    <col min="10498" max="10498" width="7.140625" customWidth="1"/>
    <col min="10499" max="10499" width="64.28515625" customWidth="1"/>
    <col min="10500" max="10505" width="21" customWidth="1"/>
    <col min="10506" max="10506" width="2.7109375" customWidth="1"/>
    <col min="10507" max="10507" width="0" hidden="1" customWidth="1"/>
    <col min="10753" max="10753" width="2.7109375" customWidth="1"/>
    <col min="10754" max="10754" width="7.140625" customWidth="1"/>
    <col min="10755" max="10755" width="64.28515625" customWidth="1"/>
    <col min="10756" max="10761" width="21" customWidth="1"/>
    <col min="10762" max="10762" width="2.7109375" customWidth="1"/>
    <col min="10763" max="10763" width="0" hidden="1" customWidth="1"/>
    <col min="11009" max="11009" width="2.7109375" customWidth="1"/>
    <col min="11010" max="11010" width="7.140625" customWidth="1"/>
    <col min="11011" max="11011" width="64.28515625" customWidth="1"/>
    <col min="11012" max="11017" width="21" customWidth="1"/>
    <col min="11018" max="11018" width="2.7109375" customWidth="1"/>
    <col min="11019" max="11019" width="0" hidden="1" customWidth="1"/>
    <col min="11265" max="11265" width="2.7109375" customWidth="1"/>
    <col min="11266" max="11266" width="7.140625" customWidth="1"/>
    <col min="11267" max="11267" width="64.28515625" customWidth="1"/>
    <col min="11268" max="11273" width="21" customWidth="1"/>
    <col min="11274" max="11274" width="2.7109375" customWidth="1"/>
    <col min="11275" max="11275" width="0" hidden="1" customWidth="1"/>
    <col min="11521" max="11521" width="2.7109375" customWidth="1"/>
    <col min="11522" max="11522" width="7.140625" customWidth="1"/>
    <col min="11523" max="11523" width="64.28515625" customWidth="1"/>
    <col min="11524" max="11529" width="21" customWidth="1"/>
    <col min="11530" max="11530" width="2.7109375" customWidth="1"/>
    <col min="11531" max="11531" width="0" hidden="1" customWidth="1"/>
    <col min="11777" max="11777" width="2.7109375" customWidth="1"/>
    <col min="11778" max="11778" width="7.140625" customWidth="1"/>
    <col min="11779" max="11779" width="64.28515625" customWidth="1"/>
    <col min="11780" max="11785" width="21" customWidth="1"/>
    <col min="11786" max="11786" width="2.7109375" customWidth="1"/>
    <col min="11787" max="11787" width="0" hidden="1" customWidth="1"/>
    <col min="12033" max="12033" width="2.7109375" customWidth="1"/>
    <col min="12034" max="12034" width="7.140625" customWidth="1"/>
    <col min="12035" max="12035" width="64.28515625" customWidth="1"/>
    <col min="12036" max="12041" width="21" customWidth="1"/>
    <col min="12042" max="12042" width="2.7109375" customWidth="1"/>
    <col min="12043" max="12043" width="0" hidden="1" customWidth="1"/>
    <col min="12289" max="12289" width="2.7109375" customWidth="1"/>
    <col min="12290" max="12290" width="7.140625" customWidth="1"/>
    <col min="12291" max="12291" width="64.28515625" customWidth="1"/>
    <col min="12292" max="12297" width="21" customWidth="1"/>
    <col min="12298" max="12298" width="2.7109375" customWidth="1"/>
    <col min="12299" max="12299" width="0" hidden="1" customWidth="1"/>
    <col min="12545" max="12545" width="2.7109375" customWidth="1"/>
    <col min="12546" max="12546" width="7.140625" customWidth="1"/>
    <col min="12547" max="12547" width="64.28515625" customWidth="1"/>
    <col min="12548" max="12553" width="21" customWidth="1"/>
    <col min="12554" max="12554" width="2.7109375" customWidth="1"/>
    <col min="12555" max="12555" width="0" hidden="1" customWidth="1"/>
    <col min="12801" max="12801" width="2.7109375" customWidth="1"/>
    <col min="12802" max="12802" width="7.140625" customWidth="1"/>
    <col min="12803" max="12803" width="64.28515625" customWidth="1"/>
    <col min="12804" max="12809" width="21" customWidth="1"/>
    <col min="12810" max="12810" width="2.7109375" customWidth="1"/>
    <col min="12811" max="12811" width="0" hidden="1" customWidth="1"/>
    <col min="13057" max="13057" width="2.7109375" customWidth="1"/>
    <col min="13058" max="13058" width="7.140625" customWidth="1"/>
    <col min="13059" max="13059" width="64.28515625" customWidth="1"/>
    <col min="13060" max="13065" width="21" customWidth="1"/>
    <col min="13066" max="13066" width="2.7109375" customWidth="1"/>
    <col min="13067" max="13067" width="0" hidden="1" customWidth="1"/>
    <col min="13313" max="13313" width="2.7109375" customWidth="1"/>
    <col min="13314" max="13314" width="7.140625" customWidth="1"/>
    <col min="13315" max="13315" width="64.28515625" customWidth="1"/>
    <col min="13316" max="13321" width="21" customWidth="1"/>
    <col min="13322" max="13322" width="2.7109375" customWidth="1"/>
    <col min="13323" max="13323" width="0" hidden="1" customWidth="1"/>
    <col min="13569" max="13569" width="2.7109375" customWidth="1"/>
    <col min="13570" max="13570" width="7.140625" customWidth="1"/>
    <col min="13571" max="13571" width="64.28515625" customWidth="1"/>
    <col min="13572" max="13577" width="21" customWidth="1"/>
    <col min="13578" max="13578" width="2.7109375" customWidth="1"/>
    <col min="13579" max="13579" width="0" hidden="1" customWidth="1"/>
    <col min="13825" max="13825" width="2.7109375" customWidth="1"/>
    <col min="13826" max="13826" width="7.140625" customWidth="1"/>
    <col min="13827" max="13827" width="64.28515625" customWidth="1"/>
    <col min="13828" max="13833" width="21" customWidth="1"/>
    <col min="13834" max="13834" width="2.7109375" customWidth="1"/>
    <col min="13835" max="13835" width="0" hidden="1" customWidth="1"/>
    <col min="14081" max="14081" width="2.7109375" customWidth="1"/>
    <col min="14082" max="14082" width="7.140625" customWidth="1"/>
    <col min="14083" max="14083" width="64.28515625" customWidth="1"/>
    <col min="14084" max="14089" width="21" customWidth="1"/>
    <col min="14090" max="14090" width="2.7109375" customWidth="1"/>
    <col min="14091" max="14091" width="0" hidden="1" customWidth="1"/>
    <col min="14337" max="14337" width="2.7109375" customWidth="1"/>
    <col min="14338" max="14338" width="7.140625" customWidth="1"/>
    <col min="14339" max="14339" width="64.28515625" customWidth="1"/>
    <col min="14340" max="14345" width="21" customWidth="1"/>
    <col min="14346" max="14346" width="2.7109375" customWidth="1"/>
    <col min="14347" max="14347" width="0" hidden="1" customWidth="1"/>
    <col min="14593" max="14593" width="2.7109375" customWidth="1"/>
    <col min="14594" max="14594" width="7.140625" customWidth="1"/>
    <col min="14595" max="14595" width="64.28515625" customWidth="1"/>
    <col min="14596" max="14601" width="21" customWidth="1"/>
    <col min="14602" max="14602" width="2.7109375" customWidth="1"/>
    <col min="14603" max="14603" width="0" hidden="1" customWidth="1"/>
    <col min="14849" max="14849" width="2.7109375" customWidth="1"/>
    <col min="14850" max="14850" width="7.140625" customWidth="1"/>
    <col min="14851" max="14851" width="64.28515625" customWidth="1"/>
    <col min="14852" max="14857" width="21" customWidth="1"/>
    <col min="14858" max="14858" width="2.7109375" customWidth="1"/>
    <col min="14859" max="14859" width="0" hidden="1" customWidth="1"/>
    <col min="15105" max="15105" width="2.7109375" customWidth="1"/>
    <col min="15106" max="15106" width="7.140625" customWidth="1"/>
    <col min="15107" max="15107" width="64.28515625" customWidth="1"/>
    <col min="15108" max="15113" width="21" customWidth="1"/>
    <col min="15114" max="15114" width="2.7109375" customWidth="1"/>
    <col min="15115" max="15115" width="0" hidden="1" customWidth="1"/>
    <col min="15361" max="15361" width="2.7109375" customWidth="1"/>
    <col min="15362" max="15362" width="7.140625" customWidth="1"/>
    <col min="15363" max="15363" width="64.28515625" customWidth="1"/>
    <col min="15364" max="15369" width="21" customWidth="1"/>
    <col min="15370" max="15370" width="2.7109375" customWidth="1"/>
    <col min="15371" max="15371" width="0" hidden="1" customWidth="1"/>
    <col min="15617" max="15617" width="2.7109375" customWidth="1"/>
    <col min="15618" max="15618" width="7.140625" customWidth="1"/>
    <col min="15619" max="15619" width="64.28515625" customWidth="1"/>
    <col min="15620" max="15625" width="21" customWidth="1"/>
    <col min="15626" max="15626" width="2.7109375" customWidth="1"/>
    <col min="15627" max="15627" width="0" hidden="1" customWidth="1"/>
    <col min="15873" max="15873" width="2.7109375" customWidth="1"/>
    <col min="15874" max="15874" width="7.140625" customWidth="1"/>
    <col min="15875" max="15875" width="64.28515625" customWidth="1"/>
    <col min="15876" max="15881" width="21" customWidth="1"/>
    <col min="15882" max="15882" width="2.7109375" customWidth="1"/>
    <col min="15883" max="15883" width="0" hidden="1" customWidth="1"/>
    <col min="16129" max="16129" width="2.7109375" customWidth="1"/>
    <col min="16130" max="16130" width="7.140625" customWidth="1"/>
    <col min="16131" max="16131" width="64.28515625" customWidth="1"/>
    <col min="16132" max="16137" width="21" customWidth="1"/>
    <col min="16138" max="16138" width="2.7109375" customWidth="1"/>
    <col min="16139" max="16139" width="0" hidden="1" customWidth="1"/>
  </cols>
  <sheetData>
    <row r="3" spans="2:9">
      <c r="B3" s="789" t="s">
        <v>1186</v>
      </c>
      <c r="C3" s="790"/>
      <c r="D3" s="790"/>
      <c r="E3" s="790"/>
      <c r="F3" s="790"/>
      <c r="G3" s="790"/>
      <c r="H3" s="790"/>
      <c r="I3" s="791"/>
    </row>
    <row r="4" spans="2:9">
      <c r="B4" s="789" t="s">
        <v>0</v>
      </c>
      <c r="C4" s="790"/>
      <c r="D4" s="790"/>
      <c r="E4" s="790"/>
      <c r="F4" s="790"/>
      <c r="G4" s="790"/>
      <c r="H4" s="790"/>
      <c r="I4" s="791"/>
    </row>
    <row r="5" spans="2:9">
      <c r="B5" s="792" t="s">
        <v>3</v>
      </c>
      <c r="C5" s="793"/>
      <c r="D5" s="793"/>
      <c r="E5" s="793"/>
      <c r="F5" s="793"/>
      <c r="G5" s="793"/>
      <c r="H5" s="793"/>
      <c r="I5" s="794"/>
    </row>
    <row r="6" spans="2:9">
      <c r="B6" s="795" t="s">
        <v>230</v>
      </c>
      <c r="C6" s="796"/>
      <c r="D6" s="796"/>
      <c r="E6" s="796"/>
      <c r="F6" s="796"/>
      <c r="G6" s="796"/>
      <c r="H6" s="796"/>
      <c r="I6" s="797"/>
    </row>
    <row r="7" spans="2:9">
      <c r="B7" s="795" t="s">
        <v>251</v>
      </c>
      <c r="C7" s="796"/>
      <c r="D7" s="796"/>
      <c r="E7" s="796"/>
      <c r="F7" s="796"/>
      <c r="G7" s="796"/>
      <c r="H7" s="796"/>
      <c r="I7" s="797"/>
    </row>
    <row r="8" spans="2:9">
      <c r="B8" s="798" t="s">
        <v>1154</v>
      </c>
      <c r="C8" s="799"/>
      <c r="D8" s="799"/>
      <c r="E8" s="799"/>
      <c r="F8" s="799"/>
      <c r="G8" s="799"/>
      <c r="H8" s="799"/>
      <c r="I8" s="800"/>
    </row>
    <row r="9" spans="2:9">
      <c r="B9" s="208"/>
      <c r="C9" s="208"/>
      <c r="D9" s="208"/>
      <c r="E9" s="208"/>
      <c r="F9" s="208"/>
      <c r="G9" s="208"/>
      <c r="H9" s="208"/>
      <c r="I9" s="208"/>
    </row>
    <row r="10" spans="2:9">
      <c r="B10" s="825" t="s">
        <v>66</v>
      </c>
      <c r="C10" s="826"/>
      <c r="D10" s="806" t="s">
        <v>232</v>
      </c>
      <c r="E10" s="807"/>
      <c r="F10" s="807"/>
      <c r="G10" s="807"/>
      <c r="H10" s="808"/>
      <c r="I10" s="809" t="s">
        <v>233</v>
      </c>
    </row>
    <row r="11" spans="2:9" ht="24.75">
      <c r="B11" s="827"/>
      <c r="C11" s="828"/>
      <c r="D11" s="210" t="s">
        <v>234</v>
      </c>
      <c r="E11" s="211" t="s">
        <v>235</v>
      </c>
      <c r="F11" s="210" t="s">
        <v>206</v>
      </c>
      <c r="G11" s="210" t="s">
        <v>207</v>
      </c>
      <c r="H11" s="210" t="s">
        <v>236</v>
      </c>
      <c r="I11" s="809"/>
    </row>
    <row r="12" spans="2:9">
      <c r="B12" s="829"/>
      <c r="C12" s="830"/>
      <c r="D12" s="212">
        <v>1</v>
      </c>
      <c r="E12" s="212">
        <v>2</v>
      </c>
      <c r="F12" s="212" t="s">
        <v>237</v>
      </c>
      <c r="G12" s="212">
        <v>4</v>
      </c>
      <c r="H12" s="212">
        <v>5</v>
      </c>
      <c r="I12" s="212" t="s">
        <v>238</v>
      </c>
    </row>
    <row r="13" spans="2:9">
      <c r="B13" s="856" t="s">
        <v>151</v>
      </c>
      <c r="C13" s="857"/>
      <c r="D13" s="403">
        <f t="shared" ref="D13:I13" si="0">SUM(D14:D20)</f>
        <v>14652756</v>
      </c>
      <c r="E13" s="403">
        <f t="shared" si="0"/>
        <v>-398455</v>
      </c>
      <c r="F13" s="403">
        <f t="shared" si="0"/>
        <v>14254301</v>
      </c>
      <c r="G13" s="403">
        <f t="shared" si="0"/>
        <v>14125164</v>
      </c>
      <c r="H13" s="403">
        <f t="shared" si="0"/>
        <v>13998295</v>
      </c>
      <c r="I13" s="403">
        <f t="shared" si="0"/>
        <v>129137</v>
      </c>
    </row>
    <row r="14" spans="2:9">
      <c r="B14" s="282"/>
      <c r="C14" s="283" t="s">
        <v>252</v>
      </c>
      <c r="D14" s="402">
        <v>8385109</v>
      </c>
      <c r="E14" s="402">
        <v>260678</v>
      </c>
      <c r="F14" s="404">
        <f t="shared" ref="F14:F20" si="1">D14+E14</f>
        <v>8645787</v>
      </c>
      <c r="G14" s="402">
        <v>8645787</v>
      </c>
      <c r="H14" s="402">
        <v>8645787</v>
      </c>
      <c r="I14" s="404">
        <f t="shared" ref="I14:I20" si="2">F14-G14</f>
        <v>0</v>
      </c>
    </row>
    <row r="15" spans="2:9">
      <c r="B15" s="282"/>
      <c r="C15" s="283" t="s">
        <v>253</v>
      </c>
      <c r="D15" s="402">
        <v>749388</v>
      </c>
      <c r="E15" s="402">
        <v>-140936</v>
      </c>
      <c r="F15" s="404">
        <f t="shared" si="1"/>
        <v>608452</v>
      </c>
      <c r="G15" s="402">
        <v>605287</v>
      </c>
      <c r="H15" s="402">
        <v>605287</v>
      </c>
      <c r="I15" s="404">
        <f t="shared" si="2"/>
        <v>3165</v>
      </c>
    </row>
    <row r="16" spans="2:9">
      <c r="B16" s="282"/>
      <c r="C16" s="283" t="s">
        <v>254</v>
      </c>
      <c r="D16" s="402">
        <v>1395548</v>
      </c>
      <c r="E16" s="402">
        <v>158810</v>
      </c>
      <c r="F16" s="404">
        <f t="shared" si="1"/>
        <v>1554358</v>
      </c>
      <c r="G16" s="402">
        <v>1544393</v>
      </c>
      <c r="H16" s="402">
        <v>1417525</v>
      </c>
      <c r="I16" s="404">
        <f t="shared" si="2"/>
        <v>9965</v>
      </c>
    </row>
    <row r="17" spans="2:9">
      <c r="B17" s="282"/>
      <c r="C17" s="283" t="s">
        <v>255</v>
      </c>
      <c r="D17" s="402">
        <v>2194873</v>
      </c>
      <c r="E17" s="402">
        <v>-338969</v>
      </c>
      <c r="F17" s="404">
        <f t="shared" si="1"/>
        <v>1855904</v>
      </c>
      <c r="G17" s="402">
        <v>1754377</v>
      </c>
      <c r="H17" s="402">
        <v>1754376</v>
      </c>
      <c r="I17" s="404">
        <f t="shared" si="2"/>
        <v>101527</v>
      </c>
    </row>
    <row r="18" spans="2:9">
      <c r="B18" s="282"/>
      <c r="C18" s="283" t="s">
        <v>256</v>
      </c>
      <c r="D18" s="402">
        <v>184140</v>
      </c>
      <c r="E18" s="402">
        <v>467669</v>
      </c>
      <c r="F18" s="404">
        <f t="shared" si="1"/>
        <v>651809</v>
      </c>
      <c r="G18" s="402">
        <v>650833</v>
      </c>
      <c r="H18" s="402">
        <v>650833</v>
      </c>
      <c r="I18" s="404">
        <f t="shared" si="2"/>
        <v>976</v>
      </c>
    </row>
    <row r="19" spans="2:9">
      <c r="B19" s="282"/>
      <c r="C19" s="283" t="s">
        <v>257</v>
      </c>
      <c r="D19" s="402">
        <v>757447</v>
      </c>
      <c r="E19" s="284">
        <v>-757447</v>
      </c>
      <c r="F19" s="404">
        <f t="shared" si="1"/>
        <v>0</v>
      </c>
      <c r="G19" s="402">
        <v>0</v>
      </c>
      <c r="H19" s="402">
        <v>0</v>
      </c>
      <c r="I19" s="404">
        <f t="shared" si="2"/>
        <v>0</v>
      </c>
    </row>
    <row r="20" spans="2:9">
      <c r="B20" s="282"/>
      <c r="C20" s="283" t="s">
        <v>258</v>
      </c>
      <c r="D20" s="402">
        <v>986251</v>
      </c>
      <c r="E20" s="284">
        <v>-48260</v>
      </c>
      <c r="F20" s="404">
        <f t="shared" si="1"/>
        <v>937991</v>
      </c>
      <c r="G20" s="402">
        <v>924487</v>
      </c>
      <c r="H20" s="402">
        <v>924487</v>
      </c>
      <c r="I20" s="404">
        <f t="shared" si="2"/>
        <v>13504</v>
      </c>
    </row>
    <row r="21" spans="2:9">
      <c r="B21" s="856" t="s">
        <v>74</v>
      </c>
      <c r="C21" s="857"/>
      <c r="D21" s="403">
        <f t="shared" ref="D21:I21" si="3">SUM(D22:D30)</f>
        <v>384000</v>
      </c>
      <c r="E21" s="403">
        <f t="shared" si="3"/>
        <v>2564180</v>
      </c>
      <c r="F21" s="403">
        <f t="shared" si="3"/>
        <v>2948180</v>
      </c>
      <c r="G21" s="403">
        <f t="shared" si="3"/>
        <v>2909744</v>
      </c>
      <c r="H21" s="403">
        <f t="shared" si="3"/>
        <v>2911377</v>
      </c>
      <c r="I21" s="403">
        <f t="shared" si="3"/>
        <v>38436</v>
      </c>
    </row>
    <row r="22" spans="2:9">
      <c r="B22" s="282"/>
      <c r="C22" s="283" t="s">
        <v>259</v>
      </c>
      <c r="D22" s="402">
        <v>152000</v>
      </c>
      <c r="E22" s="402">
        <v>177794</v>
      </c>
      <c r="F22" s="404">
        <f t="shared" ref="F22:F30" si="4">D22+E22</f>
        <v>329794</v>
      </c>
      <c r="G22" s="402">
        <v>306628</v>
      </c>
      <c r="H22" s="402">
        <v>306628</v>
      </c>
      <c r="I22" s="404">
        <f t="shared" ref="I22:I30" si="5">F22-G22</f>
        <v>23166</v>
      </c>
    </row>
    <row r="23" spans="2:9">
      <c r="B23" s="282"/>
      <c r="C23" s="283" t="s">
        <v>260</v>
      </c>
      <c r="D23" s="402">
        <v>36000</v>
      </c>
      <c r="E23" s="402">
        <v>13200</v>
      </c>
      <c r="F23" s="404">
        <f t="shared" si="4"/>
        <v>49200</v>
      </c>
      <c r="G23" s="402">
        <v>41872</v>
      </c>
      <c r="H23" s="402">
        <v>41872</v>
      </c>
      <c r="I23" s="404">
        <f t="shared" si="5"/>
        <v>7328</v>
      </c>
    </row>
    <row r="24" spans="2:9">
      <c r="B24" s="282"/>
      <c r="C24" s="283" t="s">
        <v>261</v>
      </c>
      <c r="D24" s="402">
        <v>15000</v>
      </c>
      <c r="E24" s="402">
        <v>2271179</v>
      </c>
      <c r="F24" s="404">
        <f t="shared" si="4"/>
        <v>2286179</v>
      </c>
      <c r="G24" s="402">
        <v>2286179</v>
      </c>
      <c r="H24" s="402">
        <v>2286179</v>
      </c>
      <c r="I24" s="404">
        <f t="shared" si="5"/>
        <v>0</v>
      </c>
    </row>
    <row r="25" spans="2:9">
      <c r="B25" s="282"/>
      <c r="C25" s="283" t="s">
        <v>262</v>
      </c>
      <c r="D25" s="402">
        <v>40000</v>
      </c>
      <c r="E25" s="402">
        <v>-3000</v>
      </c>
      <c r="F25" s="404">
        <f t="shared" si="4"/>
        <v>37000</v>
      </c>
      <c r="G25" s="402">
        <v>34141</v>
      </c>
      <c r="H25" s="402">
        <v>35774</v>
      </c>
      <c r="I25" s="404">
        <f t="shared" si="5"/>
        <v>2859</v>
      </c>
    </row>
    <row r="26" spans="2:9">
      <c r="B26" s="282"/>
      <c r="C26" s="283" t="s">
        <v>263</v>
      </c>
      <c r="D26" s="402">
        <v>5000</v>
      </c>
      <c r="E26" s="402">
        <v>-500</v>
      </c>
      <c r="F26" s="404">
        <f t="shared" si="4"/>
        <v>4500</v>
      </c>
      <c r="G26" s="402">
        <v>3631</v>
      </c>
      <c r="H26" s="402">
        <v>3631</v>
      </c>
      <c r="I26" s="404">
        <f t="shared" si="5"/>
        <v>869</v>
      </c>
    </row>
    <row r="27" spans="2:9">
      <c r="B27" s="282"/>
      <c r="C27" s="283" t="s">
        <v>264</v>
      </c>
      <c r="D27" s="402">
        <v>80000</v>
      </c>
      <c r="E27" s="402">
        <v>66237</v>
      </c>
      <c r="F27" s="404">
        <f t="shared" si="4"/>
        <v>146237</v>
      </c>
      <c r="G27" s="402">
        <v>146237</v>
      </c>
      <c r="H27" s="402">
        <v>146237</v>
      </c>
      <c r="I27" s="404">
        <f t="shared" si="5"/>
        <v>0</v>
      </c>
    </row>
    <row r="28" spans="2:9">
      <c r="B28" s="282"/>
      <c r="C28" s="283" t="s">
        <v>265</v>
      </c>
      <c r="D28" s="402">
        <v>28000</v>
      </c>
      <c r="E28" s="284">
        <v>41270</v>
      </c>
      <c r="F28" s="404">
        <f t="shared" si="4"/>
        <v>69270</v>
      </c>
      <c r="G28" s="402">
        <v>66230</v>
      </c>
      <c r="H28" s="402">
        <v>66230</v>
      </c>
      <c r="I28" s="404">
        <f t="shared" si="5"/>
        <v>3040</v>
      </c>
    </row>
    <row r="29" spans="2:9">
      <c r="B29" s="282"/>
      <c r="C29" s="283" t="s">
        <v>266</v>
      </c>
      <c r="D29" s="402"/>
      <c r="E29" s="284"/>
      <c r="F29" s="404">
        <f t="shared" si="4"/>
        <v>0</v>
      </c>
      <c r="G29" s="402"/>
      <c r="H29" s="402"/>
      <c r="I29" s="404">
        <f t="shared" si="5"/>
        <v>0</v>
      </c>
    </row>
    <row r="30" spans="2:9">
      <c r="B30" s="282"/>
      <c r="C30" s="283" t="s">
        <v>267</v>
      </c>
      <c r="D30" s="402">
        <v>28000</v>
      </c>
      <c r="E30" s="284">
        <v>-2000</v>
      </c>
      <c r="F30" s="404">
        <f t="shared" si="4"/>
        <v>26000</v>
      </c>
      <c r="G30" s="402">
        <v>24826</v>
      </c>
      <c r="H30" s="402">
        <v>24826</v>
      </c>
      <c r="I30" s="404">
        <f t="shared" si="5"/>
        <v>1174</v>
      </c>
    </row>
    <row r="31" spans="2:9">
      <c r="B31" s="856" t="s">
        <v>76</v>
      </c>
      <c r="C31" s="857"/>
      <c r="D31" s="403">
        <f t="shared" ref="D31:I31" si="6">SUM(D32:D40)</f>
        <v>2019850</v>
      </c>
      <c r="E31" s="403">
        <f t="shared" si="6"/>
        <v>5237001</v>
      </c>
      <c r="F31" s="403">
        <f t="shared" si="6"/>
        <v>7256851</v>
      </c>
      <c r="G31" s="403">
        <f t="shared" si="6"/>
        <v>7019170</v>
      </c>
      <c r="H31" s="403">
        <f t="shared" si="6"/>
        <v>7018473</v>
      </c>
      <c r="I31" s="403">
        <f t="shared" si="6"/>
        <v>237681</v>
      </c>
    </row>
    <row r="32" spans="2:9">
      <c r="B32" s="282"/>
      <c r="C32" s="283" t="s">
        <v>268</v>
      </c>
      <c r="D32" s="402">
        <v>569000</v>
      </c>
      <c r="E32" s="402">
        <v>2674</v>
      </c>
      <c r="F32" s="404">
        <f t="shared" ref="F32:F40" si="7">D32+E32</f>
        <v>571674</v>
      </c>
      <c r="G32" s="402">
        <v>511895</v>
      </c>
      <c r="H32" s="402">
        <v>511895</v>
      </c>
      <c r="I32" s="404">
        <f t="shared" ref="I32:I40" si="8">F32-G32</f>
        <v>59779</v>
      </c>
    </row>
    <row r="33" spans="2:9">
      <c r="B33" s="282"/>
      <c r="C33" s="283" t="s">
        <v>269</v>
      </c>
      <c r="D33" s="402">
        <v>150000</v>
      </c>
      <c r="E33" s="402">
        <v>-900</v>
      </c>
      <c r="F33" s="404">
        <f t="shared" si="7"/>
        <v>149100</v>
      </c>
      <c r="G33" s="402">
        <v>110479</v>
      </c>
      <c r="H33" s="402">
        <v>110479</v>
      </c>
      <c r="I33" s="404">
        <f t="shared" si="8"/>
        <v>38621</v>
      </c>
    </row>
    <row r="34" spans="2:9">
      <c r="B34" s="282"/>
      <c r="C34" s="283" t="s">
        <v>270</v>
      </c>
      <c r="D34" s="402">
        <v>165877</v>
      </c>
      <c r="E34" s="402">
        <v>263471</v>
      </c>
      <c r="F34" s="404">
        <f t="shared" si="7"/>
        <v>429348</v>
      </c>
      <c r="G34" s="402">
        <v>403801</v>
      </c>
      <c r="H34" s="402">
        <v>403801</v>
      </c>
      <c r="I34" s="404">
        <f t="shared" si="8"/>
        <v>25547</v>
      </c>
    </row>
    <row r="35" spans="2:9">
      <c r="B35" s="282"/>
      <c r="C35" s="283" t="s">
        <v>271</v>
      </c>
      <c r="D35" s="402">
        <v>285000</v>
      </c>
      <c r="E35" s="402">
        <v>16500</v>
      </c>
      <c r="F35" s="404">
        <f t="shared" si="7"/>
        <v>301500</v>
      </c>
      <c r="G35" s="402">
        <v>244253</v>
      </c>
      <c r="H35" s="402">
        <v>244253</v>
      </c>
      <c r="I35" s="404">
        <f t="shared" si="8"/>
        <v>57247</v>
      </c>
    </row>
    <row r="36" spans="2:9">
      <c r="B36" s="282"/>
      <c r="C36" s="283" t="s">
        <v>272</v>
      </c>
      <c r="D36" s="402">
        <v>179000</v>
      </c>
      <c r="E36" s="402">
        <v>303460</v>
      </c>
      <c r="F36" s="404">
        <f t="shared" si="7"/>
        <v>482460</v>
      </c>
      <c r="G36" s="402">
        <v>476714</v>
      </c>
      <c r="H36" s="402">
        <v>476714</v>
      </c>
      <c r="I36" s="404">
        <f t="shared" si="8"/>
        <v>5746</v>
      </c>
    </row>
    <row r="37" spans="2:9">
      <c r="B37" s="282"/>
      <c r="C37" s="283" t="s">
        <v>273</v>
      </c>
      <c r="D37" s="402">
        <v>105973</v>
      </c>
      <c r="E37" s="402">
        <v>575138</v>
      </c>
      <c r="F37" s="404">
        <f t="shared" si="7"/>
        <v>681111</v>
      </c>
      <c r="G37" s="402">
        <v>681111</v>
      </c>
      <c r="H37" s="402">
        <v>681111</v>
      </c>
      <c r="I37" s="404">
        <f t="shared" si="8"/>
        <v>0</v>
      </c>
    </row>
    <row r="38" spans="2:9">
      <c r="B38" s="282"/>
      <c r="C38" s="283" t="s">
        <v>274</v>
      </c>
      <c r="D38" s="402">
        <v>320000</v>
      </c>
      <c r="E38" s="402">
        <v>304425</v>
      </c>
      <c r="F38" s="404">
        <f t="shared" si="7"/>
        <v>624425</v>
      </c>
      <c r="G38" s="402">
        <v>623225</v>
      </c>
      <c r="H38" s="402">
        <v>622528</v>
      </c>
      <c r="I38" s="404">
        <f t="shared" si="8"/>
        <v>1200</v>
      </c>
    </row>
    <row r="39" spans="2:9">
      <c r="B39" s="282"/>
      <c r="C39" s="283" t="s">
        <v>275</v>
      </c>
      <c r="D39" s="402">
        <v>195000</v>
      </c>
      <c r="E39" s="402">
        <v>3648733</v>
      </c>
      <c r="F39" s="404">
        <f t="shared" si="7"/>
        <v>3843733</v>
      </c>
      <c r="G39" s="402">
        <v>3803196</v>
      </c>
      <c r="H39" s="402">
        <v>3803196</v>
      </c>
      <c r="I39" s="404">
        <f t="shared" si="8"/>
        <v>40537</v>
      </c>
    </row>
    <row r="40" spans="2:9">
      <c r="B40" s="282"/>
      <c r="C40" s="283" t="s">
        <v>276</v>
      </c>
      <c r="D40" s="402">
        <v>50000</v>
      </c>
      <c r="E40" s="402">
        <v>123500</v>
      </c>
      <c r="F40" s="404">
        <f t="shared" si="7"/>
        <v>173500</v>
      </c>
      <c r="G40" s="402">
        <v>164496</v>
      </c>
      <c r="H40" s="402">
        <v>164496</v>
      </c>
      <c r="I40" s="404">
        <f t="shared" si="8"/>
        <v>9004</v>
      </c>
    </row>
    <row r="41" spans="2:9">
      <c r="B41" s="856" t="s">
        <v>79</v>
      </c>
      <c r="C41" s="857"/>
      <c r="D41" s="403">
        <f t="shared" ref="D41:I41" si="9">SUM(D42:D50)</f>
        <v>117000</v>
      </c>
      <c r="E41" s="403">
        <f t="shared" si="9"/>
        <v>997913</v>
      </c>
      <c r="F41" s="403">
        <f t="shared" si="9"/>
        <v>1114913</v>
      </c>
      <c r="G41" s="403">
        <f t="shared" si="9"/>
        <v>1098240</v>
      </c>
      <c r="H41" s="403">
        <f t="shared" si="9"/>
        <v>1098240</v>
      </c>
      <c r="I41" s="403">
        <f t="shared" si="9"/>
        <v>16673</v>
      </c>
    </row>
    <row r="42" spans="2:9">
      <c r="B42" s="282"/>
      <c r="C42" s="283" t="s">
        <v>81</v>
      </c>
      <c r="D42" s="402"/>
      <c r="E42" s="402"/>
      <c r="F42" s="404">
        <f t="shared" ref="F42:F50" si="10">D42+E42</f>
        <v>0</v>
      </c>
      <c r="G42" s="284"/>
      <c r="H42" s="284"/>
      <c r="I42" s="404">
        <f t="shared" ref="I42:I50" si="11">F42-G42</f>
        <v>0</v>
      </c>
    </row>
    <row r="43" spans="2:9">
      <c r="B43" s="282"/>
      <c r="C43" s="283" t="s">
        <v>83</v>
      </c>
      <c r="D43" s="402"/>
      <c r="E43" s="402"/>
      <c r="F43" s="404">
        <f t="shared" si="10"/>
        <v>0</v>
      </c>
      <c r="G43" s="284"/>
      <c r="H43" s="284"/>
      <c r="I43" s="404">
        <f t="shared" si="11"/>
        <v>0</v>
      </c>
    </row>
    <row r="44" spans="2:9">
      <c r="B44" s="282"/>
      <c r="C44" s="283" t="s">
        <v>85</v>
      </c>
      <c r="D44" s="402"/>
      <c r="E44" s="402"/>
      <c r="F44" s="404">
        <f t="shared" si="10"/>
        <v>0</v>
      </c>
      <c r="G44" s="284"/>
      <c r="H44" s="284"/>
      <c r="I44" s="404">
        <f t="shared" si="11"/>
        <v>0</v>
      </c>
    </row>
    <row r="45" spans="2:9">
      <c r="B45" s="282"/>
      <c r="C45" s="283" t="s">
        <v>86</v>
      </c>
      <c r="D45" s="402">
        <v>117000</v>
      </c>
      <c r="E45" s="402">
        <v>997913</v>
      </c>
      <c r="F45" s="404">
        <f t="shared" si="10"/>
        <v>1114913</v>
      </c>
      <c r="G45" s="402">
        <v>1098240</v>
      </c>
      <c r="H45" s="402">
        <v>1098240</v>
      </c>
      <c r="I45" s="404">
        <f t="shared" si="11"/>
        <v>16673</v>
      </c>
    </row>
    <row r="46" spans="2:9">
      <c r="B46" s="282"/>
      <c r="C46" s="283" t="s">
        <v>88</v>
      </c>
      <c r="D46" s="284"/>
      <c r="E46" s="284"/>
      <c r="F46" s="285">
        <f t="shared" si="10"/>
        <v>0</v>
      </c>
      <c r="G46" s="284"/>
      <c r="H46" s="284"/>
      <c r="I46" s="404">
        <f t="shared" si="11"/>
        <v>0</v>
      </c>
    </row>
    <row r="47" spans="2:9">
      <c r="B47" s="282"/>
      <c r="C47" s="283" t="s">
        <v>277</v>
      </c>
      <c r="D47" s="284"/>
      <c r="E47" s="284"/>
      <c r="F47" s="285">
        <f t="shared" si="10"/>
        <v>0</v>
      </c>
      <c r="G47" s="284"/>
      <c r="H47" s="284"/>
      <c r="I47" s="404">
        <f t="shared" si="11"/>
        <v>0</v>
      </c>
    </row>
    <row r="48" spans="2:9">
      <c r="B48" s="282"/>
      <c r="C48" s="283" t="s">
        <v>92</v>
      </c>
      <c r="D48" s="284"/>
      <c r="E48" s="284"/>
      <c r="F48" s="285">
        <f t="shared" si="10"/>
        <v>0</v>
      </c>
      <c r="G48" s="284"/>
      <c r="H48" s="284"/>
      <c r="I48" s="404">
        <f t="shared" si="11"/>
        <v>0</v>
      </c>
    </row>
    <row r="49" spans="2:9">
      <c r="B49" s="282"/>
      <c r="C49" s="283" t="s">
        <v>93</v>
      </c>
      <c r="D49" s="284"/>
      <c r="E49" s="284"/>
      <c r="F49" s="285">
        <f t="shared" si="10"/>
        <v>0</v>
      </c>
      <c r="G49" s="284"/>
      <c r="H49" s="284"/>
      <c r="I49" s="404">
        <f t="shared" si="11"/>
        <v>0</v>
      </c>
    </row>
    <row r="50" spans="2:9">
      <c r="B50" s="282"/>
      <c r="C50" s="283" t="s">
        <v>95</v>
      </c>
      <c r="D50" s="284"/>
      <c r="E50" s="284"/>
      <c r="F50" s="285">
        <f t="shared" si="10"/>
        <v>0</v>
      </c>
      <c r="G50" s="284"/>
      <c r="H50" s="284"/>
      <c r="I50" s="404">
        <f t="shared" si="11"/>
        <v>0</v>
      </c>
    </row>
    <row r="51" spans="2:9">
      <c r="B51" s="856" t="s">
        <v>278</v>
      </c>
      <c r="C51" s="857"/>
      <c r="D51" s="403">
        <f t="shared" ref="D51:I51" si="12">SUM(D52:D60)</f>
        <v>80000</v>
      </c>
      <c r="E51" s="403">
        <f t="shared" si="12"/>
        <v>754896</v>
      </c>
      <c r="F51" s="403">
        <f t="shared" si="12"/>
        <v>834896</v>
      </c>
      <c r="G51" s="403">
        <f t="shared" si="12"/>
        <v>816112</v>
      </c>
      <c r="H51" s="403">
        <f t="shared" si="12"/>
        <v>816112</v>
      </c>
      <c r="I51" s="403">
        <f t="shared" si="12"/>
        <v>18784</v>
      </c>
    </row>
    <row r="52" spans="2:9">
      <c r="B52" s="282"/>
      <c r="C52" s="283" t="s">
        <v>279</v>
      </c>
      <c r="D52" s="402">
        <v>40000</v>
      </c>
      <c r="E52" s="402">
        <v>105859</v>
      </c>
      <c r="F52" s="404">
        <f t="shared" ref="F52:F60" si="13">D52+E52</f>
        <v>145859</v>
      </c>
      <c r="G52" s="402">
        <v>145305</v>
      </c>
      <c r="H52" s="402">
        <v>145305</v>
      </c>
      <c r="I52" s="404">
        <f t="shared" ref="I52:I60" si="14">F52-G52</f>
        <v>554</v>
      </c>
    </row>
    <row r="53" spans="2:9">
      <c r="B53" s="282"/>
      <c r="C53" s="283" t="s">
        <v>280</v>
      </c>
      <c r="D53" s="402">
        <v>5000</v>
      </c>
      <c r="E53" s="402"/>
      <c r="F53" s="404">
        <f t="shared" si="13"/>
        <v>5000</v>
      </c>
      <c r="G53" s="284">
        <v>0</v>
      </c>
      <c r="H53" s="284"/>
      <c r="I53" s="404">
        <f t="shared" si="14"/>
        <v>5000</v>
      </c>
    </row>
    <row r="54" spans="2:9">
      <c r="B54" s="282"/>
      <c r="C54" s="283" t="s">
        <v>281</v>
      </c>
      <c r="D54" s="402"/>
      <c r="E54" s="402"/>
      <c r="F54" s="404">
        <f t="shared" si="13"/>
        <v>0</v>
      </c>
      <c r="G54" s="284"/>
      <c r="H54" s="284"/>
      <c r="I54" s="404">
        <f t="shared" si="14"/>
        <v>0</v>
      </c>
    </row>
    <row r="55" spans="2:9">
      <c r="B55" s="282"/>
      <c r="C55" s="283" t="s">
        <v>282</v>
      </c>
      <c r="D55" s="402"/>
      <c r="E55" s="402">
        <v>445000</v>
      </c>
      <c r="F55" s="404">
        <f t="shared" si="13"/>
        <v>445000</v>
      </c>
      <c r="G55" s="402">
        <v>441780</v>
      </c>
      <c r="H55" s="402">
        <v>441780</v>
      </c>
      <c r="I55" s="404">
        <f t="shared" si="14"/>
        <v>3220</v>
      </c>
    </row>
    <row r="56" spans="2:9">
      <c r="B56" s="282"/>
      <c r="C56" s="283" t="s">
        <v>283</v>
      </c>
      <c r="D56" s="402"/>
      <c r="E56" s="402"/>
      <c r="F56" s="404">
        <f t="shared" si="13"/>
        <v>0</v>
      </c>
      <c r="G56" s="402"/>
      <c r="H56" s="402"/>
      <c r="I56" s="404">
        <f t="shared" si="14"/>
        <v>0</v>
      </c>
    </row>
    <row r="57" spans="2:9">
      <c r="B57" s="282"/>
      <c r="C57" s="283" t="s">
        <v>284</v>
      </c>
      <c r="D57" s="402">
        <v>10000</v>
      </c>
      <c r="E57" s="402">
        <v>100000</v>
      </c>
      <c r="F57" s="404">
        <f t="shared" si="13"/>
        <v>110000</v>
      </c>
      <c r="G57" s="402">
        <v>99991</v>
      </c>
      <c r="H57" s="402">
        <v>99991</v>
      </c>
      <c r="I57" s="404">
        <f t="shared" si="14"/>
        <v>10009</v>
      </c>
    </row>
    <row r="58" spans="2:9">
      <c r="B58" s="282"/>
      <c r="C58" s="283" t="s">
        <v>285</v>
      </c>
      <c r="D58" s="402"/>
      <c r="E58" s="402"/>
      <c r="F58" s="404">
        <f t="shared" si="13"/>
        <v>0</v>
      </c>
      <c r="G58" s="402"/>
      <c r="H58" s="402"/>
      <c r="I58" s="404">
        <f t="shared" si="14"/>
        <v>0</v>
      </c>
    </row>
    <row r="59" spans="2:9">
      <c r="B59" s="282"/>
      <c r="C59" s="283" t="s">
        <v>286</v>
      </c>
      <c r="D59" s="402"/>
      <c r="E59" s="402"/>
      <c r="F59" s="404">
        <f t="shared" si="13"/>
        <v>0</v>
      </c>
      <c r="G59" s="402"/>
      <c r="H59" s="402"/>
      <c r="I59" s="404">
        <f t="shared" si="14"/>
        <v>0</v>
      </c>
    </row>
    <row r="60" spans="2:9">
      <c r="B60" s="282"/>
      <c r="C60" s="283" t="s">
        <v>37</v>
      </c>
      <c r="D60" s="402">
        <v>25000</v>
      </c>
      <c r="E60" s="402">
        <v>104037</v>
      </c>
      <c r="F60" s="404">
        <f t="shared" si="13"/>
        <v>129037</v>
      </c>
      <c r="G60" s="402">
        <v>129036</v>
      </c>
      <c r="H60" s="402">
        <v>129036</v>
      </c>
      <c r="I60" s="404">
        <f t="shared" si="14"/>
        <v>1</v>
      </c>
    </row>
    <row r="61" spans="2:9">
      <c r="B61" s="856" t="s">
        <v>117</v>
      </c>
      <c r="C61" s="857"/>
      <c r="D61" s="281">
        <f t="shared" ref="D61:I61" si="15">SUM(D62:D64)</f>
        <v>0</v>
      </c>
      <c r="E61" s="281">
        <f t="shared" si="15"/>
        <v>0</v>
      </c>
      <c r="F61" s="281">
        <f t="shared" si="15"/>
        <v>0</v>
      </c>
      <c r="G61" s="281">
        <f t="shared" si="15"/>
        <v>0</v>
      </c>
      <c r="H61" s="281">
        <f t="shared" si="15"/>
        <v>0</v>
      </c>
      <c r="I61" s="403">
        <f t="shared" si="15"/>
        <v>0</v>
      </c>
    </row>
    <row r="62" spans="2:9">
      <c r="B62" s="282"/>
      <c r="C62" s="283" t="s">
        <v>287</v>
      </c>
      <c r="D62" s="284"/>
      <c r="E62" s="284"/>
      <c r="F62" s="285">
        <f>D62+E62</f>
        <v>0</v>
      </c>
      <c r="G62" s="284"/>
      <c r="H62" s="284"/>
      <c r="I62" s="285">
        <f>F62-G62</f>
        <v>0</v>
      </c>
    </row>
    <row r="63" spans="2:9">
      <c r="B63" s="282"/>
      <c r="C63" s="283" t="s">
        <v>288</v>
      </c>
      <c r="D63" s="284"/>
      <c r="E63" s="284"/>
      <c r="F63" s="285">
        <f>D63+E63</f>
        <v>0</v>
      </c>
      <c r="G63" s="284"/>
      <c r="H63" s="284"/>
      <c r="I63" s="285">
        <f>F63-G63</f>
        <v>0</v>
      </c>
    </row>
    <row r="64" spans="2:9">
      <c r="B64" s="282"/>
      <c r="C64" s="283" t="s">
        <v>289</v>
      </c>
      <c r="D64" s="284"/>
      <c r="E64" s="284"/>
      <c r="F64" s="285">
        <f>D64+E64</f>
        <v>0</v>
      </c>
      <c r="G64" s="284"/>
      <c r="H64" s="284"/>
      <c r="I64" s="285">
        <f>F64-G64</f>
        <v>0</v>
      </c>
    </row>
    <row r="65" spans="2:9">
      <c r="B65" s="856" t="s">
        <v>290</v>
      </c>
      <c r="C65" s="857"/>
      <c r="D65" s="281">
        <f t="shared" ref="D65:I65" si="16">SUM(D66:D72)</f>
        <v>0</v>
      </c>
      <c r="E65" s="281">
        <f t="shared" si="16"/>
        <v>0</v>
      </c>
      <c r="F65" s="281">
        <f t="shared" si="16"/>
        <v>0</v>
      </c>
      <c r="G65" s="281">
        <f t="shared" si="16"/>
        <v>0</v>
      </c>
      <c r="H65" s="281">
        <f t="shared" si="16"/>
        <v>0</v>
      </c>
      <c r="I65" s="281">
        <f t="shared" si="16"/>
        <v>0</v>
      </c>
    </row>
    <row r="66" spans="2:9">
      <c r="B66" s="282"/>
      <c r="C66" s="283" t="s">
        <v>291</v>
      </c>
      <c r="D66" s="284"/>
      <c r="E66" s="284"/>
      <c r="F66" s="285">
        <f t="shared" ref="F66:F72" si="17">D66+E66</f>
        <v>0</v>
      </c>
      <c r="G66" s="284"/>
      <c r="H66" s="284"/>
      <c r="I66" s="285">
        <f t="shared" ref="I66:I72" si="18">F66-G66</f>
        <v>0</v>
      </c>
    </row>
    <row r="67" spans="2:9">
      <c r="B67" s="282"/>
      <c r="C67" s="283" t="s">
        <v>292</v>
      </c>
      <c r="D67" s="284"/>
      <c r="E67" s="284"/>
      <c r="F67" s="285">
        <f t="shared" si="17"/>
        <v>0</v>
      </c>
      <c r="G67" s="284"/>
      <c r="H67" s="284"/>
      <c r="I67" s="285">
        <f t="shared" si="18"/>
        <v>0</v>
      </c>
    </row>
    <row r="68" spans="2:9">
      <c r="B68" s="282"/>
      <c r="C68" s="283" t="s">
        <v>293</v>
      </c>
      <c r="D68" s="284"/>
      <c r="E68" s="284"/>
      <c r="F68" s="285">
        <f t="shared" si="17"/>
        <v>0</v>
      </c>
      <c r="G68" s="284"/>
      <c r="H68" s="284"/>
      <c r="I68" s="285">
        <f t="shared" si="18"/>
        <v>0</v>
      </c>
    </row>
    <row r="69" spans="2:9">
      <c r="B69" s="282"/>
      <c r="C69" s="283" t="s">
        <v>294</v>
      </c>
      <c r="D69" s="284"/>
      <c r="E69" s="284"/>
      <c r="F69" s="285">
        <f t="shared" si="17"/>
        <v>0</v>
      </c>
      <c r="G69" s="284"/>
      <c r="H69" s="284"/>
      <c r="I69" s="285">
        <f t="shared" si="18"/>
        <v>0</v>
      </c>
    </row>
    <row r="70" spans="2:9">
      <c r="B70" s="282"/>
      <c r="C70" s="283" t="s">
        <v>295</v>
      </c>
      <c r="D70" s="284"/>
      <c r="E70" s="284"/>
      <c r="F70" s="285">
        <f t="shared" si="17"/>
        <v>0</v>
      </c>
      <c r="G70" s="284"/>
      <c r="H70" s="284"/>
      <c r="I70" s="285">
        <f t="shared" si="18"/>
        <v>0</v>
      </c>
    </row>
    <row r="71" spans="2:9">
      <c r="B71" s="282"/>
      <c r="C71" s="283" t="s">
        <v>296</v>
      </c>
      <c r="D71" s="284"/>
      <c r="E71" s="284"/>
      <c r="F71" s="285">
        <f t="shared" si="17"/>
        <v>0</v>
      </c>
      <c r="G71" s="284"/>
      <c r="H71" s="284"/>
      <c r="I71" s="285">
        <f t="shared" si="18"/>
        <v>0</v>
      </c>
    </row>
    <row r="72" spans="2:9">
      <c r="B72" s="282"/>
      <c r="C72" s="283" t="s">
        <v>297</v>
      </c>
      <c r="D72" s="284"/>
      <c r="E72" s="284"/>
      <c r="F72" s="285">
        <f t="shared" si="17"/>
        <v>0</v>
      </c>
      <c r="G72" s="284"/>
      <c r="H72" s="284"/>
      <c r="I72" s="285">
        <f t="shared" si="18"/>
        <v>0</v>
      </c>
    </row>
    <row r="73" spans="2:9">
      <c r="B73" s="856" t="s">
        <v>89</v>
      </c>
      <c r="C73" s="857"/>
      <c r="D73" s="281">
        <f t="shared" ref="D73:I73" si="19">SUM(D74:D76)</f>
        <v>0</v>
      </c>
      <c r="E73" s="281">
        <f t="shared" si="19"/>
        <v>0</v>
      </c>
      <c r="F73" s="281">
        <f t="shared" si="19"/>
        <v>0</v>
      </c>
      <c r="G73" s="281">
        <f t="shared" si="19"/>
        <v>0</v>
      </c>
      <c r="H73" s="281">
        <f t="shared" si="19"/>
        <v>0</v>
      </c>
      <c r="I73" s="281">
        <f t="shared" si="19"/>
        <v>0</v>
      </c>
    </row>
    <row r="74" spans="2:9">
      <c r="B74" s="282"/>
      <c r="C74" s="283" t="s">
        <v>99</v>
      </c>
      <c r="D74" s="284"/>
      <c r="E74" s="284"/>
      <c r="F74" s="285">
        <f>D74+E74</f>
        <v>0</v>
      </c>
      <c r="G74" s="284"/>
      <c r="H74" s="284"/>
      <c r="I74" s="285">
        <f>F74-G74</f>
        <v>0</v>
      </c>
    </row>
    <row r="75" spans="2:9">
      <c r="B75" s="282"/>
      <c r="C75" s="283" t="s">
        <v>50</v>
      </c>
      <c r="D75" s="284"/>
      <c r="E75" s="284"/>
      <c r="F75" s="285">
        <f>D75+E75</f>
        <v>0</v>
      </c>
      <c r="G75" s="284"/>
      <c r="H75" s="284"/>
      <c r="I75" s="285">
        <f>F75-G75</f>
        <v>0</v>
      </c>
    </row>
    <row r="76" spans="2:9">
      <c r="B76" s="282"/>
      <c r="C76" s="283" t="s">
        <v>102</v>
      </c>
      <c r="D76" s="284"/>
      <c r="E76" s="284"/>
      <c r="F76" s="285">
        <f>D76+E76</f>
        <v>0</v>
      </c>
      <c r="G76" s="284"/>
      <c r="H76" s="284"/>
      <c r="I76" s="285">
        <f>F76-G76</f>
        <v>0</v>
      </c>
    </row>
    <row r="77" spans="2:9">
      <c r="B77" s="856" t="s">
        <v>298</v>
      </c>
      <c r="C77" s="857"/>
      <c r="D77" s="281">
        <f t="shared" ref="D77:I77" si="20">SUM(D78:D84)</f>
        <v>0</v>
      </c>
      <c r="E77" s="281">
        <f t="shared" si="20"/>
        <v>0</v>
      </c>
      <c r="F77" s="281">
        <f t="shared" si="20"/>
        <v>0</v>
      </c>
      <c r="G77" s="281">
        <f t="shared" si="20"/>
        <v>0</v>
      </c>
      <c r="H77" s="281">
        <f t="shared" si="20"/>
        <v>0</v>
      </c>
      <c r="I77" s="281">
        <f t="shared" si="20"/>
        <v>0</v>
      </c>
    </row>
    <row r="78" spans="2:9">
      <c r="B78" s="282"/>
      <c r="C78" s="283" t="s">
        <v>299</v>
      </c>
      <c r="D78" s="284"/>
      <c r="E78" s="284"/>
      <c r="F78" s="285">
        <f t="shared" ref="F78:F84" si="21">D78+E78</f>
        <v>0</v>
      </c>
      <c r="G78" s="284"/>
      <c r="H78" s="284"/>
      <c r="I78" s="285">
        <f t="shared" ref="I78:I84" si="22">F78-G78</f>
        <v>0</v>
      </c>
    </row>
    <row r="79" spans="2:9">
      <c r="B79" s="282"/>
      <c r="C79" s="283" t="s">
        <v>105</v>
      </c>
      <c r="D79" s="284"/>
      <c r="E79" s="284"/>
      <c r="F79" s="285">
        <f t="shared" si="21"/>
        <v>0</v>
      </c>
      <c r="G79" s="284"/>
      <c r="H79" s="284"/>
      <c r="I79" s="285">
        <f t="shared" si="22"/>
        <v>0</v>
      </c>
    </row>
    <row r="80" spans="2:9">
      <c r="B80" s="282"/>
      <c r="C80" s="283" t="s">
        <v>106</v>
      </c>
      <c r="D80" s="284"/>
      <c r="E80" s="284"/>
      <c r="F80" s="285">
        <f t="shared" si="21"/>
        <v>0</v>
      </c>
      <c r="G80" s="284"/>
      <c r="H80" s="284"/>
      <c r="I80" s="285">
        <f t="shared" si="22"/>
        <v>0</v>
      </c>
    </row>
    <row r="81" spans="2:9">
      <c r="B81" s="282"/>
      <c r="C81" s="283" t="s">
        <v>107</v>
      </c>
      <c r="D81" s="284"/>
      <c r="E81" s="284"/>
      <c r="F81" s="285">
        <f t="shared" si="21"/>
        <v>0</v>
      </c>
      <c r="G81" s="284"/>
      <c r="H81" s="284"/>
      <c r="I81" s="285">
        <f t="shared" si="22"/>
        <v>0</v>
      </c>
    </row>
    <row r="82" spans="2:9">
      <c r="B82" s="282"/>
      <c r="C82" s="283" t="s">
        <v>108</v>
      </c>
      <c r="D82" s="284"/>
      <c r="E82" s="284"/>
      <c r="F82" s="285">
        <f t="shared" si="21"/>
        <v>0</v>
      </c>
      <c r="G82" s="284"/>
      <c r="H82" s="284"/>
      <c r="I82" s="285">
        <f t="shared" si="22"/>
        <v>0</v>
      </c>
    </row>
    <row r="83" spans="2:9">
      <c r="B83" s="282"/>
      <c r="C83" s="283" t="s">
        <v>109</v>
      </c>
      <c r="D83" s="284"/>
      <c r="E83" s="284"/>
      <c r="F83" s="285">
        <f t="shared" si="21"/>
        <v>0</v>
      </c>
      <c r="G83" s="284"/>
      <c r="H83" s="284"/>
      <c r="I83" s="285">
        <f t="shared" si="22"/>
        <v>0</v>
      </c>
    </row>
    <row r="84" spans="2:9">
      <c r="B84" s="282"/>
      <c r="C84" s="283" t="s">
        <v>300</v>
      </c>
      <c r="D84" s="286"/>
      <c r="E84" s="286"/>
      <c r="F84" s="287">
        <f t="shared" si="21"/>
        <v>0</v>
      </c>
      <c r="G84" s="286"/>
      <c r="H84" s="286"/>
      <c r="I84" s="287">
        <f t="shared" si="22"/>
        <v>0</v>
      </c>
    </row>
    <row r="85" spans="2:9" ht="24.75" customHeight="1">
      <c r="B85" s="288"/>
      <c r="C85" s="289" t="s">
        <v>245</v>
      </c>
      <c r="D85" s="405">
        <f t="shared" ref="D85:I85" si="23">D13+D21+D31+D41+D51+D61+D65+D73+D77</f>
        <v>17253606</v>
      </c>
      <c r="E85" s="405">
        <f t="shared" si="23"/>
        <v>9155535</v>
      </c>
      <c r="F85" s="405">
        <f t="shared" si="23"/>
        <v>26409141</v>
      </c>
      <c r="G85" s="405">
        <f t="shared" si="23"/>
        <v>25968430</v>
      </c>
      <c r="H85" s="405">
        <f t="shared" si="23"/>
        <v>25842497</v>
      </c>
      <c r="I85" s="405">
        <f t="shared" si="23"/>
        <v>440711</v>
      </c>
    </row>
    <row r="87" spans="2:9" hidden="1"/>
    <row r="88" spans="2:9" hidden="1"/>
    <row r="89" spans="2:9" hidden="1"/>
    <row r="90" spans="2:9" hidden="1"/>
    <row r="91" spans="2:9" hidden="1"/>
    <row r="92" spans="2:9" hidden="1"/>
    <row r="93" spans="2:9" hidden="1"/>
    <row r="94" spans="2:9" hidden="1"/>
    <row r="95" spans="2:9" hidden="1"/>
    <row r="96" spans="2:9"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spans="2:256" hidden="1"/>
    <row r="65542" spans="2:256">
      <c r="I65542" s="510"/>
      <c r="J65542" s="510"/>
    </row>
    <row r="65543" spans="2:256">
      <c r="B65543" s="699" t="s">
        <v>1103</v>
      </c>
      <c r="C65543" s="699"/>
      <c r="D65543" s="718" t="s">
        <v>1110</v>
      </c>
      <c r="E65543" s="718"/>
      <c r="F65543" s="718"/>
      <c r="G65543" s="718"/>
      <c r="H65543" s="699" t="s">
        <v>408</v>
      </c>
      <c r="I65543" s="699"/>
      <c r="J65543" s="549"/>
      <c r="K65543" s="510"/>
      <c r="L65543" s="510"/>
      <c r="M65543" s="510"/>
      <c r="N65543" s="510"/>
      <c r="O65543" s="510"/>
      <c r="P65543" s="510"/>
      <c r="Q65543" s="510"/>
      <c r="R65543" s="510"/>
      <c r="S65543" s="510"/>
      <c r="T65543" s="510"/>
      <c r="U65543" s="510"/>
      <c r="V65543" s="510"/>
      <c r="W65543" s="510"/>
      <c r="X65543" s="510"/>
      <c r="Y65543" s="510"/>
      <c r="Z65543" s="510"/>
      <c r="AA65543" s="510"/>
      <c r="AB65543" s="510"/>
      <c r="AC65543" s="510"/>
      <c r="AD65543" s="510"/>
      <c r="AE65543" s="510"/>
      <c r="AF65543" s="510"/>
      <c r="AG65543" s="510"/>
      <c r="AH65543" s="510"/>
      <c r="AI65543" s="510"/>
      <c r="AJ65543" s="510"/>
      <c r="AK65543" s="510"/>
      <c r="AL65543" s="510"/>
      <c r="AM65543" s="510"/>
      <c r="AN65543" s="510"/>
      <c r="AO65543" s="510"/>
      <c r="AP65543" s="510"/>
      <c r="AQ65543" s="510"/>
      <c r="AR65543" s="510"/>
      <c r="AS65543" s="510"/>
      <c r="AT65543" s="510"/>
      <c r="AU65543" s="510"/>
      <c r="AV65543" s="510"/>
      <c r="AW65543" s="510"/>
      <c r="AX65543" s="510"/>
      <c r="AY65543" s="510"/>
      <c r="AZ65543" s="510"/>
      <c r="BA65543" s="510"/>
      <c r="BB65543" s="510"/>
      <c r="BC65543" s="510"/>
      <c r="BD65543" s="510"/>
      <c r="BE65543" s="510"/>
      <c r="BF65543" s="510"/>
      <c r="BG65543" s="510"/>
      <c r="BH65543" s="510"/>
      <c r="BI65543" s="510"/>
      <c r="BJ65543" s="510"/>
      <c r="BK65543" s="510"/>
      <c r="BL65543" s="510"/>
      <c r="BM65543" s="510"/>
      <c r="BN65543" s="510"/>
      <c r="BO65543" s="510"/>
      <c r="BP65543" s="510"/>
      <c r="BQ65543" s="510"/>
      <c r="BR65543" s="510"/>
      <c r="BS65543" s="510"/>
      <c r="BT65543" s="510"/>
      <c r="BU65543" s="510"/>
      <c r="BV65543" s="510"/>
      <c r="BW65543" s="510"/>
      <c r="BX65543" s="510"/>
      <c r="BY65543" s="510"/>
      <c r="BZ65543" s="510"/>
      <c r="CA65543" s="510"/>
      <c r="CB65543" s="510"/>
      <c r="CC65543" s="510"/>
      <c r="CD65543" s="510"/>
      <c r="CE65543" s="510"/>
      <c r="CF65543" s="510"/>
      <c r="CG65543" s="510"/>
      <c r="CH65543" s="510"/>
      <c r="CI65543" s="510"/>
      <c r="CJ65543" s="510"/>
      <c r="CK65543" s="510"/>
      <c r="CL65543" s="510"/>
      <c r="CM65543" s="510"/>
      <c r="CN65543" s="510"/>
      <c r="CO65543" s="510"/>
      <c r="CP65543" s="510"/>
      <c r="CQ65543" s="510"/>
      <c r="CR65543" s="510"/>
      <c r="CS65543" s="510"/>
      <c r="CT65543" s="510"/>
      <c r="CU65543" s="510"/>
      <c r="CV65543" s="510"/>
      <c r="CW65543" s="510"/>
      <c r="CX65543" s="510"/>
      <c r="CY65543" s="510"/>
      <c r="CZ65543" s="510"/>
      <c r="DA65543" s="510"/>
      <c r="DB65543" s="510"/>
      <c r="DC65543" s="510"/>
      <c r="DD65543" s="510"/>
      <c r="DE65543" s="510"/>
      <c r="DF65543" s="510"/>
      <c r="DG65543" s="510"/>
      <c r="DH65543" s="510"/>
      <c r="DI65543" s="510"/>
      <c r="DJ65543" s="510"/>
      <c r="DK65543" s="510"/>
      <c r="DL65543" s="510"/>
      <c r="DM65543" s="510"/>
      <c r="DN65543" s="510"/>
      <c r="DO65543" s="510"/>
      <c r="DP65543" s="510"/>
      <c r="DQ65543" s="510"/>
      <c r="DR65543" s="510"/>
      <c r="DS65543" s="510"/>
      <c r="DT65543" s="510"/>
      <c r="DU65543" s="510"/>
      <c r="DV65543" s="510"/>
      <c r="DW65543" s="510"/>
      <c r="DX65543" s="510"/>
      <c r="DY65543" s="510"/>
      <c r="DZ65543" s="510"/>
      <c r="EA65543" s="510"/>
      <c r="EB65543" s="510"/>
      <c r="EC65543" s="510"/>
      <c r="ED65543" s="510"/>
      <c r="EE65543" s="510"/>
      <c r="EF65543" s="510"/>
      <c r="EG65543" s="510"/>
      <c r="EH65543" s="510"/>
      <c r="EI65543" s="510"/>
      <c r="EJ65543" s="510"/>
      <c r="EK65543" s="510"/>
      <c r="EL65543" s="510"/>
      <c r="EM65543" s="510"/>
      <c r="EN65543" s="510"/>
      <c r="EO65543" s="510"/>
      <c r="EP65543" s="510"/>
      <c r="EQ65543" s="510"/>
      <c r="ER65543" s="510"/>
      <c r="ES65543" s="510"/>
      <c r="ET65543" s="510"/>
      <c r="EU65543" s="510"/>
      <c r="EV65543" s="510"/>
      <c r="EW65543" s="510"/>
      <c r="EX65543" s="510"/>
      <c r="EY65543" s="510"/>
      <c r="EZ65543" s="510"/>
      <c r="FA65543" s="510"/>
      <c r="FB65543" s="510"/>
      <c r="FC65543" s="510"/>
      <c r="FD65543" s="510"/>
      <c r="FE65543" s="510"/>
      <c r="FF65543" s="510"/>
      <c r="FG65543" s="510"/>
      <c r="FH65543" s="510"/>
      <c r="FI65543" s="510"/>
      <c r="FJ65543" s="510"/>
      <c r="FK65543" s="510"/>
      <c r="FL65543" s="510"/>
      <c r="FM65543" s="510"/>
      <c r="FN65543" s="510"/>
      <c r="FO65543" s="510"/>
      <c r="FP65543" s="510"/>
      <c r="FQ65543" s="510"/>
      <c r="FR65543" s="510"/>
      <c r="FS65543" s="510"/>
      <c r="FT65543" s="510"/>
      <c r="FU65543" s="510"/>
      <c r="FV65543" s="510"/>
      <c r="FW65543" s="510"/>
      <c r="FX65543" s="510"/>
      <c r="FY65543" s="510"/>
      <c r="FZ65543" s="510"/>
      <c r="GA65543" s="510"/>
      <c r="GB65543" s="510"/>
      <c r="GC65543" s="510"/>
      <c r="GD65543" s="510"/>
      <c r="GE65543" s="510"/>
      <c r="GF65543" s="510"/>
      <c r="GG65543" s="510"/>
      <c r="GH65543" s="510"/>
      <c r="GI65543" s="510"/>
      <c r="GJ65543" s="510"/>
      <c r="GK65543" s="510"/>
      <c r="GL65543" s="510"/>
      <c r="GM65543" s="510"/>
      <c r="GN65543" s="510"/>
      <c r="GO65543" s="510"/>
      <c r="GP65543" s="510"/>
      <c r="GQ65543" s="510"/>
      <c r="GR65543" s="510"/>
      <c r="GS65543" s="510"/>
      <c r="GT65543" s="510"/>
      <c r="GU65543" s="510"/>
      <c r="GV65543" s="510"/>
      <c r="GW65543" s="510"/>
      <c r="GX65543" s="510"/>
      <c r="GY65543" s="510"/>
      <c r="GZ65543" s="510"/>
      <c r="HA65543" s="510"/>
      <c r="HB65543" s="510"/>
      <c r="HC65543" s="510"/>
      <c r="HD65543" s="510"/>
      <c r="HE65543" s="510"/>
      <c r="HF65543" s="510"/>
      <c r="HG65543" s="510"/>
      <c r="HH65543" s="510"/>
      <c r="HI65543" s="510"/>
      <c r="HJ65543" s="510"/>
      <c r="HK65543" s="510"/>
      <c r="HL65543" s="510"/>
      <c r="HM65543" s="510"/>
      <c r="HN65543" s="510"/>
      <c r="HO65543" s="510"/>
      <c r="HP65543" s="510"/>
      <c r="HQ65543" s="510"/>
      <c r="HR65543" s="510"/>
      <c r="HS65543" s="510"/>
      <c r="HT65543" s="510"/>
      <c r="HU65543" s="510"/>
      <c r="HV65543" s="510"/>
      <c r="HW65543" s="510"/>
      <c r="HX65543" s="510"/>
      <c r="HY65543" s="510"/>
      <c r="HZ65543" s="510"/>
      <c r="IA65543" s="510"/>
      <c r="IB65543" s="510"/>
      <c r="IC65543" s="510"/>
      <c r="ID65543" s="510"/>
      <c r="IE65543" s="510"/>
      <c r="IF65543" s="510"/>
      <c r="IG65543" s="510"/>
      <c r="IH65543" s="510"/>
      <c r="II65543" s="510"/>
      <c r="IJ65543" s="510"/>
      <c r="IK65543" s="510"/>
      <c r="IL65543" s="510"/>
      <c r="IM65543" s="510"/>
      <c r="IN65543" s="510"/>
      <c r="IO65543" s="510"/>
      <c r="IP65543" s="510"/>
      <c r="IQ65543" s="510"/>
      <c r="IR65543" s="510"/>
      <c r="IS65543" s="510"/>
      <c r="IT65543" s="510"/>
      <c r="IU65543" s="510"/>
      <c r="IV65543" s="510"/>
    </row>
    <row r="65544" spans="2:256" ht="15" customHeight="1">
      <c r="B65544" s="85" t="s">
        <v>1167</v>
      </c>
      <c r="C65544" s="564" t="s">
        <v>1168</v>
      </c>
      <c r="D65544" s="757" t="s">
        <v>1160</v>
      </c>
      <c r="E65544" s="757"/>
      <c r="F65544" s="757"/>
      <c r="G65544" s="757"/>
      <c r="H65544" s="824" t="s">
        <v>1165</v>
      </c>
      <c r="I65544" s="824"/>
      <c r="J65544" s="824"/>
      <c r="K65544" s="824"/>
      <c r="L65544" s="824"/>
      <c r="M65544" s="824"/>
      <c r="N65544" s="824"/>
      <c r="O65544" s="824"/>
      <c r="P65544" s="824"/>
      <c r="Q65544" s="824"/>
      <c r="R65544" s="824"/>
      <c r="S65544" s="824"/>
      <c r="T65544" s="824"/>
      <c r="U65544" s="824"/>
      <c r="V65544" s="824"/>
      <c r="W65544" s="824"/>
      <c r="X65544" s="824"/>
      <c r="Y65544" s="824"/>
      <c r="Z65544" s="824"/>
      <c r="AA65544" s="824"/>
      <c r="AB65544" s="824"/>
      <c r="AC65544" s="824"/>
      <c r="AD65544" s="824"/>
      <c r="AE65544" s="824"/>
      <c r="AF65544" s="824"/>
      <c r="AG65544" s="824"/>
      <c r="AH65544" s="824"/>
      <c r="AI65544" s="824"/>
      <c r="AJ65544" s="824"/>
      <c r="AK65544" s="824"/>
      <c r="AL65544" s="824"/>
      <c r="AM65544" s="824"/>
      <c r="AN65544" s="824"/>
      <c r="AO65544" s="824"/>
      <c r="AP65544" s="824"/>
      <c r="AQ65544" s="824"/>
      <c r="AR65544" s="824"/>
      <c r="AS65544" s="824"/>
      <c r="AT65544" s="824"/>
      <c r="AU65544" s="824"/>
      <c r="AV65544" s="824"/>
      <c r="AW65544" s="824"/>
      <c r="AX65544" s="824"/>
      <c r="AY65544" s="824"/>
      <c r="AZ65544" s="824"/>
      <c r="BA65544" s="824"/>
      <c r="BB65544" s="824"/>
      <c r="BC65544" s="824"/>
      <c r="BD65544" s="824"/>
      <c r="BE65544" s="824"/>
      <c r="BF65544" s="824"/>
      <c r="BG65544" s="824"/>
      <c r="BH65544" s="824"/>
      <c r="BI65544" s="824"/>
      <c r="BJ65544" s="824"/>
      <c r="BK65544" s="824"/>
      <c r="BL65544" s="824"/>
      <c r="BM65544" s="824"/>
      <c r="BN65544" s="824"/>
      <c r="BO65544" s="824"/>
      <c r="BP65544" s="824"/>
      <c r="BQ65544" s="824"/>
      <c r="BR65544" s="824"/>
      <c r="BS65544" s="824"/>
      <c r="BT65544" s="824"/>
      <c r="BU65544" s="824"/>
      <c r="BV65544" s="824"/>
      <c r="BW65544" s="824"/>
      <c r="BX65544" s="824"/>
      <c r="BY65544" s="824"/>
      <c r="BZ65544" s="824"/>
      <c r="CA65544" s="824"/>
      <c r="CB65544" s="824"/>
      <c r="CC65544" s="824"/>
      <c r="CD65544" s="824"/>
      <c r="CE65544" s="824"/>
      <c r="CF65544" s="824"/>
      <c r="CG65544" s="824"/>
      <c r="CH65544" s="824"/>
      <c r="CI65544" s="824"/>
      <c r="CJ65544" s="824"/>
      <c r="CK65544" s="824"/>
      <c r="CL65544" s="824"/>
      <c r="CM65544" s="824"/>
      <c r="CN65544" s="824"/>
      <c r="CO65544" s="824"/>
      <c r="CP65544" s="824"/>
      <c r="CQ65544" s="824"/>
      <c r="CR65544" s="824"/>
      <c r="CS65544" s="824"/>
      <c r="CT65544" s="824"/>
      <c r="CU65544" s="824"/>
      <c r="CV65544" s="824"/>
      <c r="CW65544" s="824"/>
      <c r="CX65544" s="824"/>
      <c r="CY65544" s="824"/>
      <c r="CZ65544" s="824"/>
      <c r="DA65544" s="824"/>
      <c r="DB65544" s="824"/>
      <c r="DC65544" s="824"/>
      <c r="DD65544" s="824"/>
      <c r="DE65544" s="824"/>
      <c r="DF65544" s="824"/>
      <c r="DG65544" s="824"/>
      <c r="DH65544" s="824"/>
      <c r="DI65544" s="824"/>
      <c r="DJ65544" s="824"/>
      <c r="DK65544" s="824"/>
      <c r="DL65544" s="824"/>
      <c r="DM65544" s="824"/>
      <c r="DN65544" s="824"/>
      <c r="DO65544" s="824"/>
      <c r="DP65544" s="824"/>
      <c r="DQ65544" s="824"/>
      <c r="DR65544" s="824"/>
      <c r="DS65544" s="824"/>
      <c r="DT65544" s="824"/>
      <c r="DU65544" s="824"/>
      <c r="DV65544" s="824"/>
      <c r="DW65544" s="824"/>
      <c r="DX65544" s="824"/>
      <c r="DY65544" s="824"/>
      <c r="DZ65544" s="824"/>
      <c r="EA65544" s="824"/>
      <c r="EB65544" s="824"/>
      <c r="EC65544" s="824"/>
      <c r="ED65544" s="824"/>
      <c r="EE65544" s="824"/>
      <c r="EF65544" s="824"/>
      <c r="EG65544" s="824"/>
      <c r="EH65544" s="824"/>
      <c r="EI65544" s="824"/>
      <c r="EJ65544" s="824"/>
      <c r="EK65544" s="824"/>
      <c r="EL65544" s="824"/>
      <c r="EM65544" s="824"/>
      <c r="EN65544" s="824"/>
      <c r="EO65544" s="824"/>
      <c r="EP65544" s="824"/>
      <c r="EQ65544" s="824"/>
      <c r="ER65544" s="824"/>
      <c r="ES65544" s="824"/>
      <c r="ET65544" s="824"/>
      <c r="EU65544" s="824"/>
      <c r="EV65544" s="824"/>
      <c r="EW65544" s="824"/>
      <c r="EX65544" s="824"/>
      <c r="EY65544" s="824"/>
      <c r="EZ65544" s="824"/>
      <c r="FA65544" s="824"/>
      <c r="FB65544" s="824"/>
      <c r="FC65544" s="824"/>
      <c r="FD65544" s="824"/>
      <c r="FE65544" s="824"/>
      <c r="FF65544" s="824"/>
      <c r="FG65544" s="824"/>
      <c r="FH65544" s="824"/>
      <c r="FI65544" s="824"/>
      <c r="FJ65544" s="824"/>
      <c r="FK65544" s="824"/>
      <c r="FL65544" s="824"/>
      <c r="FM65544" s="824"/>
      <c r="FN65544" s="824"/>
      <c r="FO65544" s="824"/>
      <c r="FP65544" s="824"/>
      <c r="FQ65544" s="824"/>
      <c r="FR65544" s="824"/>
      <c r="FS65544" s="824"/>
      <c r="FT65544" s="824"/>
      <c r="FU65544" s="824"/>
      <c r="FV65544" s="824"/>
      <c r="FW65544" s="824"/>
      <c r="FX65544" s="824"/>
      <c r="FY65544" s="824"/>
      <c r="FZ65544" s="824"/>
      <c r="GA65544" s="824"/>
      <c r="GB65544" s="824"/>
      <c r="GC65544" s="824"/>
      <c r="GD65544" s="824"/>
      <c r="GE65544" s="824"/>
      <c r="GF65544" s="824"/>
      <c r="GG65544" s="824"/>
      <c r="GH65544" s="824"/>
      <c r="GI65544" s="824"/>
      <c r="GJ65544" s="824"/>
      <c r="GK65544" s="824"/>
      <c r="GL65544" s="824"/>
      <c r="GM65544" s="824"/>
      <c r="GN65544" s="824"/>
      <c r="GO65544" s="824"/>
      <c r="GP65544" s="824"/>
      <c r="GQ65544" s="824"/>
      <c r="GR65544" s="824"/>
      <c r="GS65544" s="824"/>
      <c r="GT65544" s="824"/>
      <c r="GU65544" s="824"/>
      <c r="GV65544" s="824"/>
      <c r="GW65544" s="824"/>
      <c r="GX65544" s="824"/>
      <c r="GY65544" s="824"/>
      <c r="GZ65544" s="824"/>
      <c r="HA65544" s="824"/>
      <c r="HB65544" s="824"/>
      <c r="HC65544" s="824"/>
      <c r="HD65544" s="824"/>
      <c r="HE65544" s="824"/>
      <c r="HF65544" s="824"/>
      <c r="HG65544" s="824"/>
      <c r="HH65544" s="824"/>
      <c r="HI65544" s="824"/>
      <c r="HJ65544" s="824"/>
      <c r="HK65544" s="824"/>
      <c r="HL65544" s="824"/>
      <c r="HM65544" s="824"/>
      <c r="HN65544" s="824"/>
      <c r="HO65544" s="824"/>
      <c r="HP65544" s="824"/>
      <c r="HQ65544" s="824"/>
      <c r="HR65544" s="824"/>
      <c r="HS65544" s="824"/>
      <c r="HT65544" s="824"/>
      <c r="HU65544" s="824"/>
      <c r="HV65544" s="824"/>
      <c r="HW65544" s="824"/>
      <c r="HX65544" s="824"/>
      <c r="HY65544" s="824"/>
      <c r="HZ65544" s="824"/>
      <c r="IA65544" s="824"/>
      <c r="IB65544" s="824"/>
      <c r="IC65544" s="824"/>
      <c r="ID65544" s="824"/>
      <c r="IE65544" s="824"/>
      <c r="IF65544" s="824"/>
      <c r="IG65544" s="824"/>
      <c r="IH65544" s="824"/>
      <c r="II65544" s="824"/>
      <c r="IJ65544" s="824"/>
      <c r="IK65544" s="824"/>
      <c r="IL65544" s="824"/>
      <c r="IM65544" s="824"/>
      <c r="IN65544" s="824"/>
      <c r="IO65544" s="824"/>
      <c r="IP65544" s="824"/>
      <c r="IQ65544" s="824"/>
      <c r="IR65544" s="824"/>
      <c r="IS65544" s="824"/>
      <c r="IT65544" s="824"/>
      <c r="IU65544" s="824"/>
      <c r="IV65544" s="824"/>
    </row>
  </sheetData>
  <mergeCells count="23">
    <mergeCell ref="H65543:I65543"/>
    <mergeCell ref="H65544:IV65544"/>
    <mergeCell ref="D65543:G65543"/>
    <mergeCell ref="D65544:G65544"/>
    <mergeCell ref="B65543:C65543"/>
    <mergeCell ref="B65:C65"/>
    <mergeCell ref="B73:C73"/>
    <mergeCell ref="B77:C77"/>
    <mergeCell ref="B13:C13"/>
    <mergeCell ref="B21:C21"/>
    <mergeCell ref="B31:C31"/>
    <mergeCell ref="B41:C41"/>
    <mergeCell ref="B51:C51"/>
    <mergeCell ref="B61:C61"/>
    <mergeCell ref="B3:I3"/>
    <mergeCell ref="B10:C12"/>
    <mergeCell ref="D10:H10"/>
    <mergeCell ref="I10:I11"/>
    <mergeCell ref="B4:I4"/>
    <mergeCell ref="B5:I5"/>
    <mergeCell ref="B6:I6"/>
    <mergeCell ref="B7:I7"/>
    <mergeCell ref="B8:I8"/>
  </mergeCells>
  <pageMargins left="0.70866141732283472" right="0.70866141732283472" top="0.74803149606299213" bottom="0.74803149606299213" header="0.31496062992125984" footer="0.31496062992125984"/>
  <pageSetup scale="40"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WVR65536"/>
  <sheetViews>
    <sheetView view="pageLayout" topLeftCell="A16" zoomScaleNormal="90" workbookViewId="0">
      <selection activeCell="B1" sqref="B1:I1"/>
    </sheetView>
  </sheetViews>
  <sheetFormatPr baseColWidth="10" defaultColWidth="0" defaultRowHeight="14.25" customHeight="1" zeroHeight="1"/>
  <cols>
    <col min="1" max="1" width="2.7109375" style="290" customWidth="1"/>
    <col min="2" max="2" width="17.85546875" style="290" customWidth="1"/>
    <col min="3" max="3" width="61" style="290" customWidth="1"/>
    <col min="4" max="9" width="18" style="290" customWidth="1"/>
    <col min="10" max="10" width="2.7109375" style="290" customWidth="1"/>
    <col min="11" max="256" width="11.42578125" style="290" hidden="1"/>
    <col min="257" max="257" width="2.7109375" style="290" customWidth="1"/>
    <col min="258" max="258" width="17.85546875" style="290" customWidth="1"/>
    <col min="259" max="259" width="61" style="290" customWidth="1"/>
    <col min="260" max="265" width="18" style="290" customWidth="1"/>
    <col min="266" max="266" width="2.7109375" style="290" customWidth="1"/>
    <col min="267" max="512" width="11.42578125" style="290" hidden="1"/>
    <col min="513" max="513" width="2.7109375" style="290" customWidth="1"/>
    <col min="514" max="514" width="17.85546875" style="290" customWidth="1"/>
    <col min="515" max="515" width="61" style="290" customWidth="1"/>
    <col min="516" max="521" width="18" style="290" customWidth="1"/>
    <col min="522" max="522" width="2.7109375" style="290" customWidth="1"/>
    <col min="523" max="768" width="11.42578125" style="290" hidden="1"/>
    <col min="769" max="769" width="2.7109375" style="290" customWidth="1"/>
    <col min="770" max="770" width="17.85546875" style="290" customWidth="1"/>
    <col min="771" max="771" width="61" style="290" customWidth="1"/>
    <col min="772" max="777" width="18" style="290" customWidth="1"/>
    <col min="778" max="778" width="2.7109375" style="290" customWidth="1"/>
    <col min="779" max="1024" width="11.42578125" style="290" hidden="1"/>
    <col min="1025" max="1025" width="2.7109375" style="290" customWidth="1"/>
    <col min="1026" max="1026" width="17.85546875" style="290" customWidth="1"/>
    <col min="1027" max="1027" width="61" style="290" customWidth="1"/>
    <col min="1028" max="1033" width="18" style="290" customWidth="1"/>
    <col min="1034" max="1034" width="2.7109375" style="290" customWidth="1"/>
    <col min="1035" max="1280" width="11.42578125" style="290" hidden="1"/>
    <col min="1281" max="1281" width="2.7109375" style="290" customWidth="1"/>
    <col min="1282" max="1282" width="17.85546875" style="290" customWidth="1"/>
    <col min="1283" max="1283" width="61" style="290" customWidth="1"/>
    <col min="1284" max="1289" width="18" style="290" customWidth="1"/>
    <col min="1290" max="1290" width="2.7109375" style="290" customWidth="1"/>
    <col min="1291" max="1536" width="11.42578125" style="290" hidden="1"/>
    <col min="1537" max="1537" width="2.7109375" style="290" customWidth="1"/>
    <col min="1538" max="1538" width="17.85546875" style="290" customWidth="1"/>
    <col min="1539" max="1539" width="61" style="290" customWidth="1"/>
    <col min="1540" max="1545" width="18" style="290" customWidth="1"/>
    <col min="1546" max="1546" width="2.7109375" style="290" customWidth="1"/>
    <col min="1547" max="1792" width="11.42578125" style="290" hidden="1"/>
    <col min="1793" max="1793" width="2.7109375" style="290" customWidth="1"/>
    <col min="1794" max="1794" width="17.85546875" style="290" customWidth="1"/>
    <col min="1795" max="1795" width="61" style="290" customWidth="1"/>
    <col min="1796" max="1801" width="18" style="290" customWidth="1"/>
    <col min="1802" max="1802" width="2.7109375" style="290" customWidth="1"/>
    <col min="1803" max="2048" width="11.42578125" style="290" hidden="1"/>
    <col min="2049" max="2049" width="2.7109375" style="290" customWidth="1"/>
    <col min="2050" max="2050" width="17.85546875" style="290" customWidth="1"/>
    <col min="2051" max="2051" width="61" style="290" customWidth="1"/>
    <col min="2052" max="2057" width="18" style="290" customWidth="1"/>
    <col min="2058" max="2058" width="2.7109375" style="290" customWidth="1"/>
    <col min="2059" max="2304" width="11.42578125" style="290" hidden="1"/>
    <col min="2305" max="2305" width="2.7109375" style="290" customWidth="1"/>
    <col min="2306" max="2306" width="17.85546875" style="290" customWidth="1"/>
    <col min="2307" max="2307" width="61" style="290" customWidth="1"/>
    <col min="2308" max="2313" width="18" style="290" customWidth="1"/>
    <col min="2314" max="2314" width="2.7109375" style="290" customWidth="1"/>
    <col min="2315" max="2560" width="11.42578125" style="290" hidden="1"/>
    <col min="2561" max="2561" width="2.7109375" style="290" customWidth="1"/>
    <col min="2562" max="2562" width="17.85546875" style="290" customWidth="1"/>
    <col min="2563" max="2563" width="61" style="290" customWidth="1"/>
    <col min="2564" max="2569" width="18" style="290" customWidth="1"/>
    <col min="2570" max="2570" width="2.7109375" style="290" customWidth="1"/>
    <col min="2571" max="2816" width="11.42578125" style="290" hidden="1"/>
    <col min="2817" max="2817" width="2.7109375" style="290" customWidth="1"/>
    <col min="2818" max="2818" width="17.85546875" style="290" customWidth="1"/>
    <col min="2819" max="2819" width="61" style="290" customWidth="1"/>
    <col min="2820" max="2825" width="18" style="290" customWidth="1"/>
    <col min="2826" max="2826" width="2.7109375" style="290" customWidth="1"/>
    <col min="2827" max="3072" width="11.42578125" style="290" hidden="1"/>
    <col min="3073" max="3073" width="2.7109375" style="290" customWidth="1"/>
    <col min="3074" max="3074" width="17.85546875" style="290" customWidth="1"/>
    <col min="3075" max="3075" width="61" style="290" customWidth="1"/>
    <col min="3076" max="3081" width="18" style="290" customWidth="1"/>
    <col min="3082" max="3082" width="2.7109375" style="290" customWidth="1"/>
    <col min="3083" max="3328" width="11.42578125" style="290" hidden="1"/>
    <col min="3329" max="3329" width="2.7109375" style="290" customWidth="1"/>
    <col min="3330" max="3330" width="17.85546875" style="290" customWidth="1"/>
    <col min="3331" max="3331" width="61" style="290" customWidth="1"/>
    <col min="3332" max="3337" width="18" style="290" customWidth="1"/>
    <col min="3338" max="3338" width="2.7109375" style="290" customWidth="1"/>
    <col min="3339" max="3584" width="11.42578125" style="290" hidden="1"/>
    <col min="3585" max="3585" width="2.7109375" style="290" customWidth="1"/>
    <col min="3586" max="3586" width="17.85546875" style="290" customWidth="1"/>
    <col min="3587" max="3587" width="61" style="290" customWidth="1"/>
    <col min="3588" max="3593" width="18" style="290" customWidth="1"/>
    <col min="3594" max="3594" width="2.7109375" style="290" customWidth="1"/>
    <col min="3595" max="3840" width="11.42578125" style="290" hidden="1"/>
    <col min="3841" max="3841" width="2.7109375" style="290" customWidth="1"/>
    <col min="3842" max="3842" width="17.85546875" style="290" customWidth="1"/>
    <col min="3843" max="3843" width="61" style="290" customWidth="1"/>
    <col min="3844" max="3849" width="18" style="290" customWidth="1"/>
    <col min="3850" max="3850" width="2.7109375" style="290" customWidth="1"/>
    <col min="3851" max="4096" width="11.42578125" style="290" hidden="1"/>
    <col min="4097" max="4097" width="2.7109375" style="290" customWidth="1"/>
    <col min="4098" max="4098" width="17.85546875" style="290" customWidth="1"/>
    <col min="4099" max="4099" width="61" style="290" customWidth="1"/>
    <col min="4100" max="4105" width="18" style="290" customWidth="1"/>
    <col min="4106" max="4106" width="2.7109375" style="290" customWidth="1"/>
    <col min="4107" max="4352" width="11.42578125" style="290" hidden="1"/>
    <col min="4353" max="4353" width="2.7109375" style="290" customWidth="1"/>
    <col min="4354" max="4354" width="17.85546875" style="290" customWidth="1"/>
    <col min="4355" max="4355" width="61" style="290" customWidth="1"/>
    <col min="4356" max="4361" width="18" style="290" customWidth="1"/>
    <col min="4362" max="4362" width="2.7109375" style="290" customWidth="1"/>
    <col min="4363" max="4608" width="11.42578125" style="290" hidden="1"/>
    <col min="4609" max="4609" width="2.7109375" style="290" customWidth="1"/>
    <col min="4610" max="4610" width="17.85546875" style="290" customWidth="1"/>
    <col min="4611" max="4611" width="61" style="290" customWidth="1"/>
    <col min="4612" max="4617" width="18" style="290" customWidth="1"/>
    <col min="4618" max="4618" width="2.7109375" style="290" customWidth="1"/>
    <col min="4619" max="4864" width="11.42578125" style="290" hidden="1"/>
    <col min="4865" max="4865" width="2.7109375" style="290" customWidth="1"/>
    <col min="4866" max="4866" width="17.85546875" style="290" customWidth="1"/>
    <col min="4867" max="4867" width="61" style="290" customWidth="1"/>
    <col min="4868" max="4873" width="18" style="290" customWidth="1"/>
    <col min="4874" max="4874" width="2.7109375" style="290" customWidth="1"/>
    <col min="4875" max="5120" width="11.42578125" style="290" hidden="1"/>
    <col min="5121" max="5121" width="2.7109375" style="290" customWidth="1"/>
    <col min="5122" max="5122" width="17.85546875" style="290" customWidth="1"/>
    <col min="5123" max="5123" width="61" style="290" customWidth="1"/>
    <col min="5124" max="5129" width="18" style="290" customWidth="1"/>
    <col min="5130" max="5130" width="2.7109375" style="290" customWidth="1"/>
    <col min="5131" max="5376" width="11.42578125" style="290" hidden="1"/>
    <col min="5377" max="5377" width="2.7109375" style="290" customWidth="1"/>
    <col min="5378" max="5378" width="17.85546875" style="290" customWidth="1"/>
    <col min="5379" max="5379" width="61" style="290" customWidth="1"/>
    <col min="5380" max="5385" width="18" style="290" customWidth="1"/>
    <col min="5386" max="5386" width="2.7109375" style="290" customWidth="1"/>
    <col min="5387" max="5632" width="11.42578125" style="290" hidden="1"/>
    <col min="5633" max="5633" width="2.7109375" style="290" customWidth="1"/>
    <col min="5634" max="5634" width="17.85546875" style="290" customWidth="1"/>
    <col min="5635" max="5635" width="61" style="290" customWidth="1"/>
    <col min="5636" max="5641" width="18" style="290" customWidth="1"/>
    <col min="5642" max="5642" width="2.7109375" style="290" customWidth="1"/>
    <col min="5643" max="5888" width="11.42578125" style="290" hidden="1"/>
    <col min="5889" max="5889" width="2.7109375" style="290" customWidth="1"/>
    <col min="5890" max="5890" width="17.85546875" style="290" customWidth="1"/>
    <col min="5891" max="5891" width="61" style="290" customWidth="1"/>
    <col min="5892" max="5897" width="18" style="290" customWidth="1"/>
    <col min="5898" max="5898" width="2.7109375" style="290" customWidth="1"/>
    <col min="5899" max="6144" width="11.42578125" style="290" hidden="1"/>
    <col min="6145" max="6145" width="2.7109375" style="290" customWidth="1"/>
    <col min="6146" max="6146" width="17.85546875" style="290" customWidth="1"/>
    <col min="6147" max="6147" width="61" style="290" customWidth="1"/>
    <col min="6148" max="6153" width="18" style="290" customWidth="1"/>
    <col min="6154" max="6154" width="2.7109375" style="290" customWidth="1"/>
    <col min="6155" max="6400" width="11.42578125" style="290" hidden="1"/>
    <col min="6401" max="6401" width="2.7109375" style="290" customWidth="1"/>
    <col min="6402" max="6402" width="17.85546875" style="290" customWidth="1"/>
    <col min="6403" max="6403" width="61" style="290" customWidth="1"/>
    <col min="6404" max="6409" width="18" style="290" customWidth="1"/>
    <col min="6410" max="6410" width="2.7109375" style="290" customWidth="1"/>
    <col min="6411" max="6656" width="11.42578125" style="290" hidden="1"/>
    <col min="6657" max="6657" width="2.7109375" style="290" customWidth="1"/>
    <col min="6658" max="6658" width="17.85546875" style="290" customWidth="1"/>
    <col min="6659" max="6659" width="61" style="290" customWidth="1"/>
    <col min="6660" max="6665" width="18" style="290" customWidth="1"/>
    <col min="6666" max="6666" width="2.7109375" style="290" customWidth="1"/>
    <col min="6667" max="6912" width="11.42578125" style="290" hidden="1"/>
    <col min="6913" max="6913" width="2.7109375" style="290" customWidth="1"/>
    <col min="6914" max="6914" width="17.85546875" style="290" customWidth="1"/>
    <col min="6915" max="6915" width="61" style="290" customWidth="1"/>
    <col min="6916" max="6921" width="18" style="290" customWidth="1"/>
    <col min="6922" max="6922" width="2.7109375" style="290" customWidth="1"/>
    <col min="6923" max="7168" width="11.42578125" style="290" hidden="1"/>
    <col min="7169" max="7169" width="2.7109375" style="290" customWidth="1"/>
    <col min="7170" max="7170" width="17.85546875" style="290" customWidth="1"/>
    <col min="7171" max="7171" width="61" style="290" customWidth="1"/>
    <col min="7172" max="7177" width="18" style="290" customWidth="1"/>
    <col min="7178" max="7178" width="2.7109375" style="290" customWidth="1"/>
    <col min="7179" max="7424" width="11.42578125" style="290" hidden="1"/>
    <col min="7425" max="7425" width="2.7109375" style="290" customWidth="1"/>
    <col min="7426" max="7426" width="17.85546875" style="290" customWidth="1"/>
    <col min="7427" max="7427" width="61" style="290" customWidth="1"/>
    <col min="7428" max="7433" width="18" style="290" customWidth="1"/>
    <col min="7434" max="7434" width="2.7109375" style="290" customWidth="1"/>
    <col min="7435" max="7680" width="11.42578125" style="290" hidden="1"/>
    <col min="7681" max="7681" width="2.7109375" style="290" customWidth="1"/>
    <col min="7682" max="7682" width="17.85546875" style="290" customWidth="1"/>
    <col min="7683" max="7683" width="61" style="290" customWidth="1"/>
    <col min="7684" max="7689" width="18" style="290" customWidth="1"/>
    <col min="7690" max="7690" width="2.7109375" style="290" customWidth="1"/>
    <col min="7691" max="7936" width="11.42578125" style="290" hidden="1"/>
    <col min="7937" max="7937" width="2.7109375" style="290" customWidth="1"/>
    <col min="7938" max="7938" width="17.85546875" style="290" customWidth="1"/>
    <col min="7939" max="7939" width="61" style="290" customWidth="1"/>
    <col min="7940" max="7945" width="18" style="290" customWidth="1"/>
    <col min="7946" max="7946" width="2.7109375" style="290" customWidth="1"/>
    <col min="7947" max="8192" width="11.42578125" style="290" hidden="1"/>
    <col min="8193" max="8193" width="2.7109375" style="290" customWidth="1"/>
    <col min="8194" max="8194" width="17.85546875" style="290" customWidth="1"/>
    <col min="8195" max="8195" width="61" style="290" customWidth="1"/>
    <col min="8196" max="8201" width="18" style="290" customWidth="1"/>
    <col min="8202" max="8202" width="2.7109375" style="290" customWidth="1"/>
    <col min="8203" max="8448" width="11.42578125" style="290" hidden="1"/>
    <col min="8449" max="8449" width="2.7109375" style="290" customWidth="1"/>
    <col min="8450" max="8450" width="17.85546875" style="290" customWidth="1"/>
    <col min="8451" max="8451" width="61" style="290" customWidth="1"/>
    <col min="8452" max="8457" width="18" style="290" customWidth="1"/>
    <col min="8458" max="8458" width="2.7109375" style="290" customWidth="1"/>
    <col min="8459" max="8704" width="11.42578125" style="290" hidden="1"/>
    <col min="8705" max="8705" width="2.7109375" style="290" customWidth="1"/>
    <col min="8706" max="8706" width="17.85546875" style="290" customWidth="1"/>
    <col min="8707" max="8707" width="61" style="290" customWidth="1"/>
    <col min="8708" max="8713" width="18" style="290" customWidth="1"/>
    <col min="8714" max="8714" width="2.7109375" style="290" customWidth="1"/>
    <col min="8715" max="8960" width="11.42578125" style="290" hidden="1"/>
    <col min="8961" max="8961" width="2.7109375" style="290" customWidth="1"/>
    <col min="8962" max="8962" width="17.85546875" style="290" customWidth="1"/>
    <col min="8963" max="8963" width="61" style="290" customWidth="1"/>
    <col min="8964" max="8969" width="18" style="290" customWidth="1"/>
    <col min="8970" max="8970" width="2.7109375" style="290" customWidth="1"/>
    <col min="8971" max="9216" width="11.42578125" style="290" hidden="1"/>
    <col min="9217" max="9217" width="2.7109375" style="290" customWidth="1"/>
    <col min="9218" max="9218" width="17.85546875" style="290" customWidth="1"/>
    <col min="9219" max="9219" width="61" style="290" customWidth="1"/>
    <col min="9220" max="9225" width="18" style="290" customWidth="1"/>
    <col min="9226" max="9226" width="2.7109375" style="290" customWidth="1"/>
    <col min="9227" max="9472" width="11.42578125" style="290" hidden="1"/>
    <col min="9473" max="9473" width="2.7109375" style="290" customWidth="1"/>
    <col min="9474" max="9474" width="17.85546875" style="290" customWidth="1"/>
    <col min="9475" max="9475" width="61" style="290" customWidth="1"/>
    <col min="9476" max="9481" width="18" style="290" customWidth="1"/>
    <col min="9482" max="9482" width="2.7109375" style="290" customWidth="1"/>
    <col min="9483" max="9728" width="11.42578125" style="290" hidden="1"/>
    <col min="9729" max="9729" width="2.7109375" style="290" customWidth="1"/>
    <col min="9730" max="9730" width="17.85546875" style="290" customWidth="1"/>
    <col min="9731" max="9731" width="61" style="290" customWidth="1"/>
    <col min="9732" max="9737" width="18" style="290" customWidth="1"/>
    <col min="9738" max="9738" width="2.7109375" style="290" customWidth="1"/>
    <col min="9739" max="9984" width="11.42578125" style="290" hidden="1"/>
    <col min="9985" max="9985" width="2.7109375" style="290" customWidth="1"/>
    <col min="9986" max="9986" width="17.85546875" style="290" customWidth="1"/>
    <col min="9987" max="9987" width="61" style="290" customWidth="1"/>
    <col min="9988" max="9993" width="18" style="290" customWidth="1"/>
    <col min="9994" max="9994" width="2.7109375" style="290" customWidth="1"/>
    <col min="9995" max="10240" width="11.42578125" style="290" hidden="1"/>
    <col min="10241" max="10241" width="2.7109375" style="290" customWidth="1"/>
    <col min="10242" max="10242" width="17.85546875" style="290" customWidth="1"/>
    <col min="10243" max="10243" width="61" style="290" customWidth="1"/>
    <col min="10244" max="10249" width="18" style="290" customWidth="1"/>
    <col min="10250" max="10250" width="2.7109375" style="290" customWidth="1"/>
    <col min="10251" max="10496" width="11.42578125" style="290" hidden="1"/>
    <col min="10497" max="10497" width="2.7109375" style="290" customWidth="1"/>
    <col min="10498" max="10498" width="17.85546875" style="290" customWidth="1"/>
    <col min="10499" max="10499" width="61" style="290" customWidth="1"/>
    <col min="10500" max="10505" width="18" style="290" customWidth="1"/>
    <col min="10506" max="10506" width="2.7109375" style="290" customWidth="1"/>
    <col min="10507" max="10752" width="11.42578125" style="290" hidden="1"/>
    <col min="10753" max="10753" width="2.7109375" style="290" customWidth="1"/>
    <col min="10754" max="10754" width="17.85546875" style="290" customWidth="1"/>
    <col min="10755" max="10755" width="61" style="290" customWidth="1"/>
    <col min="10756" max="10761" width="18" style="290" customWidth="1"/>
    <col min="10762" max="10762" width="2.7109375" style="290" customWidth="1"/>
    <col min="10763" max="11008" width="11.42578125" style="290" hidden="1"/>
    <col min="11009" max="11009" width="2.7109375" style="290" customWidth="1"/>
    <col min="11010" max="11010" width="17.85546875" style="290" customWidth="1"/>
    <col min="11011" max="11011" width="61" style="290" customWidth="1"/>
    <col min="11012" max="11017" width="18" style="290" customWidth="1"/>
    <col min="11018" max="11018" width="2.7109375" style="290" customWidth="1"/>
    <col min="11019" max="11264" width="11.42578125" style="290" hidden="1"/>
    <col min="11265" max="11265" width="2.7109375" style="290" customWidth="1"/>
    <col min="11266" max="11266" width="17.85546875" style="290" customWidth="1"/>
    <col min="11267" max="11267" width="61" style="290" customWidth="1"/>
    <col min="11268" max="11273" width="18" style="290" customWidth="1"/>
    <col min="11274" max="11274" width="2.7109375" style="290" customWidth="1"/>
    <col min="11275" max="11520" width="11.42578125" style="290" hidden="1"/>
    <col min="11521" max="11521" width="2.7109375" style="290" customWidth="1"/>
    <col min="11522" max="11522" width="17.85546875" style="290" customWidth="1"/>
    <col min="11523" max="11523" width="61" style="290" customWidth="1"/>
    <col min="11524" max="11529" width="18" style="290" customWidth="1"/>
    <col min="11530" max="11530" width="2.7109375" style="290" customWidth="1"/>
    <col min="11531" max="11776" width="11.42578125" style="290" hidden="1"/>
    <col min="11777" max="11777" width="2.7109375" style="290" customWidth="1"/>
    <col min="11778" max="11778" width="17.85546875" style="290" customWidth="1"/>
    <col min="11779" max="11779" width="61" style="290" customWidth="1"/>
    <col min="11780" max="11785" width="18" style="290" customWidth="1"/>
    <col min="11786" max="11786" width="2.7109375" style="290" customWidth="1"/>
    <col min="11787" max="12032" width="11.42578125" style="290" hidden="1"/>
    <col min="12033" max="12033" width="2.7109375" style="290" customWidth="1"/>
    <col min="12034" max="12034" width="17.85546875" style="290" customWidth="1"/>
    <col min="12035" max="12035" width="61" style="290" customWidth="1"/>
    <col min="12036" max="12041" width="18" style="290" customWidth="1"/>
    <col min="12042" max="12042" width="2.7109375" style="290" customWidth="1"/>
    <col min="12043" max="12288" width="11.42578125" style="290" hidden="1"/>
    <col min="12289" max="12289" width="2.7109375" style="290" customWidth="1"/>
    <col min="12290" max="12290" width="17.85546875" style="290" customWidth="1"/>
    <col min="12291" max="12291" width="61" style="290" customWidth="1"/>
    <col min="12292" max="12297" width="18" style="290" customWidth="1"/>
    <col min="12298" max="12298" width="2.7109375" style="290" customWidth="1"/>
    <col min="12299" max="12544" width="11.42578125" style="290" hidden="1"/>
    <col min="12545" max="12545" width="2.7109375" style="290" customWidth="1"/>
    <col min="12546" max="12546" width="17.85546875" style="290" customWidth="1"/>
    <col min="12547" max="12547" width="61" style="290" customWidth="1"/>
    <col min="12548" max="12553" width="18" style="290" customWidth="1"/>
    <col min="12554" max="12554" width="2.7109375" style="290" customWidth="1"/>
    <col min="12555" max="12800" width="11.42578125" style="290" hidden="1"/>
    <col min="12801" max="12801" width="2.7109375" style="290" customWidth="1"/>
    <col min="12802" max="12802" width="17.85546875" style="290" customWidth="1"/>
    <col min="12803" max="12803" width="61" style="290" customWidth="1"/>
    <col min="12804" max="12809" width="18" style="290" customWidth="1"/>
    <col min="12810" max="12810" width="2.7109375" style="290" customWidth="1"/>
    <col min="12811" max="13056" width="11.42578125" style="290" hidden="1"/>
    <col min="13057" max="13057" width="2.7109375" style="290" customWidth="1"/>
    <col min="13058" max="13058" width="17.85546875" style="290" customWidth="1"/>
    <col min="13059" max="13059" width="61" style="290" customWidth="1"/>
    <col min="13060" max="13065" width="18" style="290" customWidth="1"/>
    <col min="13066" max="13066" width="2.7109375" style="290" customWidth="1"/>
    <col min="13067" max="13312" width="11.42578125" style="290" hidden="1"/>
    <col min="13313" max="13313" width="2.7109375" style="290" customWidth="1"/>
    <col min="13314" max="13314" width="17.85546875" style="290" customWidth="1"/>
    <col min="13315" max="13315" width="61" style="290" customWidth="1"/>
    <col min="13316" max="13321" width="18" style="290" customWidth="1"/>
    <col min="13322" max="13322" width="2.7109375" style="290" customWidth="1"/>
    <col min="13323" max="13568" width="11.42578125" style="290" hidden="1"/>
    <col min="13569" max="13569" width="2.7109375" style="290" customWidth="1"/>
    <col min="13570" max="13570" width="17.85546875" style="290" customWidth="1"/>
    <col min="13571" max="13571" width="61" style="290" customWidth="1"/>
    <col min="13572" max="13577" width="18" style="290" customWidth="1"/>
    <col min="13578" max="13578" width="2.7109375" style="290" customWidth="1"/>
    <col min="13579" max="13824" width="11.42578125" style="290" hidden="1"/>
    <col min="13825" max="13825" width="2.7109375" style="290" customWidth="1"/>
    <col min="13826" max="13826" width="17.85546875" style="290" customWidth="1"/>
    <col min="13827" max="13827" width="61" style="290" customWidth="1"/>
    <col min="13828" max="13833" width="18" style="290" customWidth="1"/>
    <col min="13834" max="13834" width="2.7109375" style="290" customWidth="1"/>
    <col min="13835" max="14080" width="11.42578125" style="290" hidden="1"/>
    <col min="14081" max="14081" width="2.7109375" style="290" customWidth="1"/>
    <col min="14082" max="14082" width="17.85546875" style="290" customWidth="1"/>
    <col min="14083" max="14083" width="61" style="290" customWidth="1"/>
    <col min="14084" max="14089" width="18" style="290" customWidth="1"/>
    <col min="14090" max="14090" width="2.7109375" style="290" customWidth="1"/>
    <col min="14091" max="14336" width="11.42578125" style="290" hidden="1"/>
    <col min="14337" max="14337" width="2.7109375" style="290" customWidth="1"/>
    <col min="14338" max="14338" width="17.85546875" style="290" customWidth="1"/>
    <col min="14339" max="14339" width="61" style="290" customWidth="1"/>
    <col min="14340" max="14345" width="18" style="290" customWidth="1"/>
    <col min="14346" max="14346" width="2.7109375" style="290" customWidth="1"/>
    <col min="14347" max="14592" width="11.42578125" style="290" hidden="1"/>
    <col min="14593" max="14593" width="2.7109375" style="290" customWidth="1"/>
    <col min="14594" max="14594" width="17.85546875" style="290" customWidth="1"/>
    <col min="14595" max="14595" width="61" style="290" customWidth="1"/>
    <col min="14596" max="14601" width="18" style="290" customWidth="1"/>
    <col min="14602" max="14602" width="2.7109375" style="290" customWidth="1"/>
    <col min="14603" max="14848" width="11.42578125" style="290" hidden="1"/>
    <col min="14849" max="14849" width="2.7109375" style="290" customWidth="1"/>
    <col min="14850" max="14850" width="17.85546875" style="290" customWidth="1"/>
    <col min="14851" max="14851" width="61" style="290" customWidth="1"/>
    <col min="14852" max="14857" width="18" style="290" customWidth="1"/>
    <col min="14858" max="14858" width="2.7109375" style="290" customWidth="1"/>
    <col min="14859" max="15104" width="11.42578125" style="290" hidden="1"/>
    <col min="15105" max="15105" width="2.7109375" style="290" customWidth="1"/>
    <col min="15106" max="15106" width="17.85546875" style="290" customWidth="1"/>
    <col min="15107" max="15107" width="61" style="290" customWidth="1"/>
    <col min="15108" max="15113" width="18" style="290" customWidth="1"/>
    <col min="15114" max="15114" width="2.7109375" style="290" customWidth="1"/>
    <col min="15115" max="15360" width="11.42578125" style="290" hidden="1"/>
    <col min="15361" max="15361" width="2.7109375" style="290" customWidth="1"/>
    <col min="15362" max="15362" width="17.85546875" style="290" customWidth="1"/>
    <col min="15363" max="15363" width="61" style="290" customWidth="1"/>
    <col min="15364" max="15369" width="18" style="290" customWidth="1"/>
    <col min="15370" max="15370" width="2.7109375" style="290" customWidth="1"/>
    <col min="15371" max="15616" width="11.42578125" style="290" hidden="1"/>
    <col min="15617" max="15617" width="2.7109375" style="290" customWidth="1"/>
    <col min="15618" max="15618" width="17.85546875" style="290" customWidth="1"/>
    <col min="15619" max="15619" width="61" style="290" customWidth="1"/>
    <col min="15620" max="15625" width="18" style="290" customWidth="1"/>
    <col min="15626" max="15626" width="2.7109375" style="290" customWidth="1"/>
    <col min="15627" max="15872" width="11.42578125" style="290" hidden="1"/>
    <col min="15873" max="15873" width="2.7109375" style="290" customWidth="1"/>
    <col min="15874" max="15874" width="17.85546875" style="290" customWidth="1"/>
    <col min="15875" max="15875" width="61" style="290" customWidth="1"/>
    <col min="15876" max="15881" width="18" style="290" customWidth="1"/>
    <col min="15882" max="15882" width="2.7109375" style="290" customWidth="1"/>
    <col min="15883" max="16128" width="11.42578125" style="290" hidden="1"/>
    <col min="16129" max="16129" width="2.7109375" style="290" customWidth="1"/>
    <col min="16130" max="16130" width="17.85546875" style="290" customWidth="1"/>
    <col min="16131" max="16131" width="61" style="290" customWidth="1"/>
    <col min="16132" max="16137" width="18" style="290" customWidth="1"/>
    <col min="16138" max="16138" width="2.7109375" style="290" customWidth="1"/>
    <col min="16139" max="16384" width="11.42578125" style="290" hidden="1"/>
  </cols>
  <sheetData>
    <row r="1" spans="2:9" ht="15">
      <c r="B1" s="858" t="s">
        <v>1186</v>
      </c>
      <c r="C1" s="858"/>
      <c r="D1" s="858"/>
      <c r="E1" s="858"/>
      <c r="F1" s="858"/>
      <c r="G1" s="858"/>
      <c r="H1" s="858"/>
      <c r="I1" s="858"/>
    </row>
    <row r="2" spans="2:9" ht="15">
      <c r="B2" s="842" t="s">
        <v>0</v>
      </c>
      <c r="C2" s="843"/>
      <c r="D2" s="843"/>
      <c r="E2" s="843"/>
      <c r="F2" s="843"/>
      <c r="G2" s="843"/>
      <c r="H2" s="843"/>
      <c r="I2" s="844"/>
    </row>
    <row r="3" spans="2:9" ht="15">
      <c r="B3" s="845" t="s">
        <v>3</v>
      </c>
      <c r="C3" s="846"/>
      <c r="D3" s="846"/>
      <c r="E3" s="846"/>
      <c r="F3" s="846"/>
      <c r="G3" s="846"/>
      <c r="H3" s="846"/>
      <c r="I3" s="847"/>
    </row>
    <row r="4" spans="2:9" ht="15">
      <c r="B4" s="848" t="s">
        <v>230</v>
      </c>
      <c r="C4" s="849"/>
      <c r="D4" s="849"/>
      <c r="E4" s="849"/>
      <c r="F4" s="849"/>
      <c r="G4" s="849"/>
      <c r="H4" s="849"/>
      <c r="I4" s="850"/>
    </row>
    <row r="5" spans="2:9" ht="15">
      <c r="B5" s="848" t="s">
        <v>301</v>
      </c>
      <c r="C5" s="849"/>
      <c r="D5" s="849"/>
      <c r="E5" s="849"/>
      <c r="F5" s="849"/>
      <c r="G5" s="849"/>
      <c r="H5" s="849"/>
      <c r="I5" s="850"/>
    </row>
    <row r="6" spans="2:9" ht="15">
      <c r="B6" s="851" t="s">
        <v>1155</v>
      </c>
      <c r="C6" s="852"/>
      <c r="D6" s="852"/>
      <c r="E6" s="852"/>
      <c r="F6" s="852"/>
      <c r="G6" s="852"/>
      <c r="H6" s="852"/>
      <c r="I6" s="853"/>
    </row>
    <row r="7" spans="2:9">
      <c r="B7" s="208"/>
      <c r="C7" s="208"/>
      <c r="D7" s="208"/>
      <c r="E7" s="208"/>
      <c r="F7" s="208"/>
      <c r="G7" s="208"/>
      <c r="H7" s="208"/>
      <c r="I7" s="208"/>
    </row>
    <row r="8" spans="2:9">
      <c r="B8" s="840" t="s">
        <v>66</v>
      </c>
      <c r="C8" s="859"/>
      <c r="D8" s="837" t="s">
        <v>232</v>
      </c>
      <c r="E8" s="838"/>
      <c r="F8" s="838"/>
      <c r="G8" s="838"/>
      <c r="H8" s="839"/>
      <c r="I8" s="863" t="s">
        <v>233</v>
      </c>
    </row>
    <row r="9" spans="2:9" ht="27.75" customHeight="1">
      <c r="B9" s="860"/>
      <c r="C9" s="861"/>
      <c r="D9" s="291" t="s">
        <v>234</v>
      </c>
      <c r="E9" s="292" t="s">
        <v>235</v>
      </c>
      <c r="F9" s="291" t="s">
        <v>206</v>
      </c>
      <c r="G9" s="291" t="s">
        <v>207</v>
      </c>
      <c r="H9" s="291" t="s">
        <v>236</v>
      </c>
      <c r="I9" s="864"/>
    </row>
    <row r="10" spans="2:9">
      <c r="B10" s="841"/>
      <c r="C10" s="862"/>
      <c r="D10" s="291">
        <v>1</v>
      </c>
      <c r="E10" s="291">
        <v>2</v>
      </c>
      <c r="F10" s="291" t="s">
        <v>237</v>
      </c>
      <c r="G10" s="291">
        <v>4</v>
      </c>
      <c r="H10" s="291">
        <v>5</v>
      </c>
      <c r="I10" s="293" t="s">
        <v>238</v>
      </c>
    </row>
    <row r="11" spans="2:9">
      <c r="B11" s="294"/>
      <c r="C11" s="295"/>
      <c r="D11" s="296"/>
      <c r="E11" s="296"/>
      <c r="F11" s="296"/>
      <c r="G11" s="296"/>
      <c r="H11" s="296"/>
      <c r="I11" s="296"/>
    </row>
    <row r="12" spans="2:9">
      <c r="B12" s="867" t="s">
        <v>302</v>
      </c>
      <c r="C12" s="868"/>
      <c r="D12" s="297">
        <f t="shared" ref="D12:I12" si="0">SUM(D13:D20)</f>
        <v>0</v>
      </c>
      <c r="E12" s="297">
        <f t="shared" si="0"/>
        <v>0</v>
      </c>
      <c r="F12" s="297">
        <f t="shared" si="0"/>
        <v>0</v>
      </c>
      <c r="G12" s="297">
        <f t="shared" si="0"/>
        <v>0</v>
      </c>
      <c r="H12" s="297">
        <f t="shared" si="0"/>
        <v>0</v>
      </c>
      <c r="I12" s="297">
        <f t="shared" si="0"/>
        <v>0</v>
      </c>
    </row>
    <row r="13" spans="2:9" ht="15" customHeight="1">
      <c r="B13" s="865" t="s">
        <v>303</v>
      </c>
      <c r="C13" s="866"/>
      <c r="D13" s="298"/>
      <c r="E13" s="298"/>
      <c r="F13" s="299">
        <f>IF(AND(D13&gt;=0,E13&gt;=0),(D13+E13),"-")</f>
        <v>0</v>
      </c>
      <c r="G13" s="298"/>
      <c r="H13" s="298"/>
      <c r="I13" s="299">
        <f>IF(AND(F13&gt;=0,G13&gt;=0),(F13-G13),"-")</f>
        <v>0</v>
      </c>
    </row>
    <row r="14" spans="2:9" ht="15" customHeight="1">
      <c r="B14" s="865" t="s">
        <v>304</v>
      </c>
      <c r="C14" s="866"/>
      <c r="D14" s="298"/>
      <c r="E14" s="298"/>
      <c r="F14" s="299">
        <f t="shared" ref="F14:F20" si="1">IF(AND(D14&gt;=0,E14&gt;=0),(D14+E14),"-")</f>
        <v>0</v>
      </c>
      <c r="G14" s="298"/>
      <c r="H14" s="298"/>
      <c r="I14" s="299">
        <f t="shared" ref="I14:I19" si="2">IF(AND(F14&gt;=0,G14&gt;=0),(F14-G14),"-")</f>
        <v>0</v>
      </c>
    </row>
    <row r="15" spans="2:9" ht="15" customHeight="1">
      <c r="B15" s="865" t="s">
        <v>305</v>
      </c>
      <c r="C15" s="866"/>
      <c r="D15" s="298"/>
      <c r="E15" s="298"/>
      <c r="F15" s="299">
        <f t="shared" si="1"/>
        <v>0</v>
      </c>
      <c r="G15" s="298"/>
      <c r="H15" s="298"/>
      <c r="I15" s="299">
        <f t="shared" si="2"/>
        <v>0</v>
      </c>
    </row>
    <row r="16" spans="2:9" ht="15" customHeight="1">
      <c r="B16" s="865" t="s">
        <v>306</v>
      </c>
      <c r="C16" s="866"/>
      <c r="D16" s="298"/>
      <c r="E16" s="298"/>
      <c r="F16" s="299">
        <f t="shared" si="1"/>
        <v>0</v>
      </c>
      <c r="G16" s="298"/>
      <c r="H16" s="298"/>
      <c r="I16" s="299">
        <f t="shared" si="2"/>
        <v>0</v>
      </c>
    </row>
    <row r="17" spans="2:9" ht="15" customHeight="1">
      <c r="B17" s="865" t="s">
        <v>307</v>
      </c>
      <c r="C17" s="866"/>
      <c r="D17" s="298"/>
      <c r="E17" s="298"/>
      <c r="F17" s="299">
        <f t="shared" si="1"/>
        <v>0</v>
      </c>
      <c r="G17" s="298"/>
      <c r="H17" s="298"/>
      <c r="I17" s="299">
        <f t="shared" si="2"/>
        <v>0</v>
      </c>
    </row>
    <row r="18" spans="2:9" ht="15" customHeight="1">
      <c r="B18" s="865" t="s">
        <v>308</v>
      </c>
      <c r="C18" s="866"/>
      <c r="D18" s="298"/>
      <c r="E18" s="298"/>
      <c r="F18" s="299">
        <f t="shared" si="1"/>
        <v>0</v>
      </c>
      <c r="G18" s="298"/>
      <c r="H18" s="298"/>
      <c r="I18" s="299">
        <f t="shared" si="2"/>
        <v>0</v>
      </c>
    </row>
    <row r="19" spans="2:9" ht="15" customHeight="1">
      <c r="B19" s="865" t="s">
        <v>309</v>
      </c>
      <c r="C19" s="866"/>
      <c r="D19" s="298"/>
      <c r="E19" s="298"/>
      <c r="F19" s="299">
        <f t="shared" si="1"/>
        <v>0</v>
      </c>
      <c r="G19" s="298"/>
      <c r="H19" s="298"/>
      <c r="I19" s="299">
        <f t="shared" si="2"/>
        <v>0</v>
      </c>
    </row>
    <row r="20" spans="2:9" ht="15" customHeight="1">
      <c r="B20" s="865" t="s">
        <v>310</v>
      </c>
      <c r="C20" s="866"/>
      <c r="D20" s="298"/>
      <c r="E20" s="298"/>
      <c r="F20" s="299">
        <f t="shared" si="1"/>
        <v>0</v>
      </c>
      <c r="G20" s="298"/>
      <c r="H20" s="298"/>
      <c r="I20" s="299">
        <f>IF(AND(F20&gt;=0,G20&gt;=0),(F20-G20),"-")</f>
        <v>0</v>
      </c>
    </row>
    <row r="21" spans="2:9">
      <c r="B21" s="300"/>
      <c r="C21" s="301"/>
      <c r="D21" s="302"/>
      <c r="E21" s="302"/>
      <c r="F21" s="302"/>
      <c r="G21" s="302"/>
      <c r="H21" s="302"/>
      <c r="I21" s="302"/>
    </row>
    <row r="22" spans="2:9">
      <c r="B22" s="867" t="s">
        <v>311</v>
      </c>
      <c r="C22" s="868"/>
      <c r="D22" s="297">
        <f t="shared" ref="D22:I22" si="3">SUM(D23:D29)</f>
        <v>0</v>
      </c>
      <c r="E22" s="297">
        <f t="shared" si="3"/>
        <v>0</v>
      </c>
      <c r="F22" s="297">
        <f t="shared" si="3"/>
        <v>0</v>
      </c>
      <c r="G22" s="297">
        <f t="shared" si="3"/>
        <v>0</v>
      </c>
      <c r="H22" s="297">
        <f t="shared" si="3"/>
        <v>0</v>
      </c>
      <c r="I22" s="297">
        <f t="shared" si="3"/>
        <v>0</v>
      </c>
    </row>
    <row r="23" spans="2:9" ht="15" customHeight="1">
      <c r="B23" s="865" t="s">
        <v>312</v>
      </c>
      <c r="C23" s="866"/>
      <c r="D23" s="303"/>
      <c r="E23" s="303"/>
      <c r="F23" s="299">
        <f t="shared" ref="F23:F40" si="4">IF(AND(D23&gt;=0,E23&gt;=0),(D23+E23),"-")</f>
        <v>0</v>
      </c>
      <c r="G23" s="303"/>
      <c r="H23" s="303"/>
      <c r="I23" s="299">
        <f>IF(AND(F23&gt;=0,G23&gt;=0),(F23-G23),"-")</f>
        <v>0</v>
      </c>
    </row>
    <row r="24" spans="2:9" ht="15" customHeight="1">
      <c r="B24" s="865" t="s">
        <v>313</v>
      </c>
      <c r="C24" s="866"/>
      <c r="D24" s="303"/>
      <c r="E24" s="303"/>
      <c r="F24" s="299">
        <f t="shared" si="4"/>
        <v>0</v>
      </c>
      <c r="G24" s="303"/>
      <c r="H24" s="303"/>
      <c r="I24" s="299">
        <f t="shared" ref="I24:I29" si="5">IF(AND(F24&gt;=0,G24&gt;=0),(F24-G24),"-")</f>
        <v>0</v>
      </c>
    </row>
    <row r="25" spans="2:9" ht="15" customHeight="1">
      <c r="B25" s="865" t="s">
        <v>314</v>
      </c>
      <c r="C25" s="866"/>
      <c r="D25" s="303"/>
      <c r="E25" s="303"/>
      <c r="F25" s="299">
        <f t="shared" si="4"/>
        <v>0</v>
      </c>
      <c r="G25" s="303"/>
      <c r="H25" s="303"/>
      <c r="I25" s="299">
        <f t="shared" si="5"/>
        <v>0</v>
      </c>
    </row>
    <row r="26" spans="2:9" ht="15" customHeight="1">
      <c r="B26" s="865" t="s">
        <v>315</v>
      </c>
      <c r="C26" s="866"/>
      <c r="D26" s="303"/>
      <c r="E26" s="303"/>
      <c r="F26" s="299">
        <f t="shared" si="4"/>
        <v>0</v>
      </c>
      <c r="G26" s="303"/>
      <c r="H26" s="303"/>
      <c r="I26" s="299">
        <f t="shared" si="5"/>
        <v>0</v>
      </c>
    </row>
    <row r="27" spans="2:9" ht="15" customHeight="1">
      <c r="B27" s="865" t="s">
        <v>316</v>
      </c>
      <c r="C27" s="866"/>
      <c r="D27" s="303"/>
      <c r="E27" s="303"/>
      <c r="F27" s="299">
        <f t="shared" si="4"/>
        <v>0</v>
      </c>
      <c r="G27" s="303"/>
      <c r="H27" s="303"/>
      <c r="I27" s="299">
        <f t="shared" si="5"/>
        <v>0</v>
      </c>
    </row>
    <row r="28" spans="2:9" ht="15" customHeight="1">
      <c r="B28" s="865" t="s">
        <v>317</v>
      </c>
      <c r="C28" s="866"/>
      <c r="D28" s="303"/>
      <c r="E28" s="303"/>
      <c r="F28" s="299">
        <f t="shared" si="4"/>
        <v>0</v>
      </c>
      <c r="G28" s="303"/>
      <c r="H28" s="303"/>
      <c r="I28" s="299">
        <f t="shared" si="5"/>
        <v>0</v>
      </c>
    </row>
    <row r="29" spans="2:9" ht="15" customHeight="1">
      <c r="B29" s="865" t="s">
        <v>318</v>
      </c>
      <c r="C29" s="866"/>
      <c r="D29" s="303"/>
      <c r="E29" s="303"/>
      <c r="F29" s="299">
        <f t="shared" si="4"/>
        <v>0</v>
      </c>
      <c r="G29" s="303"/>
      <c r="H29" s="303"/>
      <c r="I29" s="299">
        <f t="shared" si="5"/>
        <v>0</v>
      </c>
    </row>
    <row r="30" spans="2:9">
      <c r="B30" s="300"/>
      <c r="C30" s="301"/>
      <c r="D30" s="304"/>
      <c r="E30" s="304"/>
      <c r="F30" s="302"/>
      <c r="G30" s="304"/>
      <c r="H30" s="304"/>
      <c r="I30" s="304"/>
    </row>
    <row r="31" spans="2:9">
      <c r="B31" s="867" t="s">
        <v>319</v>
      </c>
      <c r="C31" s="868"/>
      <c r="D31" s="305">
        <f t="shared" ref="D31:I31" si="6">SUM(D32:D40)</f>
        <v>17253606</v>
      </c>
      <c r="E31" s="305">
        <f t="shared" si="6"/>
        <v>9155535</v>
      </c>
      <c r="F31" s="305">
        <f t="shared" si="6"/>
        <v>26409141</v>
      </c>
      <c r="G31" s="305">
        <f t="shared" si="6"/>
        <v>25968430</v>
      </c>
      <c r="H31" s="305">
        <f t="shared" si="6"/>
        <v>25842497</v>
      </c>
      <c r="I31" s="305">
        <f t="shared" si="6"/>
        <v>440711</v>
      </c>
    </row>
    <row r="32" spans="2:9" ht="15" customHeight="1">
      <c r="B32" s="865" t="s">
        <v>320</v>
      </c>
      <c r="C32" s="866"/>
      <c r="D32" s="303">
        <v>17253606</v>
      </c>
      <c r="E32" s="303">
        <v>9155535</v>
      </c>
      <c r="F32" s="299">
        <f t="shared" si="4"/>
        <v>26409141</v>
      </c>
      <c r="G32" s="303">
        <v>25968430</v>
      </c>
      <c r="H32" s="303">
        <v>25842497</v>
      </c>
      <c r="I32" s="299">
        <f t="shared" ref="I32:I40" si="7">IF(AND(F32&gt;=0,G32&gt;=0),(F32-G32),"-")</f>
        <v>440711</v>
      </c>
    </row>
    <row r="33" spans="2:9" ht="15" customHeight="1">
      <c r="B33" s="865" t="s">
        <v>321</v>
      </c>
      <c r="C33" s="866"/>
      <c r="D33" s="303"/>
      <c r="E33" s="303"/>
      <c r="F33" s="299">
        <f t="shared" si="4"/>
        <v>0</v>
      </c>
      <c r="G33" s="303"/>
      <c r="H33" s="303"/>
      <c r="I33" s="299">
        <f t="shared" si="7"/>
        <v>0</v>
      </c>
    </row>
    <row r="34" spans="2:9" ht="15" customHeight="1">
      <c r="B34" s="865" t="s">
        <v>322</v>
      </c>
      <c r="C34" s="866"/>
      <c r="D34" s="303"/>
      <c r="E34" s="303"/>
      <c r="F34" s="299">
        <f t="shared" si="4"/>
        <v>0</v>
      </c>
      <c r="G34" s="303"/>
      <c r="H34" s="303"/>
      <c r="I34" s="299">
        <f t="shared" si="7"/>
        <v>0</v>
      </c>
    </row>
    <row r="35" spans="2:9" ht="15" customHeight="1">
      <c r="B35" s="865" t="s">
        <v>323</v>
      </c>
      <c r="C35" s="866"/>
      <c r="D35" s="303"/>
      <c r="E35" s="303"/>
      <c r="F35" s="299">
        <f t="shared" si="4"/>
        <v>0</v>
      </c>
      <c r="G35" s="303"/>
      <c r="H35" s="303"/>
      <c r="I35" s="299">
        <f t="shared" si="7"/>
        <v>0</v>
      </c>
    </row>
    <row r="36" spans="2:9" ht="15" customHeight="1">
      <c r="B36" s="865" t="s">
        <v>324</v>
      </c>
      <c r="C36" s="866"/>
      <c r="D36" s="303"/>
      <c r="E36" s="303"/>
      <c r="F36" s="299">
        <f t="shared" si="4"/>
        <v>0</v>
      </c>
      <c r="G36" s="303"/>
      <c r="H36" s="303"/>
      <c r="I36" s="299">
        <f t="shared" si="7"/>
        <v>0</v>
      </c>
    </row>
    <row r="37" spans="2:9" ht="15" customHeight="1">
      <c r="B37" s="865" t="s">
        <v>325</v>
      </c>
      <c r="C37" s="866"/>
      <c r="D37" s="303"/>
      <c r="E37" s="303"/>
      <c r="F37" s="299">
        <f t="shared" si="4"/>
        <v>0</v>
      </c>
      <c r="G37" s="303"/>
      <c r="H37" s="303"/>
      <c r="I37" s="299">
        <f t="shared" si="7"/>
        <v>0</v>
      </c>
    </row>
    <row r="38" spans="2:9" ht="15" customHeight="1">
      <c r="B38" s="865" t="s">
        <v>326</v>
      </c>
      <c r="C38" s="866"/>
      <c r="D38" s="303"/>
      <c r="E38" s="303"/>
      <c r="F38" s="299">
        <f t="shared" si="4"/>
        <v>0</v>
      </c>
      <c r="G38" s="303"/>
      <c r="H38" s="303"/>
      <c r="I38" s="299">
        <f t="shared" si="7"/>
        <v>0</v>
      </c>
    </row>
    <row r="39" spans="2:9" ht="15" customHeight="1">
      <c r="B39" s="865" t="s">
        <v>327</v>
      </c>
      <c r="C39" s="866"/>
      <c r="D39" s="303"/>
      <c r="E39" s="303"/>
      <c r="F39" s="299">
        <f t="shared" si="4"/>
        <v>0</v>
      </c>
      <c r="G39" s="303"/>
      <c r="H39" s="303"/>
      <c r="I39" s="299">
        <f t="shared" si="7"/>
        <v>0</v>
      </c>
    </row>
    <row r="40" spans="2:9" ht="15" customHeight="1">
      <c r="B40" s="865" t="s">
        <v>328</v>
      </c>
      <c r="C40" s="866"/>
      <c r="D40" s="303"/>
      <c r="E40" s="303"/>
      <c r="F40" s="299">
        <f t="shared" si="4"/>
        <v>0</v>
      </c>
      <c r="G40" s="303"/>
      <c r="H40" s="303"/>
      <c r="I40" s="299">
        <f t="shared" si="7"/>
        <v>0</v>
      </c>
    </row>
    <row r="41" spans="2:9">
      <c r="B41" s="300"/>
      <c r="C41" s="301"/>
      <c r="D41" s="304"/>
      <c r="E41" s="304"/>
      <c r="F41" s="304"/>
      <c r="G41" s="304"/>
      <c r="H41" s="304"/>
      <c r="I41" s="304"/>
    </row>
    <row r="42" spans="2:9">
      <c r="B42" s="867" t="s">
        <v>329</v>
      </c>
      <c r="C42" s="868"/>
      <c r="D42" s="305">
        <f t="shared" ref="D42:I42" si="8">SUM(D43:D46)</f>
        <v>0</v>
      </c>
      <c r="E42" s="305">
        <f t="shared" si="8"/>
        <v>0</v>
      </c>
      <c r="F42" s="305">
        <f t="shared" si="8"/>
        <v>0</v>
      </c>
      <c r="G42" s="306">
        <f t="shared" si="8"/>
        <v>0</v>
      </c>
      <c r="H42" s="305">
        <f t="shared" si="8"/>
        <v>0</v>
      </c>
      <c r="I42" s="305">
        <f t="shared" si="8"/>
        <v>0</v>
      </c>
    </row>
    <row r="43" spans="2:9" ht="15" customHeight="1">
      <c r="B43" s="865" t="s">
        <v>330</v>
      </c>
      <c r="C43" s="866"/>
      <c r="D43" s="303"/>
      <c r="E43" s="303"/>
      <c r="F43" s="299">
        <f>IF(AND(D43&gt;=0,E43&gt;=0),(D43+E43),"-")</f>
        <v>0</v>
      </c>
      <c r="G43" s="303"/>
      <c r="H43" s="303"/>
      <c r="I43" s="299">
        <f>IF(AND(F43&gt;=0,G43&gt;=0),(F43-G43),"-")</f>
        <v>0</v>
      </c>
    </row>
    <row r="44" spans="2:9" ht="15" customHeight="1">
      <c r="B44" s="865" t="s">
        <v>331</v>
      </c>
      <c r="C44" s="866"/>
      <c r="D44" s="303"/>
      <c r="E44" s="303"/>
      <c r="F44" s="299">
        <f>IF(AND(D44&gt;=0,E44&gt;=0),(D44+E44),"-")</f>
        <v>0</v>
      </c>
      <c r="G44" s="303"/>
      <c r="H44" s="303"/>
      <c r="I44" s="299">
        <f>IF(AND(F44&gt;=0,G44&gt;=0),(F44-G44),"-")</f>
        <v>0</v>
      </c>
    </row>
    <row r="45" spans="2:9" ht="15" customHeight="1">
      <c r="B45" s="865" t="s">
        <v>332</v>
      </c>
      <c r="C45" s="866"/>
      <c r="D45" s="303"/>
      <c r="E45" s="303"/>
      <c r="F45" s="299">
        <f>IF(AND(D45&gt;=0,E45&gt;=0),(D45+E45),"-")</f>
        <v>0</v>
      </c>
      <c r="G45" s="303"/>
      <c r="H45" s="303"/>
      <c r="I45" s="299">
        <f>IF(AND(F45&gt;=0,G45&gt;=0),(F45-G45),"-")</f>
        <v>0</v>
      </c>
    </row>
    <row r="46" spans="2:9" ht="15" customHeight="1">
      <c r="B46" s="865" t="s">
        <v>333</v>
      </c>
      <c r="C46" s="866"/>
      <c r="D46" s="303"/>
      <c r="E46" s="303"/>
      <c r="F46" s="299">
        <f>IF(AND(D46&gt;=0,E46&gt;=0),(D46+E46),"-")</f>
        <v>0</v>
      </c>
      <c r="G46" s="303"/>
      <c r="H46" s="303"/>
      <c r="I46" s="299">
        <f>IF(AND(F46&gt;=0,G46&gt;=0),(F46-G46),"-")</f>
        <v>0</v>
      </c>
    </row>
    <row r="47" spans="2:9">
      <c r="B47" s="307"/>
      <c r="C47" s="308"/>
      <c r="D47" s="309"/>
      <c r="E47" s="309"/>
      <c r="F47" s="309"/>
      <c r="G47" s="309"/>
      <c r="H47" s="309"/>
      <c r="I47" s="309"/>
    </row>
    <row r="48" spans="2:9">
      <c r="B48" s="310"/>
      <c r="C48" s="311" t="s">
        <v>245</v>
      </c>
      <c r="D48" s="312">
        <f t="shared" ref="D48:I48" si="9">SUM(D12,D22,D31,D42)</f>
        <v>17253606</v>
      </c>
      <c r="E48" s="312">
        <f t="shared" si="9"/>
        <v>9155535</v>
      </c>
      <c r="F48" s="312">
        <f t="shared" si="9"/>
        <v>26409141</v>
      </c>
      <c r="G48" s="312">
        <f t="shared" si="9"/>
        <v>25968430</v>
      </c>
      <c r="H48" s="312">
        <f t="shared" si="9"/>
        <v>25842497</v>
      </c>
      <c r="I48" s="312">
        <f t="shared" si="9"/>
        <v>440711</v>
      </c>
    </row>
    <row r="49"/>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41">
    <mergeCell ref="B45:C45"/>
    <mergeCell ref="B46:C46"/>
    <mergeCell ref="B38:C38"/>
    <mergeCell ref="B39:C39"/>
    <mergeCell ref="B40:C40"/>
    <mergeCell ref="B42:C42"/>
    <mergeCell ref="B43:C43"/>
    <mergeCell ref="B44:C44"/>
    <mergeCell ref="B37:C37"/>
    <mergeCell ref="B25:C25"/>
    <mergeCell ref="B26:C26"/>
    <mergeCell ref="B27:C27"/>
    <mergeCell ref="B28:C28"/>
    <mergeCell ref="B29:C29"/>
    <mergeCell ref="B31:C31"/>
    <mergeCell ref="B32:C32"/>
    <mergeCell ref="B33:C33"/>
    <mergeCell ref="B34:C34"/>
    <mergeCell ref="B35:C35"/>
    <mergeCell ref="B36:C36"/>
    <mergeCell ref="B24:C24"/>
    <mergeCell ref="B12:C12"/>
    <mergeCell ref="B13:C13"/>
    <mergeCell ref="B14:C14"/>
    <mergeCell ref="B15:C15"/>
    <mergeCell ref="B16:C16"/>
    <mergeCell ref="B17:C17"/>
    <mergeCell ref="B18:C18"/>
    <mergeCell ref="B19:C19"/>
    <mergeCell ref="B20:C20"/>
    <mergeCell ref="B22:C22"/>
    <mergeCell ref="B23:C23"/>
    <mergeCell ref="B1:I1"/>
    <mergeCell ref="B8:C10"/>
    <mergeCell ref="D8:H8"/>
    <mergeCell ref="I8:I9"/>
    <mergeCell ref="B2:I2"/>
    <mergeCell ref="B3:I3"/>
    <mergeCell ref="B4:I4"/>
    <mergeCell ref="B5:I5"/>
    <mergeCell ref="B6:I6"/>
  </mergeCells>
  <pageMargins left="0.70866141732283472" right="0.70866141732283472" top="0.74803149606299213" bottom="0.74803149606299213" header="0.31496062992125984" footer="0.31496062992125984"/>
  <pageSetup scale="64" orientation="landscape" verticalDpi="0" r:id="rId1"/>
  <headerFooter>
    <oddFooter xml:space="preserve">&amp;LEscultor Camilo Salvador Ramirez Murguia 
              Director General &amp;CL.I. Perla Liliana Castillo Mora 
Directora Administrativa&amp;RJeronimo Sanchez Garcia 
Coor dinador Financiero y Contanble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2:WVR65544"/>
  <sheetViews>
    <sheetView topLeftCell="A10" workbookViewId="0">
      <selection activeCell="H13" sqref="H13:I13"/>
    </sheetView>
  </sheetViews>
  <sheetFormatPr baseColWidth="10" defaultColWidth="0" defaultRowHeight="14.25"/>
  <cols>
    <col min="1" max="1" width="2.7109375" style="290" customWidth="1"/>
    <col min="2" max="2" width="13.7109375" style="290" customWidth="1"/>
    <col min="3" max="3" width="19.140625" style="290" customWidth="1"/>
    <col min="4" max="9" width="11.42578125" style="290" customWidth="1"/>
    <col min="10" max="10" width="3.85546875" style="290" customWidth="1"/>
    <col min="11" max="256" width="11.42578125" style="290" hidden="1"/>
    <col min="257" max="257" width="2.7109375" style="290" customWidth="1"/>
    <col min="258" max="258" width="13.7109375" style="290" customWidth="1"/>
    <col min="259" max="259" width="19.140625" style="290" customWidth="1"/>
    <col min="260" max="265" width="11.42578125" style="290" customWidth="1"/>
    <col min="266" max="266" width="3.85546875" style="290" customWidth="1"/>
    <col min="267" max="512" width="11.42578125" style="290" hidden="1"/>
    <col min="513" max="513" width="2.7109375" style="290" customWidth="1"/>
    <col min="514" max="514" width="13.7109375" style="290" customWidth="1"/>
    <col min="515" max="515" width="19.140625" style="290" customWidth="1"/>
    <col min="516" max="521" width="11.42578125" style="290" customWidth="1"/>
    <col min="522" max="522" width="3.85546875" style="290" customWidth="1"/>
    <col min="523" max="768" width="11.42578125" style="290" hidden="1"/>
    <col min="769" max="769" width="2.7109375" style="290" customWidth="1"/>
    <col min="770" max="770" width="13.7109375" style="290" customWidth="1"/>
    <col min="771" max="771" width="19.140625" style="290" customWidth="1"/>
    <col min="772" max="777" width="11.42578125" style="290" customWidth="1"/>
    <col min="778" max="778" width="3.85546875" style="290" customWidth="1"/>
    <col min="779" max="1024" width="11.42578125" style="290" hidden="1"/>
    <col min="1025" max="1025" width="2.7109375" style="290" customWidth="1"/>
    <col min="1026" max="1026" width="13.7109375" style="290" customWidth="1"/>
    <col min="1027" max="1027" width="19.140625" style="290" customWidth="1"/>
    <col min="1028" max="1033" width="11.42578125" style="290" customWidth="1"/>
    <col min="1034" max="1034" width="3.85546875" style="290" customWidth="1"/>
    <col min="1035" max="1280" width="11.42578125" style="290" hidden="1"/>
    <col min="1281" max="1281" width="2.7109375" style="290" customWidth="1"/>
    <col min="1282" max="1282" width="13.7109375" style="290" customWidth="1"/>
    <col min="1283" max="1283" width="19.140625" style="290" customWidth="1"/>
    <col min="1284" max="1289" width="11.42578125" style="290" customWidth="1"/>
    <col min="1290" max="1290" width="3.85546875" style="290" customWidth="1"/>
    <col min="1291" max="1536" width="11.42578125" style="290" hidden="1"/>
    <col min="1537" max="1537" width="2.7109375" style="290" customWidth="1"/>
    <col min="1538" max="1538" width="13.7109375" style="290" customWidth="1"/>
    <col min="1539" max="1539" width="19.140625" style="290" customWidth="1"/>
    <col min="1540" max="1545" width="11.42578125" style="290" customWidth="1"/>
    <col min="1546" max="1546" width="3.85546875" style="290" customWidth="1"/>
    <col min="1547" max="1792" width="11.42578125" style="290" hidden="1"/>
    <col min="1793" max="1793" width="2.7109375" style="290" customWidth="1"/>
    <col min="1794" max="1794" width="13.7109375" style="290" customWidth="1"/>
    <col min="1795" max="1795" width="19.140625" style="290" customWidth="1"/>
    <col min="1796" max="1801" width="11.42578125" style="290" customWidth="1"/>
    <col min="1802" max="1802" width="3.85546875" style="290" customWidth="1"/>
    <col min="1803" max="2048" width="11.42578125" style="290" hidden="1"/>
    <col min="2049" max="2049" width="2.7109375" style="290" customWidth="1"/>
    <col min="2050" max="2050" width="13.7109375" style="290" customWidth="1"/>
    <col min="2051" max="2051" width="19.140625" style="290" customWidth="1"/>
    <col min="2052" max="2057" width="11.42578125" style="290" customWidth="1"/>
    <col min="2058" max="2058" width="3.85546875" style="290" customWidth="1"/>
    <col min="2059" max="2304" width="11.42578125" style="290" hidden="1"/>
    <col min="2305" max="2305" width="2.7109375" style="290" customWidth="1"/>
    <col min="2306" max="2306" width="13.7109375" style="290" customWidth="1"/>
    <col min="2307" max="2307" width="19.140625" style="290" customWidth="1"/>
    <col min="2308" max="2313" width="11.42578125" style="290" customWidth="1"/>
    <col min="2314" max="2314" width="3.85546875" style="290" customWidth="1"/>
    <col min="2315" max="2560" width="11.42578125" style="290" hidden="1"/>
    <col min="2561" max="2561" width="2.7109375" style="290" customWidth="1"/>
    <col min="2562" max="2562" width="13.7109375" style="290" customWidth="1"/>
    <col min="2563" max="2563" width="19.140625" style="290" customWidth="1"/>
    <col min="2564" max="2569" width="11.42578125" style="290" customWidth="1"/>
    <col min="2570" max="2570" width="3.85546875" style="290" customWidth="1"/>
    <col min="2571" max="2816" width="11.42578125" style="290" hidden="1"/>
    <col min="2817" max="2817" width="2.7109375" style="290" customWidth="1"/>
    <col min="2818" max="2818" width="13.7109375" style="290" customWidth="1"/>
    <col min="2819" max="2819" width="19.140625" style="290" customWidth="1"/>
    <col min="2820" max="2825" width="11.42578125" style="290" customWidth="1"/>
    <col min="2826" max="2826" width="3.85546875" style="290" customWidth="1"/>
    <col min="2827" max="3072" width="11.42578125" style="290" hidden="1"/>
    <col min="3073" max="3073" width="2.7109375" style="290" customWidth="1"/>
    <col min="3074" max="3074" width="13.7109375" style="290" customWidth="1"/>
    <col min="3075" max="3075" width="19.140625" style="290" customWidth="1"/>
    <col min="3076" max="3081" width="11.42578125" style="290" customWidth="1"/>
    <col min="3082" max="3082" width="3.85546875" style="290" customWidth="1"/>
    <col min="3083" max="3328" width="11.42578125" style="290" hidden="1"/>
    <col min="3329" max="3329" width="2.7109375" style="290" customWidth="1"/>
    <col min="3330" max="3330" width="13.7109375" style="290" customWidth="1"/>
    <col min="3331" max="3331" width="19.140625" style="290" customWidth="1"/>
    <col min="3332" max="3337" width="11.42578125" style="290" customWidth="1"/>
    <col min="3338" max="3338" width="3.85546875" style="290" customWidth="1"/>
    <col min="3339" max="3584" width="11.42578125" style="290" hidden="1"/>
    <col min="3585" max="3585" width="2.7109375" style="290" customWidth="1"/>
    <col min="3586" max="3586" width="13.7109375" style="290" customWidth="1"/>
    <col min="3587" max="3587" width="19.140625" style="290" customWidth="1"/>
    <col min="3588" max="3593" width="11.42578125" style="290" customWidth="1"/>
    <col min="3594" max="3594" width="3.85546875" style="290" customWidth="1"/>
    <col min="3595" max="3840" width="11.42578125" style="290" hidden="1"/>
    <col min="3841" max="3841" width="2.7109375" style="290" customWidth="1"/>
    <col min="3842" max="3842" width="13.7109375" style="290" customWidth="1"/>
    <col min="3843" max="3843" width="19.140625" style="290" customWidth="1"/>
    <col min="3844" max="3849" width="11.42578125" style="290" customWidth="1"/>
    <col min="3850" max="3850" width="3.85546875" style="290" customWidth="1"/>
    <col min="3851" max="4096" width="11.42578125" style="290" hidden="1"/>
    <col min="4097" max="4097" width="2.7109375" style="290" customWidth="1"/>
    <col min="4098" max="4098" width="13.7109375" style="290" customWidth="1"/>
    <col min="4099" max="4099" width="19.140625" style="290" customWidth="1"/>
    <col min="4100" max="4105" width="11.42578125" style="290" customWidth="1"/>
    <col min="4106" max="4106" width="3.85546875" style="290" customWidth="1"/>
    <col min="4107" max="4352" width="11.42578125" style="290" hidden="1"/>
    <col min="4353" max="4353" width="2.7109375" style="290" customWidth="1"/>
    <col min="4354" max="4354" width="13.7109375" style="290" customWidth="1"/>
    <col min="4355" max="4355" width="19.140625" style="290" customWidth="1"/>
    <col min="4356" max="4361" width="11.42578125" style="290" customWidth="1"/>
    <col min="4362" max="4362" width="3.85546875" style="290" customWidth="1"/>
    <col min="4363" max="4608" width="11.42578125" style="290" hidden="1"/>
    <col min="4609" max="4609" width="2.7109375" style="290" customWidth="1"/>
    <col min="4610" max="4610" width="13.7109375" style="290" customWidth="1"/>
    <col min="4611" max="4611" width="19.140625" style="290" customWidth="1"/>
    <col min="4612" max="4617" width="11.42578125" style="290" customWidth="1"/>
    <col min="4618" max="4618" width="3.85546875" style="290" customWidth="1"/>
    <col min="4619" max="4864" width="11.42578125" style="290" hidden="1"/>
    <col min="4865" max="4865" width="2.7109375" style="290" customWidth="1"/>
    <col min="4866" max="4866" width="13.7109375" style="290" customWidth="1"/>
    <col min="4867" max="4867" width="19.140625" style="290" customWidth="1"/>
    <col min="4868" max="4873" width="11.42578125" style="290" customWidth="1"/>
    <col min="4874" max="4874" width="3.85546875" style="290" customWidth="1"/>
    <col min="4875" max="5120" width="11.42578125" style="290" hidden="1"/>
    <col min="5121" max="5121" width="2.7109375" style="290" customWidth="1"/>
    <col min="5122" max="5122" width="13.7109375" style="290" customWidth="1"/>
    <col min="5123" max="5123" width="19.140625" style="290" customWidth="1"/>
    <col min="5124" max="5129" width="11.42578125" style="290" customWidth="1"/>
    <col min="5130" max="5130" width="3.85546875" style="290" customWidth="1"/>
    <col min="5131" max="5376" width="11.42578125" style="290" hidden="1"/>
    <col min="5377" max="5377" width="2.7109375" style="290" customWidth="1"/>
    <col min="5378" max="5378" width="13.7109375" style="290" customWidth="1"/>
    <col min="5379" max="5379" width="19.140625" style="290" customWidth="1"/>
    <col min="5380" max="5385" width="11.42578125" style="290" customWidth="1"/>
    <col min="5386" max="5386" width="3.85546875" style="290" customWidth="1"/>
    <col min="5387" max="5632" width="11.42578125" style="290" hidden="1"/>
    <col min="5633" max="5633" width="2.7109375" style="290" customWidth="1"/>
    <col min="5634" max="5634" width="13.7109375" style="290" customWidth="1"/>
    <col min="5635" max="5635" width="19.140625" style="290" customWidth="1"/>
    <col min="5636" max="5641" width="11.42578125" style="290" customWidth="1"/>
    <col min="5642" max="5642" width="3.85546875" style="290" customWidth="1"/>
    <col min="5643" max="5888" width="11.42578125" style="290" hidden="1"/>
    <col min="5889" max="5889" width="2.7109375" style="290" customWidth="1"/>
    <col min="5890" max="5890" width="13.7109375" style="290" customWidth="1"/>
    <col min="5891" max="5891" width="19.140625" style="290" customWidth="1"/>
    <col min="5892" max="5897" width="11.42578125" style="290" customWidth="1"/>
    <col min="5898" max="5898" width="3.85546875" style="290" customWidth="1"/>
    <col min="5899" max="6144" width="11.42578125" style="290" hidden="1"/>
    <col min="6145" max="6145" width="2.7109375" style="290" customWidth="1"/>
    <col min="6146" max="6146" width="13.7109375" style="290" customWidth="1"/>
    <col min="6147" max="6147" width="19.140625" style="290" customWidth="1"/>
    <col min="6148" max="6153" width="11.42578125" style="290" customWidth="1"/>
    <col min="6154" max="6154" width="3.85546875" style="290" customWidth="1"/>
    <col min="6155" max="6400" width="11.42578125" style="290" hidden="1"/>
    <col min="6401" max="6401" width="2.7109375" style="290" customWidth="1"/>
    <col min="6402" max="6402" width="13.7109375" style="290" customWidth="1"/>
    <col min="6403" max="6403" width="19.140625" style="290" customWidth="1"/>
    <col min="6404" max="6409" width="11.42578125" style="290" customWidth="1"/>
    <col min="6410" max="6410" width="3.85546875" style="290" customWidth="1"/>
    <col min="6411" max="6656" width="11.42578125" style="290" hidden="1"/>
    <col min="6657" max="6657" width="2.7109375" style="290" customWidth="1"/>
    <col min="6658" max="6658" width="13.7109375" style="290" customWidth="1"/>
    <col min="6659" max="6659" width="19.140625" style="290" customWidth="1"/>
    <col min="6660" max="6665" width="11.42578125" style="290" customWidth="1"/>
    <col min="6666" max="6666" width="3.85546875" style="290" customWidth="1"/>
    <col min="6667" max="6912" width="11.42578125" style="290" hidden="1"/>
    <col min="6913" max="6913" width="2.7109375" style="290" customWidth="1"/>
    <col min="6914" max="6914" width="13.7109375" style="290" customWidth="1"/>
    <col min="6915" max="6915" width="19.140625" style="290" customWidth="1"/>
    <col min="6916" max="6921" width="11.42578125" style="290" customWidth="1"/>
    <col min="6922" max="6922" width="3.85546875" style="290" customWidth="1"/>
    <col min="6923" max="7168" width="11.42578125" style="290" hidden="1"/>
    <col min="7169" max="7169" width="2.7109375" style="290" customWidth="1"/>
    <col min="7170" max="7170" width="13.7109375" style="290" customWidth="1"/>
    <col min="7171" max="7171" width="19.140625" style="290" customWidth="1"/>
    <col min="7172" max="7177" width="11.42578125" style="290" customWidth="1"/>
    <col min="7178" max="7178" width="3.85546875" style="290" customWidth="1"/>
    <col min="7179" max="7424" width="11.42578125" style="290" hidden="1"/>
    <col min="7425" max="7425" width="2.7109375" style="290" customWidth="1"/>
    <col min="7426" max="7426" width="13.7109375" style="290" customWidth="1"/>
    <col min="7427" max="7427" width="19.140625" style="290" customWidth="1"/>
    <col min="7428" max="7433" width="11.42578125" style="290" customWidth="1"/>
    <col min="7434" max="7434" width="3.85546875" style="290" customWidth="1"/>
    <col min="7435" max="7680" width="11.42578125" style="290" hidden="1"/>
    <col min="7681" max="7681" width="2.7109375" style="290" customWidth="1"/>
    <col min="7682" max="7682" width="13.7109375" style="290" customWidth="1"/>
    <col min="7683" max="7683" width="19.140625" style="290" customWidth="1"/>
    <col min="7684" max="7689" width="11.42578125" style="290" customWidth="1"/>
    <col min="7690" max="7690" width="3.85546875" style="290" customWidth="1"/>
    <col min="7691" max="7936" width="11.42578125" style="290" hidden="1"/>
    <col min="7937" max="7937" width="2.7109375" style="290" customWidth="1"/>
    <col min="7938" max="7938" width="13.7109375" style="290" customWidth="1"/>
    <col min="7939" max="7939" width="19.140625" style="290" customWidth="1"/>
    <col min="7940" max="7945" width="11.42578125" style="290" customWidth="1"/>
    <col min="7946" max="7946" width="3.85546875" style="290" customWidth="1"/>
    <col min="7947" max="8192" width="11.42578125" style="290" hidden="1"/>
    <col min="8193" max="8193" width="2.7109375" style="290" customWidth="1"/>
    <col min="8194" max="8194" width="13.7109375" style="290" customWidth="1"/>
    <col min="8195" max="8195" width="19.140625" style="290" customWidth="1"/>
    <col min="8196" max="8201" width="11.42578125" style="290" customWidth="1"/>
    <col min="8202" max="8202" width="3.85546875" style="290" customWidth="1"/>
    <col min="8203" max="8448" width="11.42578125" style="290" hidden="1"/>
    <col min="8449" max="8449" width="2.7109375" style="290" customWidth="1"/>
    <col min="8450" max="8450" width="13.7109375" style="290" customWidth="1"/>
    <col min="8451" max="8451" width="19.140625" style="290" customWidth="1"/>
    <col min="8452" max="8457" width="11.42578125" style="290" customWidth="1"/>
    <col min="8458" max="8458" width="3.85546875" style="290" customWidth="1"/>
    <col min="8459" max="8704" width="11.42578125" style="290" hidden="1"/>
    <col min="8705" max="8705" width="2.7109375" style="290" customWidth="1"/>
    <col min="8706" max="8706" width="13.7109375" style="290" customWidth="1"/>
    <col min="8707" max="8707" width="19.140625" style="290" customWidth="1"/>
    <col min="8708" max="8713" width="11.42578125" style="290" customWidth="1"/>
    <col min="8714" max="8714" width="3.85546875" style="290" customWidth="1"/>
    <col min="8715" max="8960" width="11.42578125" style="290" hidden="1"/>
    <col min="8961" max="8961" width="2.7109375" style="290" customWidth="1"/>
    <col min="8962" max="8962" width="13.7109375" style="290" customWidth="1"/>
    <col min="8963" max="8963" width="19.140625" style="290" customWidth="1"/>
    <col min="8964" max="8969" width="11.42578125" style="290" customWidth="1"/>
    <col min="8970" max="8970" width="3.85546875" style="290" customWidth="1"/>
    <col min="8971" max="9216" width="11.42578125" style="290" hidden="1"/>
    <col min="9217" max="9217" width="2.7109375" style="290" customWidth="1"/>
    <col min="9218" max="9218" width="13.7109375" style="290" customWidth="1"/>
    <col min="9219" max="9219" width="19.140625" style="290" customWidth="1"/>
    <col min="9220" max="9225" width="11.42578125" style="290" customWidth="1"/>
    <col min="9226" max="9226" width="3.85546875" style="290" customWidth="1"/>
    <col min="9227" max="9472" width="11.42578125" style="290" hidden="1"/>
    <col min="9473" max="9473" width="2.7109375" style="290" customWidth="1"/>
    <col min="9474" max="9474" width="13.7109375" style="290" customWidth="1"/>
    <col min="9475" max="9475" width="19.140625" style="290" customWidth="1"/>
    <col min="9476" max="9481" width="11.42578125" style="290" customWidth="1"/>
    <col min="9482" max="9482" width="3.85546875" style="290" customWidth="1"/>
    <col min="9483" max="9728" width="11.42578125" style="290" hidden="1"/>
    <col min="9729" max="9729" width="2.7109375" style="290" customWidth="1"/>
    <col min="9730" max="9730" width="13.7109375" style="290" customWidth="1"/>
    <col min="9731" max="9731" width="19.140625" style="290" customWidth="1"/>
    <col min="9732" max="9737" width="11.42578125" style="290" customWidth="1"/>
    <col min="9738" max="9738" width="3.85546875" style="290" customWidth="1"/>
    <col min="9739" max="9984" width="11.42578125" style="290" hidden="1"/>
    <col min="9985" max="9985" width="2.7109375" style="290" customWidth="1"/>
    <col min="9986" max="9986" width="13.7109375" style="290" customWidth="1"/>
    <col min="9987" max="9987" width="19.140625" style="290" customWidth="1"/>
    <col min="9988" max="9993" width="11.42578125" style="290" customWidth="1"/>
    <col min="9994" max="9994" width="3.85546875" style="290" customWidth="1"/>
    <col min="9995" max="10240" width="11.42578125" style="290" hidden="1"/>
    <col min="10241" max="10241" width="2.7109375" style="290" customWidth="1"/>
    <col min="10242" max="10242" width="13.7109375" style="290" customWidth="1"/>
    <col min="10243" max="10243" width="19.140625" style="290" customWidth="1"/>
    <col min="10244" max="10249" width="11.42578125" style="290" customWidth="1"/>
    <col min="10250" max="10250" width="3.85546875" style="290" customWidth="1"/>
    <col min="10251" max="10496" width="11.42578125" style="290" hidden="1"/>
    <col min="10497" max="10497" width="2.7109375" style="290" customWidth="1"/>
    <col min="10498" max="10498" width="13.7109375" style="290" customWidth="1"/>
    <col min="10499" max="10499" width="19.140625" style="290" customWidth="1"/>
    <col min="10500" max="10505" width="11.42578125" style="290" customWidth="1"/>
    <col min="10506" max="10506" width="3.85546875" style="290" customWidth="1"/>
    <col min="10507" max="10752" width="11.42578125" style="290" hidden="1"/>
    <col min="10753" max="10753" width="2.7109375" style="290" customWidth="1"/>
    <col min="10754" max="10754" width="13.7109375" style="290" customWidth="1"/>
    <col min="10755" max="10755" width="19.140625" style="290" customWidth="1"/>
    <col min="10756" max="10761" width="11.42578125" style="290" customWidth="1"/>
    <col min="10762" max="10762" width="3.85546875" style="290" customWidth="1"/>
    <col min="10763" max="11008" width="11.42578125" style="290" hidden="1"/>
    <col min="11009" max="11009" width="2.7109375" style="290" customWidth="1"/>
    <col min="11010" max="11010" width="13.7109375" style="290" customWidth="1"/>
    <col min="11011" max="11011" width="19.140625" style="290" customWidth="1"/>
    <col min="11012" max="11017" width="11.42578125" style="290" customWidth="1"/>
    <col min="11018" max="11018" width="3.85546875" style="290" customWidth="1"/>
    <col min="11019" max="11264" width="11.42578125" style="290" hidden="1"/>
    <col min="11265" max="11265" width="2.7109375" style="290" customWidth="1"/>
    <col min="11266" max="11266" width="13.7109375" style="290" customWidth="1"/>
    <col min="11267" max="11267" width="19.140625" style="290" customWidth="1"/>
    <col min="11268" max="11273" width="11.42578125" style="290" customWidth="1"/>
    <col min="11274" max="11274" width="3.85546875" style="290" customWidth="1"/>
    <col min="11275" max="11520" width="11.42578125" style="290" hidden="1"/>
    <col min="11521" max="11521" width="2.7109375" style="290" customWidth="1"/>
    <col min="11522" max="11522" width="13.7109375" style="290" customWidth="1"/>
    <col min="11523" max="11523" width="19.140625" style="290" customWidth="1"/>
    <col min="11524" max="11529" width="11.42578125" style="290" customWidth="1"/>
    <col min="11530" max="11530" width="3.85546875" style="290" customWidth="1"/>
    <col min="11531" max="11776" width="11.42578125" style="290" hidden="1"/>
    <col min="11777" max="11777" width="2.7109375" style="290" customWidth="1"/>
    <col min="11778" max="11778" width="13.7109375" style="290" customWidth="1"/>
    <col min="11779" max="11779" width="19.140625" style="290" customWidth="1"/>
    <col min="11780" max="11785" width="11.42578125" style="290" customWidth="1"/>
    <col min="11786" max="11786" width="3.85546875" style="290" customWidth="1"/>
    <col min="11787" max="12032" width="11.42578125" style="290" hidden="1"/>
    <col min="12033" max="12033" width="2.7109375" style="290" customWidth="1"/>
    <col min="12034" max="12034" width="13.7109375" style="290" customWidth="1"/>
    <col min="12035" max="12035" width="19.140625" style="290" customWidth="1"/>
    <col min="12036" max="12041" width="11.42578125" style="290" customWidth="1"/>
    <col min="12042" max="12042" width="3.85546875" style="290" customWidth="1"/>
    <col min="12043" max="12288" width="11.42578125" style="290" hidden="1"/>
    <col min="12289" max="12289" width="2.7109375" style="290" customWidth="1"/>
    <col min="12290" max="12290" width="13.7109375" style="290" customWidth="1"/>
    <col min="12291" max="12291" width="19.140625" style="290" customWidth="1"/>
    <col min="12292" max="12297" width="11.42578125" style="290" customWidth="1"/>
    <col min="12298" max="12298" width="3.85546875" style="290" customWidth="1"/>
    <col min="12299" max="12544" width="11.42578125" style="290" hidden="1"/>
    <col min="12545" max="12545" width="2.7109375" style="290" customWidth="1"/>
    <col min="12546" max="12546" width="13.7109375" style="290" customWidth="1"/>
    <col min="12547" max="12547" width="19.140625" style="290" customWidth="1"/>
    <col min="12548" max="12553" width="11.42578125" style="290" customWidth="1"/>
    <col min="12554" max="12554" width="3.85546875" style="290" customWidth="1"/>
    <col min="12555" max="12800" width="11.42578125" style="290" hidden="1"/>
    <col min="12801" max="12801" width="2.7109375" style="290" customWidth="1"/>
    <col min="12802" max="12802" width="13.7109375" style="290" customWidth="1"/>
    <col min="12803" max="12803" width="19.140625" style="290" customWidth="1"/>
    <col min="12804" max="12809" width="11.42578125" style="290" customWidth="1"/>
    <col min="12810" max="12810" width="3.85546875" style="290" customWidth="1"/>
    <col min="12811" max="13056" width="11.42578125" style="290" hidden="1"/>
    <col min="13057" max="13057" width="2.7109375" style="290" customWidth="1"/>
    <col min="13058" max="13058" width="13.7109375" style="290" customWidth="1"/>
    <col min="13059" max="13059" width="19.140625" style="290" customWidth="1"/>
    <col min="13060" max="13065" width="11.42578125" style="290" customWidth="1"/>
    <col min="13066" max="13066" width="3.85546875" style="290" customWidth="1"/>
    <col min="13067" max="13312" width="11.42578125" style="290" hidden="1"/>
    <col min="13313" max="13313" width="2.7109375" style="290" customWidth="1"/>
    <col min="13314" max="13314" width="13.7109375" style="290" customWidth="1"/>
    <col min="13315" max="13315" width="19.140625" style="290" customWidth="1"/>
    <col min="13316" max="13321" width="11.42578125" style="290" customWidth="1"/>
    <col min="13322" max="13322" width="3.85546875" style="290" customWidth="1"/>
    <col min="13323" max="13568" width="11.42578125" style="290" hidden="1"/>
    <col min="13569" max="13569" width="2.7109375" style="290" customWidth="1"/>
    <col min="13570" max="13570" width="13.7109375" style="290" customWidth="1"/>
    <col min="13571" max="13571" width="19.140625" style="290" customWidth="1"/>
    <col min="13572" max="13577" width="11.42578125" style="290" customWidth="1"/>
    <col min="13578" max="13578" width="3.85546875" style="290" customWidth="1"/>
    <col min="13579" max="13824" width="11.42578125" style="290" hidden="1"/>
    <col min="13825" max="13825" width="2.7109375" style="290" customWidth="1"/>
    <col min="13826" max="13826" width="13.7109375" style="290" customWidth="1"/>
    <col min="13827" max="13827" width="19.140625" style="290" customWidth="1"/>
    <col min="13828" max="13833" width="11.42578125" style="290" customWidth="1"/>
    <col min="13834" max="13834" width="3.85546875" style="290" customWidth="1"/>
    <col min="13835" max="14080" width="11.42578125" style="290" hidden="1"/>
    <col min="14081" max="14081" width="2.7109375" style="290" customWidth="1"/>
    <col min="14082" max="14082" width="13.7109375" style="290" customWidth="1"/>
    <col min="14083" max="14083" width="19.140625" style="290" customWidth="1"/>
    <col min="14084" max="14089" width="11.42578125" style="290" customWidth="1"/>
    <col min="14090" max="14090" width="3.85546875" style="290" customWidth="1"/>
    <col min="14091" max="14336" width="11.42578125" style="290" hidden="1"/>
    <col min="14337" max="14337" width="2.7109375" style="290" customWidth="1"/>
    <col min="14338" max="14338" width="13.7109375" style="290" customWidth="1"/>
    <col min="14339" max="14339" width="19.140625" style="290" customWidth="1"/>
    <col min="14340" max="14345" width="11.42578125" style="290" customWidth="1"/>
    <col min="14346" max="14346" width="3.85546875" style="290" customWidth="1"/>
    <col min="14347" max="14592" width="11.42578125" style="290" hidden="1"/>
    <col min="14593" max="14593" width="2.7109375" style="290" customWidth="1"/>
    <col min="14594" max="14594" width="13.7109375" style="290" customWidth="1"/>
    <col min="14595" max="14595" width="19.140625" style="290" customWidth="1"/>
    <col min="14596" max="14601" width="11.42578125" style="290" customWidth="1"/>
    <col min="14602" max="14602" width="3.85546875" style="290" customWidth="1"/>
    <col min="14603" max="14848" width="11.42578125" style="290" hidden="1"/>
    <col min="14849" max="14849" width="2.7109375" style="290" customWidth="1"/>
    <col min="14850" max="14850" width="13.7109375" style="290" customWidth="1"/>
    <col min="14851" max="14851" width="19.140625" style="290" customWidth="1"/>
    <col min="14852" max="14857" width="11.42578125" style="290" customWidth="1"/>
    <col min="14858" max="14858" width="3.85546875" style="290" customWidth="1"/>
    <col min="14859" max="15104" width="11.42578125" style="290" hidden="1"/>
    <col min="15105" max="15105" width="2.7109375" style="290" customWidth="1"/>
    <col min="15106" max="15106" width="13.7109375" style="290" customWidth="1"/>
    <col min="15107" max="15107" width="19.140625" style="290" customWidth="1"/>
    <col min="15108" max="15113" width="11.42578125" style="290" customWidth="1"/>
    <col min="15114" max="15114" width="3.85546875" style="290" customWidth="1"/>
    <col min="15115" max="15360" width="11.42578125" style="290" hidden="1"/>
    <col min="15361" max="15361" width="2.7109375" style="290" customWidth="1"/>
    <col min="15362" max="15362" width="13.7109375" style="290" customWidth="1"/>
    <col min="15363" max="15363" width="19.140625" style="290" customWidth="1"/>
    <col min="15364" max="15369" width="11.42578125" style="290" customWidth="1"/>
    <col min="15370" max="15370" width="3.85546875" style="290" customWidth="1"/>
    <col min="15371" max="15616" width="11.42578125" style="290" hidden="1"/>
    <col min="15617" max="15617" width="2.7109375" style="290" customWidth="1"/>
    <col min="15618" max="15618" width="13.7109375" style="290" customWidth="1"/>
    <col min="15619" max="15619" width="19.140625" style="290" customWidth="1"/>
    <col min="15620" max="15625" width="11.42578125" style="290" customWidth="1"/>
    <col min="15626" max="15626" width="3.85546875" style="290" customWidth="1"/>
    <col min="15627" max="15872" width="11.42578125" style="290" hidden="1"/>
    <col min="15873" max="15873" width="2.7109375" style="290" customWidth="1"/>
    <col min="15874" max="15874" width="13.7109375" style="290" customWidth="1"/>
    <col min="15875" max="15875" width="19.140625" style="290" customWidth="1"/>
    <col min="15876" max="15881" width="11.42578125" style="290" customWidth="1"/>
    <col min="15882" max="15882" width="3.85546875" style="290" customWidth="1"/>
    <col min="15883" max="16128" width="11.42578125" style="290" hidden="1"/>
    <col min="16129" max="16129" width="2.7109375" style="290" customWidth="1"/>
    <col min="16130" max="16130" width="13.7109375" style="290" customWidth="1"/>
    <col min="16131" max="16131" width="19.140625" style="290" customWidth="1"/>
    <col min="16132" max="16137" width="11.42578125" style="290" customWidth="1"/>
    <col min="16138" max="16138" width="3.85546875" style="290" customWidth="1"/>
    <col min="16139" max="16384" width="11.42578125" style="290" hidden="1"/>
  </cols>
  <sheetData>
    <row r="2" spans="2:9" ht="15">
      <c r="B2" s="842" t="s">
        <v>0</v>
      </c>
      <c r="C2" s="843"/>
      <c r="D2" s="843"/>
      <c r="E2" s="843"/>
      <c r="F2" s="843"/>
      <c r="G2" s="843"/>
      <c r="H2" s="843"/>
      <c r="I2" s="844"/>
    </row>
    <row r="3" spans="2:9" ht="15">
      <c r="B3" s="845" t="s">
        <v>3</v>
      </c>
      <c r="C3" s="846"/>
      <c r="D3" s="846"/>
      <c r="E3" s="846"/>
      <c r="F3" s="846"/>
      <c r="G3" s="846"/>
      <c r="H3" s="846"/>
      <c r="I3" s="847"/>
    </row>
    <row r="4" spans="2:9" ht="15">
      <c r="B4" s="848" t="s">
        <v>152</v>
      </c>
      <c r="C4" s="849"/>
      <c r="D4" s="849"/>
      <c r="E4" s="849"/>
      <c r="F4" s="849"/>
      <c r="G4" s="849"/>
      <c r="H4" s="849"/>
      <c r="I4" s="850"/>
    </row>
    <row r="5" spans="2:9" ht="15">
      <c r="B5" s="851" t="s">
        <v>1156</v>
      </c>
      <c r="C5" s="852"/>
      <c r="D5" s="852"/>
      <c r="E5" s="852"/>
      <c r="F5" s="852"/>
      <c r="G5" s="852"/>
      <c r="H5" s="852"/>
      <c r="I5" s="853"/>
    </row>
    <row r="6" spans="2:9">
      <c r="B6" s="313"/>
      <c r="C6" s="313"/>
      <c r="D6" s="313"/>
      <c r="E6" s="313"/>
      <c r="F6" s="313"/>
      <c r="G6" s="313"/>
      <c r="H6" s="313"/>
      <c r="I6" s="313"/>
    </row>
    <row r="7" spans="2:9">
      <c r="B7" s="840" t="s">
        <v>334</v>
      </c>
      <c r="C7" s="859"/>
      <c r="D7" s="837" t="s">
        <v>335</v>
      </c>
      <c r="E7" s="838"/>
      <c r="F7" s="837" t="s">
        <v>336</v>
      </c>
      <c r="G7" s="838"/>
      <c r="H7" s="837" t="s">
        <v>337</v>
      </c>
      <c r="I7" s="839"/>
    </row>
    <row r="8" spans="2:9">
      <c r="B8" s="841"/>
      <c r="C8" s="862"/>
      <c r="D8" s="837" t="s">
        <v>338</v>
      </c>
      <c r="E8" s="838"/>
      <c r="F8" s="837" t="s">
        <v>339</v>
      </c>
      <c r="G8" s="838"/>
      <c r="H8" s="837" t="s">
        <v>340</v>
      </c>
      <c r="I8" s="839"/>
    </row>
    <row r="9" spans="2:9">
      <c r="B9" s="837" t="s">
        <v>341</v>
      </c>
      <c r="C9" s="838"/>
      <c r="D9" s="838"/>
      <c r="E9" s="838"/>
      <c r="F9" s="838"/>
      <c r="G9" s="838"/>
      <c r="H9" s="838"/>
      <c r="I9" s="839"/>
    </row>
    <row r="10" spans="2:9" ht="14.25" customHeight="1">
      <c r="B10" s="872" t="s">
        <v>123</v>
      </c>
      <c r="C10" s="873"/>
      <c r="D10" s="870"/>
      <c r="E10" s="870"/>
      <c r="F10" s="870"/>
      <c r="G10" s="870"/>
      <c r="H10" s="871">
        <f>IF(AND(D10&gt;=0,F10&gt;=0),(D10-F10),"-")</f>
        <v>0</v>
      </c>
      <c r="I10" s="871">
        <f>IF(AND(H10&gt;=0,G10&gt;=0),SUM(G10:H10),"-")</f>
        <v>0</v>
      </c>
    </row>
    <row r="11" spans="2:9" ht="14.25" customHeight="1">
      <c r="B11" s="869"/>
      <c r="C11" s="869"/>
      <c r="D11" s="870"/>
      <c r="E11" s="870"/>
      <c r="F11" s="870"/>
      <c r="G11" s="870"/>
      <c r="H11" s="871">
        <f t="shared" ref="H11:H18" si="0">IF(AND(D11&gt;=0,F11&gt;=0),(D11-F11),"-")</f>
        <v>0</v>
      </c>
      <c r="I11" s="871">
        <f t="shared" ref="I11:I18" si="1">IF(AND(H11&gt;=0,G11&gt;=0),SUM(G11:H11),"-")</f>
        <v>0</v>
      </c>
    </row>
    <row r="12" spans="2:9" ht="14.25" customHeight="1">
      <c r="B12" s="869"/>
      <c r="C12" s="869"/>
      <c r="D12" s="870"/>
      <c r="E12" s="870"/>
      <c r="F12" s="870"/>
      <c r="G12" s="870"/>
      <c r="H12" s="871">
        <f t="shared" si="0"/>
        <v>0</v>
      </c>
      <c r="I12" s="871">
        <f t="shared" si="1"/>
        <v>0</v>
      </c>
    </row>
    <row r="13" spans="2:9" ht="14.25" customHeight="1">
      <c r="B13" s="869"/>
      <c r="C13" s="869"/>
      <c r="D13" s="870"/>
      <c r="E13" s="870"/>
      <c r="F13" s="870"/>
      <c r="G13" s="870"/>
      <c r="H13" s="871">
        <f t="shared" si="0"/>
        <v>0</v>
      </c>
      <c r="I13" s="871">
        <f t="shared" si="1"/>
        <v>0</v>
      </c>
    </row>
    <row r="14" spans="2:9" ht="14.25" customHeight="1">
      <c r="B14" s="869"/>
      <c r="C14" s="869"/>
      <c r="D14" s="870"/>
      <c r="E14" s="870"/>
      <c r="F14" s="870"/>
      <c r="G14" s="870"/>
      <c r="H14" s="871">
        <f t="shared" si="0"/>
        <v>0</v>
      </c>
      <c r="I14" s="871">
        <f t="shared" si="1"/>
        <v>0</v>
      </c>
    </row>
    <row r="15" spans="2:9" ht="14.25" customHeight="1">
      <c r="B15" s="872"/>
      <c r="C15" s="873"/>
      <c r="D15" s="870"/>
      <c r="E15" s="870"/>
      <c r="F15" s="870"/>
      <c r="G15" s="870"/>
      <c r="H15" s="871">
        <f t="shared" si="0"/>
        <v>0</v>
      </c>
      <c r="I15" s="871">
        <f t="shared" si="1"/>
        <v>0</v>
      </c>
    </row>
    <row r="16" spans="2:9" ht="14.25" customHeight="1">
      <c r="B16" s="869"/>
      <c r="C16" s="869"/>
      <c r="D16" s="870"/>
      <c r="E16" s="870"/>
      <c r="F16" s="870"/>
      <c r="G16" s="870"/>
      <c r="H16" s="871">
        <f t="shared" si="0"/>
        <v>0</v>
      </c>
      <c r="I16" s="871">
        <f t="shared" si="1"/>
        <v>0</v>
      </c>
    </row>
    <row r="17" spans="2:9" ht="14.25" customHeight="1">
      <c r="B17" s="869"/>
      <c r="C17" s="869"/>
      <c r="D17" s="870"/>
      <c r="E17" s="870"/>
      <c r="F17" s="870"/>
      <c r="G17" s="870"/>
      <c r="H17" s="871">
        <f t="shared" si="0"/>
        <v>0</v>
      </c>
      <c r="I17" s="871">
        <f t="shared" si="1"/>
        <v>0</v>
      </c>
    </row>
    <row r="18" spans="2:9" ht="14.25" customHeight="1">
      <c r="B18" s="869"/>
      <c r="C18" s="869"/>
      <c r="D18" s="870"/>
      <c r="E18" s="870"/>
      <c r="F18" s="870"/>
      <c r="G18" s="870"/>
      <c r="H18" s="871">
        <f t="shared" si="0"/>
        <v>0</v>
      </c>
      <c r="I18" s="871">
        <f t="shared" si="1"/>
        <v>0</v>
      </c>
    </row>
    <row r="19" spans="2:9">
      <c r="B19" s="874" t="s">
        <v>342</v>
      </c>
      <c r="C19" s="874"/>
      <c r="D19" s="875">
        <f>SUM(D10:E18)</f>
        <v>0</v>
      </c>
      <c r="E19" s="875"/>
      <c r="F19" s="875">
        <f>SUM(F10:G18)</f>
        <v>0</v>
      </c>
      <c r="G19" s="875"/>
      <c r="H19" s="875">
        <f>SUM(H10:I18)</f>
        <v>0</v>
      </c>
      <c r="I19" s="875"/>
    </row>
    <row r="20" spans="2:9">
      <c r="B20" s="876"/>
      <c r="C20" s="876"/>
      <c r="D20" s="876"/>
      <c r="E20" s="876"/>
      <c r="F20" s="876"/>
      <c r="G20" s="876"/>
      <c r="H20" s="876"/>
      <c r="I20" s="876"/>
    </row>
    <row r="21" spans="2:9">
      <c r="B21" s="837" t="s">
        <v>343</v>
      </c>
      <c r="C21" s="838"/>
      <c r="D21" s="838"/>
      <c r="E21" s="838"/>
      <c r="F21" s="838"/>
      <c r="G21" s="838"/>
      <c r="H21" s="838"/>
      <c r="I21" s="839"/>
    </row>
    <row r="22" spans="2:9">
      <c r="B22" s="869"/>
      <c r="C22" s="869"/>
      <c r="D22" s="870"/>
      <c r="E22" s="870"/>
      <c r="F22" s="870"/>
      <c r="G22" s="870"/>
      <c r="H22" s="871">
        <f t="shared" ref="H22:H30" si="2">IF(AND(D22&gt;=0,F22&gt;=0),(D22-F22),"-")</f>
        <v>0</v>
      </c>
      <c r="I22" s="871">
        <f t="shared" ref="I22:I30" si="3">IF(AND(H22&gt;=0,G22&gt;=0),SUM(G22:H22),"-")</f>
        <v>0</v>
      </c>
    </row>
    <row r="23" spans="2:9">
      <c r="B23" s="869"/>
      <c r="C23" s="869"/>
      <c r="D23" s="870"/>
      <c r="E23" s="870"/>
      <c r="F23" s="870"/>
      <c r="G23" s="870"/>
      <c r="H23" s="871">
        <f>IF(AND(D23&gt;=0,F23&gt;=0),(D23-F23),"-")</f>
        <v>0</v>
      </c>
      <c r="I23" s="871">
        <f t="shared" si="3"/>
        <v>0</v>
      </c>
    </row>
    <row r="24" spans="2:9">
      <c r="B24" s="869"/>
      <c r="C24" s="869"/>
      <c r="D24" s="870"/>
      <c r="E24" s="870"/>
      <c r="F24" s="870"/>
      <c r="G24" s="870"/>
      <c r="H24" s="871">
        <f t="shared" si="2"/>
        <v>0</v>
      </c>
      <c r="I24" s="871">
        <f t="shared" si="3"/>
        <v>0</v>
      </c>
    </row>
    <row r="25" spans="2:9">
      <c r="B25" s="869"/>
      <c r="C25" s="869"/>
      <c r="D25" s="870"/>
      <c r="E25" s="870"/>
      <c r="F25" s="870"/>
      <c r="G25" s="870"/>
      <c r="H25" s="871">
        <f t="shared" si="2"/>
        <v>0</v>
      </c>
      <c r="I25" s="871">
        <f t="shared" si="3"/>
        <v>0</v>
      </c>
    </row>
    <row r="26" spans="2:9">
      <c r="B26" s="869"/>
      <c r="C26" s="869"/>
      <c r="D26" s="870"/>
      <c r="E26" s="870"/>
      <c r="F26" s="870"/>
      <c r="G26" s="870"/>
      <c r="H26" s="871">
        <f t="shared" si="2"/>
        <v>0</v>
      </c>
      <c r="I26" s="871">
        <f t="shared" si="3"/>
        <v>0</v>
      </c>
    </row>
    <row r="27" spans="2:9">
      <c r="B27" s="869"/>
      <c r="C27" s="869"/>
      <c r="D27" s="870"/>
      <c r="E27" s="870"/>
      <c r="F27" s="870"/>
      <c r="G27" s="870"/>
      <c r="H27" s="871">
        <f t="shared" si="2"/>
        <v>0</v>
      </c>
      <c r="I27" s="871">
        <f t="shared" si="3"/>
        <v>0</v>
      </c>
    </row>
    <row r="28" spans="2:9">
      <c r="B28" s="869"/>
      <c r="C28" s="869"/>
      <c r="D28" s="870"/>
      <c r="E28" s="870"/>
      <c r="F28" s="870"/>
      <c r="G28" s="870"/>
      <c r="H28" s="871">
        <f t="shared" si="2"/>
        <v>0</v>
      </c>
      <c r="I28" s="871">
        <f t="shared" si="3"/>
        <v>0</v>
      </c>
    </row>
    <row r="29" spans="2:9">
      <c r="B29" s="869"/>
      <c r="C29" s="869"/>
      <c r="D29" s="870"/>
      <c r="E29" s="870"/>
      <c r="F29" s="870"/>
      <c r="G29" s="870"/>
      <c r="H29" s="871">
        <f t="shared" si="2"/>
        <v>0</v>
      </c>
      <c r="I29" s="871">
        <f t="shared" si="3"/>
        <v>0</v>
      </c>
    </row>
    <row r="30" spans="2:9">
      <c r="B30" s="869"/>
      <c r="C30" s="869"/>
      <c r="D30" s="870"/>
      <c r="E30" s="870"/>
      <c r="F30" s="870"/>
      <c r="G30" s="870"/>
      <c r="H30" s="871">
        <f t="shared" si="2"/>
        <v>0</v>
      </c>
      <c r="I30" s="871">
        <f t="shared" si="3"/>
        <v>0</v>
      </c>
    </row>
    <row r="31" spans="2:9">
      <c r="B31" s="874" t="s">
        <v>344</v>
      </c>
      <c r="C31" s="874"/>
      <c r="D31" s="875">
        <f>SUM(D22:E30)</f>
        <v>0</v>
      </c>
      <c r="E31" s="875"/>
      <c r="F31" s="875">
        <f>SUM(F22:G30)</f>
        <v>0</v>
      </c>
      <c r="G31" s="875"/>
      <c r="H31" s="877">
        <f>SUM(H22:I30)</f>
        <v>0</v>
      </c>
      <c r="I31" s="877"/>
    </row>
    <row r="32" spans="2:9">
      <c r="B32" s="876"/>
      <c r="C32" s="876"/>
      <c r="D32" s="882"/>
      <c r="E32" s="882"/>
      <c r="F32" s="882"/>
      <c r="G32" s="882"/>
      <c r="H32" s="882"/>
      <c r="I32" s="882"/>
    </row>
    <row r="33" spans="2:9">
      <c r="B33" s="883" t="s">
        <v>127</v>
      </c>
      <c r="C33" s="883"/>
      <c r="D33" s="875">
        <f>SUM(D19,D31)</f>
        <v>0</v>
      </c>
      <c r="E33" s="875"/>
      <c r="F33" s="875">
        <f>SUM(F19,F31)</f>
        <v>0</v>
      </c>
      <c r="G33" s="875"/>
      <c r="H33" s="875">
        <f>SUM(H19,H31)</f>
        <v>0</v>
      </c>
      <c r="I33" s="875"/>
    </row>
    <row r="35" spans="2:9" hidden="1"/>
    <row r="36" spans="2:9" hidden="1"/>
    <row r="37" spans="2:9" hidden="1"/>
    <row r="38" spans="2:9" hidden="1"/>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spans="2:2" hidden="1"/>
    <row r="65522" spans="2:2" hidden="1"/>
    <row r="65523" spans="2:2" hidden="1"/>
    <row r="65524" spans="2:2" hidden="1"/>
    <row r="65525" spans="2:2" hidden="1"/>
    <row r="65526" spans="2:2" hidden="1"/>
    <row r="65527" spans="2:2" hidden="1"/>
    <row r="65528" spans="2:2" hidden="1"/>
    <row r="65529" spans="2:2" hidden="1"/>
    <row r="65530" spans="2:2" hidden="1"/>
    <row r="65531" spans="2:2" hidden="1"/>
    <row r="65532" spans="2:2" hidden="1"/>
    <row r="65533" spans="2:2" hidden="1"/>
    <row r="65534" spans="2:2">
      <c r="B65534" s="290" t="s">
        <v>1157</v>
      </c>
    </row>
    <row r="65537" spans="2:256" ht="15">
      <c r="B65537"/>
      <c r="C65537"/>
      <c r="D65537"/>
      <c r="E65537"/>
      <c r="F65537"/>
      <c r="G65537"/>
      <c r="H65537"/>
      <c r="I65537"/>
      <c r="J65537"/>
      <c r="K65537"/>
      <c r="L65537"/>
      <c r="M65537"/>
      <c r="N65537"/>
      <c r="O65537"/>
      <c r="P65537"/>
      <c r="Q65537"/>
      <c r="R65537"/>
      <c r="S65537"/>
      <c r="T65537"/>
      <c r="U65537"/>
      <c r="V65537"/>
      <c r="W65537"/>
      <c r="X65537"/>
      <c r="Y65537"/>
      <c r="Z65537"/>
      <c r="AA65537"/>
      <c r="AB65537"/>
      <c r="AC65537"/>
      <c r="AD65537"/>
      <c r="AE65537"/>
      <c r="AF65537"/>
      <c r="AG65537"/>
      <c r="AH65537"/>
      <c r="AI65537"/>
      <c r="AJ65537"/>
      <c r="AK65537"/>
      <c r="AL65537"/>
      <c r="AM65537"/>
      <c r="AN65537"/>
      <c r="AO65537"/>
      <c r="AP65537"/>
      <c r="AQ65537"/>
      <c r="AR65537"/>
      <c r="AS65537"/>
      <c r="AT65537"/>
      <c r="AU65537"/>
      <c r="AV65537"/>
      <c r="AW65537"/>
      <c r="AX65537"/>
      <c r="AY65537"/>
      <c r="AZ65537"/>
      <c r="BA65537"/>
      <c r="BB65537"/>
      <c r="BC65537"/>
      <c r="BD65537"/>
      <c r="BE65537"/>
      <c r="BF65537"/>
      <c r="BG65537"/>
      <c r="BH65537"/>
      <c r="BI65537"/>
      <c r="BJ65537"/>
      <c r="BK65537"/>
      <c r="BL65537"/>
      <c r="BM65537"/>
      <c r="BN65537"/>
      <c r="BO65537"/>
      <c r="BP65537"/>
      <c r="BQ65537"/>
      <c r="BR65537"/>
      <c r="BS65537"/>
      <c r="BT65537"/>
      <c r="BU65537"/>
      <c r="BV65537"/>
      <c r="BW65537"/>
      <c r="BX65537"/>
      <c r="BY65537"/>
      <c r="BZ65537"/>
      <c r="CA65537"/>
      <c r="CB65537"/>
      <c r="CC65537"/>
      <c r="CD65537"/>
      <c r="CE65537"/>
      <c r="CF65537"/>
      <c r="CG65537"/>
      <c r="CH65537"/>
      <c r="CI65537"/>
      <c r="CJ65537"/>
      <c r="CK65537"/>
      <c r="CL65537"/>
      <c r="CM65537"/>
      <c r="CN65537"/>
      <c r="CO65537"/>
      <c r="CP65537"/>
      <c r="CQ65537"/>
      <c r="CR65537"/>
      <c r="CS65537"/>
      <c r="CT65537"/>
      <c r="CU65537"/>
      <c r="CV65537"/>
      <c r="CW65537"/>
      <c r="CX65537"/>
      <c r="CY65537"/>
      <c r="CZ65537"/>
      <c r="DA65537"/>
      <c r="DB65537"/>
      <c r="DC65537"/>
      <c r="DD65537"/>
      <c r="DE65537"/>
      <c r="DF65537"/>
      <c r="DG65537"/>
      <c r="DH65537"/>
      <c r="DI65537"/>
      <c r="DJ65537"/>
      <c r="DK65537"/>
      <c r="DL65537"/>
      <c r="DM65537"/>
      <c r="DN65537"/>
      <c r="DO65537"/>
      <c r="DP65537"/>
      <c r="DQ65537"/>
      <c r="DR65537"/>
      <c r="DS65537"/>
      <c r="DT65537"/>
      <c r="DU65537"/>
      <c r="DV65537"/>
      <c r="DW65537"/>
      <c r="DX65537"/>
      <c r="DY65537"/>
      <c r="DZ65537"/>
      <c r="EA65537"/>
      <c r="EB65537"/>
      <c r="EC65537"/>
      <c r="ED65537"/>
      <c r="EE65537"/>
      <c r="EF65537"/>
      <c r="EG65537"/>
      <c r="EH65537"/>
      <c r="EI65537"/>
      <c r="EJ65537"/>
      <c r="EK65537"/>
      <c r="EL65537"/>
      <c r="EM65537"/>
      <c r="EN65537"/>
      <c r="EO65537"/>
      <c r="EP65537"/>
      <c r="EQ65537"/>
      <c r="ER65537"/>
      <c r="ES65537"/>
      <c r="ET65537"/>
      <c r="EU65537"/>
      <c r="EV65537"/>
      <c r="EW65537"/>
      <c r="EX65537"/>
      <c r="EY65537"/>
      <c r="EZ65537"/>
      <c r="FA65537"/>
      <c r="FB65537"/>
      <c r="FC65537"/>
      <c r="FD65537"/>
      <c r="FE65537"/>
      <c r="FF65537"/>
      <c r="FG65537"/>
      <c r="FH65537"/>
      <c r="FI65537"/>
      <c r="FJ65537"/>
      <c r="FK65537"/>
      <c r="FL65537"/>
      <c r="FM65537"/>
      <c r="FN65537"/>
      <c r="FO65537"/>
      <c r="FP65537"/>
      <c r="FQ65537"/>
      <c r="FR65537"/>
      <c r="FS65537"/>
      <c r="FT65537"/>
      <c r="FU65537"/>
      <c r="FV65537"/>
      <c r="FW65537"/>
      <c r="FX65537"/>
      <c r="FY65537"/>
      <c r="FZ65537"/>
      <c r="GA65537"/>
      <c r="GB65537"/>
      <c r="GC65537"/>
      <c r="GD65537"/>
      <c r="GE65537"/>
      <c r="GF65537"/>
      <c r="GG65537"/>
      <c r="GH65537"/>
      <c r="GI65537"/>
      <c r="GJ65537"/>
      <c r="GK65537"/>
      <c r="GL65537"/>
      <c r="GM65537"/>
      <c r="GN65537"/>
      <c r="GO65537"/>
      <c r="GP65537"/>
      <c r="GQ65537"/>
      <c r="GR65537"/>
      <c r="GS65537"/>
      <c r="GT65537"/>
      <c r="GU65537"/>
      <c r="GV65537"/>
      <c r="GW65537"/>
      <c r="GX65537"/>
      <c r="GY65537"/>
      <c r="GZ65537"/>
      <c r="HA65537"/>
      <c r="HB65537"/>
      <c r="HC65537"/>
      <c r="HD65537"/>
      <c r="HE65537"/>
      <c r="HF65537"/>
      <c r="HG65537"/>
      <c r="HH65537"/>
      <c r="HI65537"/>
      <c r="HJ65537"/>
      <c r="HK65537"/>
      <c r="HL65537"/>
      <c r="HM65537"/>
      <c r="HN65537"/>
      <c r="HO65537"/>
      <c r="HP65537"/>
      <c r="HQ65537"/>
      <c r="HR65537"/>
      <c r="HS65537"/>
      <c r="HT65537"/>
      <c r="HU65537"/>
      <c r="HV65537"/>
      <c r="HW65537"/>
      <c r="HX65537"/>
      <c r="HY65537"/>
      <c r="HZ65537"/>
      <c r="IA65537"/>
      <c r="IB65537"/>
      <c r="IC65537"/>
      <c r="ID65537"/>
      <c r="IE65537"/>
      <c r="IF65537"/>
      <c r="IG65537"/>
      <c r="IH65537"/>
      <c r="II65537"/>
      <c r="IJ65537"/>
      <c r="IK65537"/>
      <c r="IL65537"/>
      <c r="IM65537"/>
      <c r="IN65537"/>
      <c r="IO65537"/>
      <c r="IP65537"/>
      <c r="IQ65537"/>
      <c r="IR65537"/>
      <c r="IS65537"/>
      <c r="IT65537"/>
      <c r="IU65537"/>
      <c r="IV65537"/>
    </row>
    <row r="65538" spans="2:256" ht="15">
      <c r="B65538"/>
      <c r="C65538"/>
      <c r="D65538"/>
      <c r="E65538"/>
      <c r="F65538"/>
      <c r="G65538"/>
      <c r="H65538"/>
      <c r="I65538"/>
      <c r="J65538"/>
      <c r="K65538"/>
      <c r="L65538"/>
      <c r="M65538"/>
      <c r="N65538"/>
      <c r="O65538"/>
      <c r="P65538"/>
      <c r="Q65538"/>
      <c r="R65538"/>
      <c r="S65538"/>
      <c r="T65538"/>
      <c r="U65538"/>
      <c r="V65538"/>
      <c r="W65538"/>
      <c r="X65538"/>
      <c r="Y65538"/>
      <c r="Z65538"/>
      <c r="AA65538"/>
      <c r="AB65538"/>
      <c r="AC65538"/>
      <c r="AD65538"/>
      <c r="AE65538"/>
      <c r="AF65538"/>
      <c r="AG65538"/>
      <c r="AH65538"/>
      <c r="AI65538"/>
      <c r="AJ65538"/>
      <c r="AK65538"/>
      <c r="AL65538"/>
      <c r="AM65538"/>
      <c r="AN65538"/>
      <c r="AO65538"/>
      <c r="AP65538"/>
      <c r="AQ65538"/>
      <c r="AR65538"/>
      <c r="AS65538"/>
      <c r="AT65538"/>
      <c r="AU65538"/>
      <c r="AV65538"/>
      <c r="AW65538"/>
      <c r="AX65538"/>
      <c r="AY65538"/>
      <c r="AZ65538"/>
      <c r="BA65538"/>
      <c r="BB65538"/>
      <c r="BC65538"/>
      <c r="BD65538"/>
      <c r="BE65538"/>
      <c r="BF65538"/>
      <c r="BG65538"/>
      <c r="BH65538"/>
      <c r="BI65538"/>
      <c r="BJ65538"/>
      <c r="BK65538"/>
      <c r="BL65538"/>
      <c r="BM65538"/>
      <c r="BN65538"/>
      <c r="BO65538"/>
      <c r="BP65538"/>
      <c r="BQ65538"/>
      <c r="BR65538"/>
      <c r="BS65538"/>
      <c r="BT65538"/>
      <c r="BU65538"/>
      <c r="BV65538"/>
      <c r="BW65538"/>
      <c r="BX65538"/>
      <c r="BY65538"/>
      <c r="BZ65538"/>
      <c r="CA65538"/>
      <c r="CB65538"/>
      <c r="CC65538"/>
      <c r="CD65538"/>
      <c r="CE65538"/>
      <c r="CF65538"/>
      <c r="CG65538"/>
      <c r="CH65538"/>
      <c r="CI65538"/>
      <c r="CJ65538"/>
      <c r="CK65538"/>
      <c r="CL65538"/>
      <c r="CM65538"/>
      <c r="CN65538"/>
      <c r="CO65538"/>
      <c r="CP65538"/>
      <c r="CQ65538"/>
      <c r="CR65538"/>
      <c r="CS65538"/>
      <c r="CT65538"/>
      <c r="CU65538"/>
      <c r="CV65538"/>
      <c r="CW65538"/>
      <c r="CX65538"/>
      <c r="CY65538"/>
      <c r="CZ65538"/>
      <c r="DA65538"/>
      <c r="DB65538"/>
      <c r="DC65538"/>
      <c r="DD65538"/>
      <c r="DE65538"/>
      <c r="DF65538"/>
      <c r="DG65538"/>
      <c r="DH65538"/>
      <c r="DI65538"/>
      <c r="DJ65538"/>
      <c r="DK65538"/>
      <c r="DL65538"/>
      <c r="DM65538"/>
      <c r="DN65538"/>
      <c r="DO65538"/>
      <c r="DP65538"/>
      <c r="DQ65538"/>
      <c r="DR65538"/>
      <c r="DS65538"/>
      <c r="DT65538"/>
      <c r="DU65538"/>
      <c r="DV65538"/>
      <c r="DW65538"/>
      <c r="DX65538"/>
      <c r="DY65538"/>
      <c r="DZ65538"/>
      <c r="EA65538"/>
      <c r="EB65538"/>
      <c r="EC65538"/>
      <c r="ED65538"/>
      <c r="EE65538"/>
      <c r="EF65538"/>
      <c r="EG65538"/>
      <c r="EH65538"/>
      <c r="EI65538"/>
      <c r="EJ65538"/>
      <c r="EK65538"/>
      <c r="EL65538"/>
      <c r="EM65538"/>
      <c r="EN65538"/>
      <c r="EO65538"/>
      <c r="EP65538"/>
      <c r="EQ65538"/>
      <c r="ER65538"/>
      <c r="ES65538"/>
      <c r="ET65538"/>
      <c r="EU65538"/>
      <c r="EV65538"/>
      <c r="EW65538"/>
      <c r="EX65538"/>
      <c r="EY65538"/>
      <c r="EZ65538"/>
      <c r="FA65538"/>
      <c r="FB65538"/>
      <c r="FC65538"/>
      <c r="FD65538"/>
      <c r="FE65538"/>
      <c r="FF65538"/>
      <c r="FG65538"/>
      <c r="FH65538"/>
      <c r="FI65538"/>
      <c r="FJ65538"/>
      <c r="FK65538"/>
      <c r="FL65538"/>
      <c r="FM65538"/>
      <c r="FN65538"/>
      <c r="FO65538"/>
      <c r="FP65538"/>
      <c r="FQ65538"/>
      <c r="FR65538"/>
      <c r="FS65538"/>
      <c r="FT65538"/>
      <c r="FU65538"/>
      <c r="FV65538"/>
      <c r="FW65538"/>
      <c r="FX65538"/>
      <c r="FY65538"/>
      <c r="FZ65538"/>
      <c r="GA65538"/>
      <c r="GB65538"/>
      <c r="GC65538"/>
      <c r="GD65538"/>
      <c r="GE65538"/>
      <c r="GF65538"/>
      <c r="GG65538"/>
      <c r="GH65538"/>
      <c r="GI65538"/>
      <c r="GJ65538"/>
      <c r="GK65538"/>
      <c r="GL65538"/>
      <c r="GM65538"/>
      <c r="GN65538"/>
      <c r="GO65538"/>
      <c r="GP65538"/>
      <c r="GQ65538"/>
      <c r="GR65538"/>
      <c r="GS65538"/>
      <c r="GT65538"/>
      <c r="GU65538"/>
      <c r="GV65538"/>
      <c r="GW65538"/>
      <c r="GX65538"/>
      <c r="GY65538"/>
      <c r="GZ65538"/>
      <c r="HA65538"/>
      <c r="HB65538"/>
      <c r="HC65538"/>
      <c r="HD65538"/>
      <c r="HE65538"/>
      <c r="HF65538"/>
      <c r="HG65538"/>
      <c r="HH65538"/>
      <c r="HI65538"/>
      <c r="HJ65538"/>
      <c r="HK65538"/>
      <c r="HL65538"/>
      <c r="HM65538"/>
      <c r="HN65538"/>
      <c r="HO65538"/>
      <c r="HP65538"/>
      <c r="HQ65538"/>
      <c r="HR65538"/>
      <c r="HS65538"/>
      <c r="HT65538"/>
      <c r="HU65538"/>
      <c r="HV65538"/>
      <c r="HW65538"/>
      <c r="HX65538"/>
      <c r="HY65538"/>
      <c r="HZ65538"/>
      <c r="IA65538"/>
      <c r="IB65538"/>
      <c r="IC65538"/>
      <c r="ID65538"/>
      <c r="IE65538"/>
      <c r="IF65538"/>
      <c r="IG65538"/>
      <c r="IH65538"/>
      <c r="II65538"/>
      <c r="IJ65538"/>
      <c r="IK65538"/>
      <c r="IL65538"/>
      <c r="IM65538"/>
      <c r="IN65538"/>
      <c r="IO65538"/>
      <c r="IP65538"/>
      <c r="IQ65538"/>
      <c r="IR65538"/>
      <c r="IS65538"/>
      <c r="IT65538"/>
      <c r="IU65538"/>
      <c r="IV65538"/>
    </row>
    <row r="65539" spans="2:256" ht="15">
      <c r="B65539"/>
      <c r="C65539"/>
      <c r="D65539"/>
      <c r="E65539"/>
      <c r="F65539"/>
      <c r="G65539"/>
      <c r="H65539"/>
      <c r="I65539"/>
      <c r="J65539"/>
      <c r="K65539"/>
      <c r="L65539"/>
      <c r="M65539"/>
      <c r="N65539"/>
      <c r="O65539"/>
      <c r="P65539"/>
      <c r="Q65539"/>
      <c r="R65539"/>
      <c r="S65539"/>
      <c r="T65539"/>
      <c r="U65539"/>
      <c r="V65539"/>
      <c r="W65539"/>
      <c r="X65539"/>
      <c r="Y65539"/>
      <c r="Z65539"/>
      <c r="AA65539"/>
      <c r="AB65539"/>
      <c r="AC65539"/>
      <c r="AD65539"/>
      <c r="AE65539"/>
      <c r="AF65539"/>
      <c r="AG65539"/>
      <c r="AH65539"/>
      <c r="AI65539"/>
      <c r="AJ65539"/>
      <c r="AK65539"/>
      <c r="AL65539"/>
      <c r="AM65539"/>
      <c r="AN65539"/>
      <c r="AO65539"/>
      <c r="AP65539"/>
      <c r="AQ65539"/>
      <c r="AR65539"/>
      <c r="AS65539"/>
      <c r="AT65539"/>
      <c r="AU65539"/>
      <c r="AV65539"/>
      <c r="AW65539"/>
      <c r="AX65539"/>
      <c r="AY65539"/>
      <c r="AZ65539"/>
      <c r="BA65539"/>
      <c r="BB65539"/>
      <c r="BC65539"/>
      <c r="BD65539"/>
      <c r="BE65539"/>
      <c r="BF65539"/>
      <c r="BG65539"/>
      <c r="BH65539"/>
      <c r="BI65539"/>
      <c r="BJ65539"/>
      <c r="BK65539"/>
      <c r="BL65539"/>
      <c r="BM65539"/>
      <c r="BN65539"/>
      <c r="BO65539"/>
      <c r="BP65539"/>
      <c r="BQ65539"/>
      <c r="BR65539"/>
      <c r="BS65539"/>
      <c r="BT65539"/>
      <c r="BU65539"/>
      <c r="BV65539"/>
      <c r="BW65539"/>
      <c r="BX65539"/>
      <c r="BY65539"/>
      <c r="BZ65539"/>
      <c r="CA65539"/>
      <c r="CB65539"/>
      <c r="CC65539"/>
      <c r="CD65539"/>
      <c r="CE65539"/>
      <c r="CF65539"/>
      <c r="CG65539"/>
      <c r="CH65539"/>
      <c r="CI65539"/>
      <c r="CJ65539"/>
      <c r="CK65539"/>
      <c r="CL65539"/>
      <c r="CM65539"/>
      <c r="CN65539"/>
      <c r="CO65539"/>
      <c r="CP65539"/>
      <c r="CQ65539"/>
      <c r="CR65539"/>
      <c r="CS65539"/>
      <c r="CT65539"/>
      <c r="CU65539"/>
      <c r="CV65539"/>
      <c r="CW65539"/>
      <c r="CX65539"/>
      <c r="CY65539"/>
      <c r="CZ65539"/>
      <c r="DA65539"/>
      <c r="DB65539"/>
      <c r="DC65539"/>
      <c r="DD65539"/>
      <c r="DE65539"/>
      <c r="DF65539"/>
      <c r="DG65539"/>
      <c r="DH65539"/>
      <c r="DI65539"/>
      <c r="DJ65539"/>
      <c r="DK65539"/>
      <c r="DL65539"/>
      <c r="DM65539"/>
      <c r="DN65539"/>
      <c r="DO65539"/>
      <c r="DP65539"/>
      <c r="DQ65539"/>
      <c r="DR65539"/>
      <c r="DS65539"/>
      <c r="DT65539"/>
      <c r="DU65539"/>
      <c r="DV65539"/>
      <c r="DW65539"/>
      <c r="DX65539"/>
      <c r="DY65539"/>
      <c r="DZ65539"/>
      <c r="EA65539"/>
      <c r="EB65539"/>
      <c r="EC65539"/>
      <c r="ED65539"/>
      <c r="EE65539"/>
      <c r="EF65539"/>
      <c r="EG65539"/>
      <c r="EH65539"/>
      <c r="EI65539"/>
      <c r="EJ65539"/>
      <c r="EK65539"/>
      <c r="EL65539"/>
      <c r="EM65539"/>
      <c r="EN65539"/>
      <c r="EO65539"/>
      <c r="EP65539"/>
      <c r="EQ65539"/>
      <c r="ER65539"/>
      <c r="ES65539"/>
      <c r="ET65539"/>
      <c r="EU65539"/>
      <c r="EV65539"/>
      <c r="EW65539"/>
      <c r="EX65539"/>
      <c r="EY65539"/>
      <c r="EZ65539"/>
      <c r="FA65539"/>
      <c r="FB65539"/>
      <c r="FC65539"/>
      <c r="FD65539"/>
      <c r="FE65539"/>
      <c r="FF65539"/>
      <c r="FG65539"/>
      <c r="FH65539"/>
      <c r="FI65539"/>
      <c r="FJ65539"/>
      <c r="FK65539"/>
      <c r="FL65539"/>
      <c r="FM65539"/>
      <c r="FN65539"/>
      <c r="FO65539"/>
      <c r="FP65539"/>
      <c r="FQ65539"/>
      <c r="FR65539"/>
      <c r="FS65539"/>
      <c r="FT65539"/>
      <c r="FU65539"/>
      <c r="FV65539"/>
      <c r="FW65539"/>
      <c r="FX65539"/>
      <c r="FY65539"/>
      <c r="FZ65539"/>
      <c r="GA65539"/>
      <c r="GB65539"/>
      <c r="GC65539"/>
      <c r="GD65539"/>
      <c r="GE65539"/>
      <c r="GF65539"/>
      <c r="GG65539"/>
      <c r="GH65539"/>
      <c r="GI65539"/>
      <c r="GJ65539"/>
      <c r="GK65539"/>
      <c r="GL65539"/>
      <c r="GM65539"/>
      <c r="GN65539"/>
      <c r="GO65539"/>
      <c r="GP65539"/>
      <c r="GQ65539"/>
      <c r="GR65539"/>
      <c r="GS65539"/>
      <c r="GT65539"/>
      <c r="GU65539"/>
      <c r="GV65539"/>
      <c r="GW65539"/>
      <c r="GX65539"/>
      <c r="GY65539"/>
      <c r="GZ65539"/>
      <c r="HA65539"/>
      <c r="HB65539"/>
      <c r="HC65539"/>
      <c r="HD65539"/>
      <c r="HE65539"/>
      <c r="HF65539"/>
      <c r="HG65539"/>
      <c r="HH65539"/>
      <c r="HI65539"/>
      <c r="HJ65539"/>
      <c r="HK65539"/>
      <c r="HL65539"/>
      <c r="HM65539"/>
      <c r="HN65539"/>
      <c r="HO65539"/>
      <c r="HP65539"/>
      <c r="HQ65539"/>
      <c r="HR65539"/>
      <c r="HS65539"/>
      <c r="HT65539"/>
      <c r="HU65539"/>
      <c r="HV65539"/>
      <c r="HW65539"/>
      <c r="HX65539"/>
      <c r="HY65539"/>
      <c r="HZ65539"/>
      <c r="IA65539"/>
      <c r="IB65539"/>
      <c r="IC65539"/>
      <c r="ID65539"/>
      <c r="IE65539"/>
      <c r="IF65539"/>
      <c r="IG65539"/>
      <c r="IH65539"/>
      <c r="II65539"/>
      <c r="IJ65539"/>
      <c r="IK65539"/>
      <c r="IL65539"/>
      <c r="IM65539"/>
      <c r="IN65539"/>
      <c r="IO65539"/>
      <c r="IP65539"/>
      <c r="IQ65539"/>
      <c r="IR65539"/>
      <c r="IS65539"/>
      <c r="IT65539"/>
      <c r="IU65539"/>
      <c r="IV65539"/>
    </row>
    <row r="65540" spans="2:256" ht="15">
      <c r="B65540"/>
      <c r="C65540"/>
      <c r="D65540"/>
      <c r="E65540"/>
      <c r="F65540"/>
      <c r="G65540"/>
      <c r="H65540"/>
      <c r="I65540" s="510"/>
      <c r="J65540" s="510"/>
      <c r="K65540"/>
      <c r="L65540"/>
      <c r="M65540"/>
      <c r="N65540"/>
      <c r="O65540"/>
      <c r="P65540"/>
      <c r="Q65540"/>
      <c r="R65540"/>
      <c r="S65540"/>
      <c r="T65540"/>
      <c r="U65540"/>
      <c r="V65540"/>
      <c r="W65540"/>
      <c r="X65540"/>
      <c r="Y65540"/>
      <c r="Z65540"/>
      <c r="AA65540"/>
      <c r="AB65540"/>
      <c r="AC65540"/>
      <c r="AD65540"/>
      <c r="AE65540"/>
      <c r="AF65540"/>
      <c r="AG65540"/>
      <c r="AH65540"/>
      <c r="AI65540"/>
      <c r="AJ65540"/>
      <c r="AK65540"/>
      <c r="AL65540"/>
      <c r="AM65540"/>
      <c r="AN65540"/>
      <c r="AO65540"/>
      <c r="AP65540"/>
      <c r="AQ65540"/>
      <c r="AR65540"/>
      <c r="AS65540"/>
      <c r="AT65540"/>
      <c r="AU65540"/>
      <c r="AV65540"/>
      <c r="AW65540"/>
      <c r="AX65540"/>
      <c r="AY65540"/>
      <c r="AZ65540"/>
      <c r="BA65540"/>
      <c r="BB65540"/>
      <c r="BC65540"/>
      <c r="BD65540"/>
      <c r="BE65540"/>
      <c r="BF65540"/>
      <c r="BG65540"/>
      <c r="BH65540"/>
      <c r="BI65540"/>
      <c r="BJ65540"/>
      <c r="BK65540"/>
      <c r="BL65540"/>
      <c r="BM65540"/>
      <c r="BN65540"/>
      <c r="BO65540"/>
      <c r="BP65540"/>
      <c r="BQ65540"/>
      <c r="BR65540"/>
      <c r="BS65540"/>
      <c r="BT65540"/>
      <c r="BU65540"/>
      <c r="BV65540"/>
      <c r="BW65540"/>
      <c r="BX65540"/>
      <c r="BY65540"/>
      <c r="BZ65540"/>
      <c r="CA65540"/>
      <c r="CB65540"/>
      <c r="CC65540"/>
      <c r="CD65540"/>
      <c r="CE65540"/>
      <c r="CF65540"/>
      <c r="CG65540"/>
      <c r="CH65540"/>
      <c r="CI65540"/>
      <c r="CJ65540"/>
      <c r="CK65540"/>
      <c r="CL65540"/>
      <c r="CM65540"/>
      <c r="CN65540"/>
      <c r="CO65540"/>
      <c r="CP65540"/>
      <c r="CQ65540"/>
      <c r="CR65540"/>
      <c r="CS65540"/>
      <c r="CT65540"/>
      <c r="CU65540"/>
      <c r="CV65540"/>
      <c r="CW65540"/>
      <c r="CX65540"/>
      <c r="CY65540"/>
      <c r="CZ65540"/>
      <c r="DA65540"/>
      <c r="DB65540"/>
      <c r="DC65540"/>
      <c r="DD65540"/>
      <c r="DE65540"/>
      <c r="DF65540"/>
      <c r="DG65540"/>
      <c r="DH65540"/>
      <c r="DI65540"/>
      <c r="DJ65540"/>
      <c r="DK65540"/>
      <c r="DL65540"/>
      <c r="DM65540"/>
      <c r="DN65540"/>
      <c r="DO65540"/>
      <c r="DP65540"/>
      <c r="DQ65540"/>
      <c r="DR65540"/>
      <c r="DS65540"/>
      <c r="DT65540"/>
      <c r="DU65540"/>
      <c r="DV65540"/>
      <c r="DW65540"/>
      <c r="DX65540"/>
      <c r="DY65540"/>
      <c r="DZ65540"/>
      <c r="EA65540"/>
      <c r="EB65540"/>
      <c r="EC65540"/>
      <c r="ED65540"/>
      <c r="EE65540"/>
      <c r="EF65540"/>
      <c r="EG65540"/>
      <c r="EH65540"/>
      <c r="EI65540"/>
      <c r="EJ65540"/>
      <c r="EK65540"/>
      <c r="EL65540"/>
      <c r="EM65540"/>
      <c r="EN65540"/>
      <c r="EO65540"/>
      <c r="EP65540"/>
      <c r="EQ65540"/>
      <c r="ER65540"/>
      <c r="ES65540"/>
      <c r="ET65540"/>
      <c r="EU65540"/>
      <c r="EV65540"/>
      <c r="EW65540"/>
      <c r="EX65540"/>
      <c r="EY65540"/>
      <c r="EZ65540"/>
      <c r="FA65540"/>
      <c r="FB65540"/>
      <c r="FC65540"/>
      <c r="FD65540"/>
      <c r="FE65540"/>
      <c r="FF65540"/>
      <c r="FG65540"/>
      <c r="FH65540"/>
      <c r="FI65540"/>
      <c r="FJ65540"/>
      <c r="FK65540"/>
      <c r="FL65540"/>
      <c r="FM65540"/>
      <c r="FN65540"/>
      <c r="FO65540"/>
      <c r="FP65540"/>
      <c r="FQ65540"/>
      <c r="FR65540"/>
      <c r="FS65540"/>
      <c r="FT65540"/>
      <c r="FU65540"/>
      <c r="FV65540"/>
      <c r="FW65540"/>
      <c r="FX65540"/>
      <c r="FY65540"/>
      <c r="FZ65540"/>
      <c r="GA65540"/>
      <c r="GB65540"/>
      <c r="GC65540"/>
      <c r="GD65540"/>
      <c r="GE65540"/>
      <c r="GF65540"/>
      <c r="GG65540"/>
      <c r="GH65540"/>
      <c r="GI65540"/>
      <c r="GJ65540"/>
      <c r="GK65540"/>
      <c r="GL65540"/>
      <c r="GM65540"/>
      <c r="GN65540"/>
      <c r="GO65540"/>
      <c r="GP65540"/>
      <c r="GQ65540"/>
      <c r="GR65540"/>
      <c r="GS65540"/>
      <c r="GT65540"/>
      <c r="GU65540"/>
      <c r="GV65540"/>
      <c r="GW65540"/>
      <c r="GX65540"/>
      <c r="GY65540"/>
      <c r="GZ65540"/>
      <c r="HA65540"/>
      <c r="HB65540"/>
      <c r="HC65540"/>
      <c r="HD65540"/>
      <c r="HE65540"/>
      <c r="HF65540"/>
      <c r="HG65540"/>
      <c r="HH65540"/>
      <c r="HI65540"/>
      <c r="HJ65540"/>
      <c r="HK65540"/>
      <c r="HL65540"/>
      <c r="HM65540"/>
      <c r="HN65540"/>
      <c r="HO65540"/>
      <c r="HP65540"/>
      <c r="HQ65540"/>
      <c r="HR65540"/>
      <c r="HS65540"/>
      <c r="HT65540"/>
      <c r="HU65540"/>
      <c r="HV65540"/>
      <c r="HW65540"/>
      <c r="HX65540"/>
      <c r="HY65540"/>
      <c r="HZ65540"/>
      <c r="IA65540"/>
      <c r="IB65540"/>
      <c r="IC65540"/>
      <c r="ID65540"/>
      <c r="IE65540"/>
      <c r="IF65540"/>
      <c r="IG65540"/>
      <c r="IH65540"/>
      <c r="II65540"/>
      <c r="IJ65540"/>
      <c r="IK65540"/>
      <c r="IL65540"/>
      <c r="IM65540"/>
      <c r="IN65540"/>
      <c r="IO65540"/>
      <c r="IP65540"/>
      <c r="IQ65540"/>
      <c r="IR65540"/>
      <c r="IS65540"/>
      <c r="IT65540"/>
      <c r="IU65540"/>
      <c r="IV65540"/>
    </row>
    <row r="65541" spans="2:256">
      <c r="B65541" s="878" t="s">
        <v>1103</v>
      </c>
      <c r="C65541" s="878"/>
      <c r="D65541" s="879" t="s">
        <v>1110</v>
      </c>
      <c r="E65541" s="879"/>
      <c r="F65541" s="879"/>
      <c r="G65541" s="879"/>
      <c r="H65541" s="878" t="s">
        <v>408</v>
      </c>
      <c r="I65541" s="878"/>
      <c r="J65541" s="587"/>
      <c r="K65541" s="588"/>
      <c r="L65541" s="588"/>
      <c r="M65541" s="588"/>
      <c r="N65541" s="588"/>
      <c r="O65541" s="588"/>
      <c r="P65541" s="588"/>
      <c r="Q65541" s="588"/>
      <c r="R65541" s="588"/>
      <c r="S65541" s="588"/>
      <c r="T65541" s="588"/>
      <c r="U65541" s="588"/>
      <c r="V65541" s="588"/>
      <c r="W65541" s="588"/>
      <c r="X65541" s="588"/>
      <c r="Y65541" s="588"/>
      <c r="Z65541" s="588"/>
      <c r="AA65541" s="588"/>
      <c r="AB65541" s="588"/>
      <c r="AC65541" s="588"/>
      <c r="AD65541" s="588"/>
      <c r="AE65541" s="588"/>
      <c r="AF65541" s="588"/>
      <c r="AG65541" s="588"/>
      <c r="AH65541" s="588"/>
      <c r="AI65541" s="588"/>
      <c r="AJ65541" s="588"/>
      <c r="AK65541" s="588"/>
      <c r="AL65541" s="588"/>
      <c r="AM65541" s="588"/>
      <c r="AN65541" s="588"/>
      <c r="AO65541" s="588"/>
      <c r="AP65541" s="588"/>
      <c r="AQ65541" s="588"/>
      <c r="AR65541" s="588"/>
      <c r="AS65541" s="588"/>
      <c r="AT65541" s="588"/>
      <c r="AU65541" s="588"/>
      <c r="AV65541" s="588"/>
      <c r="AW65541" s="588"/>
      <c r="AX65541" s="588"/>
      <c r="AY65541" s="588"/>
      <c r="AZ65541" s="588"/>
      <c r="BA65541" s="588"/>
      <c r="BB65541" s="588"/>
      <c r="BC65541" s="588"/>
      <c r="BD65541" s="588"/>
      <c r="BE65541" s="588"/>
      <c r="BF65541" s="588"/>
      <c r="BG65541" s="588"/>
      <c r="BH65541" s="588"/>
      <c r="BI65541" s="588"/>
      <c r="BJ65541" s="588"/>
      <c r="BK65541" s="588"/>
      <c r="BL65541" s="588"/>
      <c r="BM65541" s="588"/>
      <c r="BN65541" s="588"/>
      <c r="BO65541" s="588"/>
      <c r="BP65541" s="588"/>
      <c r="BQ65541" s="588"/>
      <c r="BR65541" s="588"/>
      <c r="BS65541" s="588"/>
      <c r="BT65541" s="588"/>
      <c r="BU65541" s="588"/>
      <c r="BV65541" s="588"/>
      <c r="BW65541" s="588"/>
      <c r="BX65541" s="588"/>
      <c r="BY65541" s="588"/>
      <c r="BZ65541" s="588"/>
      <c r="CA65541" s="588"/>
      <c r="CB65541" s="588"/>
      <c r="CC65541" s="588"/>
      <c r="CD65541" s="588"/>
      <c r="CE65541" s="588"/>
      <c r="CF65541" s="588"/>
      <c r="CG65541" s="588"/>
      <c r="CH65541" s="588"/>
      <c r="CI65541" s="588"/>
      <c r="CJ65541" s="588"/>
      <c r="CK65541" s="588"/>
      <c r="CL65541" s="588"/>
      <c r="CM65541" s="588"/>
      <c r="CN65541" s="588"/>
      <c r="CO65541" s="588"/>
      <c r="CP65541" s="588"/>
      <c r="CQ65541" s="588"/>
      <c r="CR65541" s="588"/>
      <c r="CS65541" s="588"/>
      <c r="CT65541" s="588"/>
      <c r="CU65541" s="588"/>
      <c r="CV65541" s="588"/>
      <c r="CW65541" s="588"/>
      <c r="CX65541" s="588"/>
      <c r="CY65541" s="588"/>
      <c r="CZ65541" s="588"/>
      <c r="DA65541" s="588"/>
      <c r="DB65541" s="588"/>
      <c r="DC65541" s="588"/>
      <c r="DD65541" s="588"/>
      <c r="DE65541" s="588"/>
      <c r="DF65541" s="588"/>
      <c r="DG65541" s="588"/>
      <c r="DH65541" s="588"/>
      <c r="DI65541" s="588"/>
      <c r="DJ65541" s="588"/>
      <c r="DK65541" s="588"/>
      <c r="DL65541" s="588"/>
      <c r="DM65541" s="588"/>
      <c r="DN65541" s="588"/>
      <c r="DO65541" s="588"/>
      <c r="DP65541" s="588"/>
      <c r="DQ65541" s="588"/>
      <c r="DR65541" s="588"/>
      <c r="DS65541" s="588"/>
      <c r="DT65541" s="588"/>
      <c r="DU65541" s="588"/>
      <c r="DV65541" s="588"/>
      <c r="DW65541" s="588"/>
      <c r="DX65541" s="588"/>
      <c r="DY65541" s="588"/>
      <c r="DZ65541" s="588"/>
      <c r="EA65541" s="588"/>
      <c r="EB65541" s="588"/>
      <c r="EC65541" s="588"/>
      <c r="ED65541" s="588"/>
      <c r="EE65541" s="588"/>
      <c r="EF65541" s="588"/>
      <c r="EG65541" s="588"/>
      <c r="EH65541" s="588"/>
      <c r="EI65541" s="588"/>
      <c r="EJ65541" s="588"/>
      <c r="EK65541" s="588"/>
      <c r="EL65541" s="588"/>
      <c r="EM65541" s="588"/>
      <c r="EN65541" s="588"/>
      <c r="EO65541" s="588"/>
      <c r="EP65541" s="588"/>
      <c r="EQ65541" s="588"/>
      <c r="ER65541" s="588"/>
      <c r="ES65541" s="588"/>
      <c r="ET65541" s="588"/>
      <c r="EU65541" s="588"/>
      <c r="EV65541" s="588"/>
      <c r="EW65541" s="588"/>
      <c r="EX65541" s="588"/>
      <c r="EY65541" s="588"/>
      <c r="EZ65541" s="588"/>
      <c r="FA65541" s="588"/>
      <c r="FB65541" s="588"/>
      <c r="FC65541" s="588"/>
      <c r="FD65541" s="588"/>
      <c r="FE65541" s="588"/>
      <c r="FF65541" s="588"/>
      <c r="FG65541" s="588"/>
      <c r="FH65541" s="588"/>
      <c r="FI65541" s="588"/>
      <c r="FJ65541" s="588"/>
      <c r="FK65541" s="588"/>
      <c r="FL65541" s="588"/>
      <c r="FM65541" s="588"/>
      <c r="FN65541" s="588"/>
      <c r="FO65541" s="588"/>
      <c r="FP65541" s="588"/>
      <c r="FQ65541" s="588"/>
      <c r="FR65541" s="588"/>
      <c r="FS65541" s="588"/>
      <c r="FT65541" s="588"/>
      <c r="FU65541" s="588"/>
      <c r="FV65541" s="588"/>
      <c r="FW65541" s="588"/>
      <c r="FX65541" s="588"/>
      <c r="FY65541" s="588"/>
      <c r="FZ65541" s="588"/>
      <c r="GA65541" s="588"/>
      <c r="GB65541" s="588"/>
      <c r="GC65541" s="588"/>
      <c r="GD65541" s="588"/>
      <c r="GE65541" s="588"/>
      <c r="GF65541" s="588"/>
      <c r="GG65541" s="588"/>
      <c r="GH65541" s="588"/>
      <c r="GI65541" s="588"/>
      <c r="GJ65541" s="588"/>
      <c r="GK65541" s="588"/>
      <c r="GL65541" s="588"/>
      <c r="GM65541" s="588"/>
      <c r="GN65541" s="588"/>
      <c r="GO65541" s="588"/>
      <c r="GP65541" s="588"/>
      <c r="GQ65541" s="588"/>
      <c r="GR65541" s="588"/>
      <c r="GS65541" s="588"/>
      <c r="GT65541" s="588"/>
      <c r="GU65541" s="588"/>
      <c r="GV65541" s="588"/>
      <c r="GW65541" s="588"/>
      <c r="GX65541" s="588"/>
      <c r="GY65541" s="588"/>
      <c r="GZ65541" s="588"/>
      <c r="HA65541" s="588"/>
      <c r="HB65541" s="588"/>
      <c r="HC65541" s="588"/>
      <c r="HD65541" s="588"/>
      <c r="HE65541" s="588"/>
      <c r="HF65541" s="588"/>
      <c r="HG65541" s="588"/>
      <c r="HH65541" s="588"/>
      <c r="HI65541" s="588"/>
      <c r="HJ65541" s="588"/>
      <c r="HK65541" s="588"/>
      <c r="HL65541" s="588"/>
      <c r="HM65541" s="588"/>
      <c r="HN65541" s="588"/>
      <c r="HO65541" s="588"/>
      <c r="HP65541" s="588"/>
      <c r="HQ65541" s="588"/>
      <c r="HR65541" s="588"/>
      <c r="HS65541" s="588"/>
      <c r="HT65541" s="588"/>
      <c r="HU65541" s="588"/>
      <c r="HV65541" s="588"/>
      <c r="HW65541" s="588"/>
      <c r="HX65541" s="588"/>
      <c r="HY65541" s="588"/>
      <c r="HZ65541" s="588"/>
      <c r="IA65541" s="588"/>
      <c r="IB65541" s="588"/>
      <c r="IC65541" s="588"/>
      <c r="ID65541" s="588"/>
      <c r="IE65541" s="588"/>
      <c r="IF65541" s="588"/>
      <c r="IG65541" s="588"/>
      <c r="IH65541" s="588"/>
      <c r="II65541" s="588"/>
      <c r="IJ65541" s="588"/>
      <c r="IK65541" s="588"/>
      <c r="IL65541" s="588"/>
      <c r="IM65541" s="588"/>
      <c r="IN65541" s="588"/>
      <c r="IO65541" s="588"/>
      <c r="IP65541" s="588"/>
      <c r="IQ65541" s="588"/>
      <c r="IR65541" s="588"/>
      <c r="IS65541" s="588"/>
      <c r="IT65541" s="588"/>
      <c r="IU65541" s="588"/>
      <c r="IV65541" s="588"/>
    </row>
    <row r="65542" spans="2:256" ht="15" customHeight="1">
      <c r="B65542" s="697" t="s">
        <v>1168</v>
      </c>
      <c r="C65542" s="697"/>
      <c r="D65542" s="880" t="s">
        <v>1160</v>
      </c>
      <c r="E65542" s="880"/>
      <c r="F65542" s="880"/>
      <c r="G65542" s="880"/>
      <c r="H65542" s="881" t="s">
        <v>409</v>
      </c>
      <c r="I65542" s="881"/>
      <c r="J65542" s="881"/>
      <c r="K65542" s="881"/>
      <c r="L65542" s="881"/>
      <c r="M65542" s="881"/>
      <c r="N65542" s="881"/>
      <c r="O65542" s="881"/>
      <c r="P65542" s="881"/>
      <c r="Q65542" s="881"/>
      <c r="R65542" s="881"/>
      <c r="S65542" s="881"/>
      <c r="T65542" s="881"/>
      <c r="U65542" s="881"/>
      <c r="V65542" s="881"/>
      <c r="W65542" s="881"/>
      <c r="X65542" s="881"/>
      <c r="Y65542" s="881"/>
      <c r="Z65542" s="881"/>
      <c r="AA65542" s="881"/>
      <c r="AB65542" s="881"/>
      <c r="AC65542" s="881"/>
      <c r="AD65542" s="881"/>
      <c r="AE65542" s="881"/>
      <c r="AF65542" s="881"/>
      <c r="AG65542" s="881"/>
      <c r="AH65542" s="881"/>
      <c r="AI65542" s="881"/>
      <c r="AJ65542" s="881"/>
      <c r="AK65542" s="881"/>
      <c r="AL65542" s="881"/>
      <c r="AM65542" s="881"/>
      <c r="AN65542" s="881"/>
      <c r="AO65542" s="881"/>
      <c r="AP65542" s="881"/>
      <c r="AQ65542" s="881"/>
      <c r="AR65542" s="881"/>
      <c r="AS65542" s="881"/>
      <c r="AT65542" s="881"/>
      <c r="AU65542" s="881"/>
      <c r="AV65542" s="881"/>
      <c r="AW65542" s="881"/>
      <c r="AX65542" s="881"/>
      <c r="AY65542" s="881"/>
      <c r="AZ65542" s="881"/>
      <c r="BA65542" s="881"/>
      <c r="BB65542" s="881"/>
      <c r="BC65542" s="881"/>
      <c r="BD65542" s="881"/>
      <c r="BE65542" s="881"/>
      <c r="BF65542" s="881"/>
      <c r="BG65542" s="881"/>
      <c r="BH65542" s="881"/>
      <c r="BI65542" s="881"/>
      <c r="BJ65542" s="881"/>
      <c r="BK65542" s="881"/>
      <c r="BL65542" s="881"/>
      <c r="BM65542" s="881"/>
      <c r="BN65542" s="881"/>
      <c r="BO65542" s="881"/>
      <c r="BP65542" s="881"/>
      <c r="BQ65542" s="881"/>
      <c r="BR65542" s="881"/>
      <c r="BS65542" s="881"/>
      <c r="BT65542" s="881"/>
      <c r="BU65542" s="881"/>
      <c r="BV65542" s="881"/>
      <c r="BW65542" s="881"/>
      <c r="BX65542" s="881"/>
      <c r="BY65542" s="881"/>
      <c r="BZ65542" s="881"/>
      <c r="CA65542" s="881"/>
      <c r="CB65542" s="881"/>
      <c r="CC65542" s="881"/>
      <c r="CD65542" s="881"/>
      <c r="CE65542" s="881"/>
      <c r="CF65542" s="881"/>
      <c r="CG65542" s="881"/>
      <c r="CH65542" s="881"/>
      <c r="CI65542" s="881"/>
      <c r="CJ65542" s="881"/>
      <c r="CK65542" s="881"/>
      <c r="CL65542" s="881"/>
      <c r="CM65542" s="881"/>
      <c r="CN65542" s="881"/>
      <c r="CO65542" s="881"/>
      <c r="CP65542" s="881"/>
      <c r="CQ65542" s="881"/>
      <c r="CR65542" s="881"/>
      <c r="CS65542" s="881"/>
      <c r="CT65542" s="881"/>
      <c r="CU65542" s="881"/>
      <c r="CV65542" s="881"/>
      <c r="CW65542" s="881"/>
      <c r="CX65542" s="881"/>
      <c r="CY65542" s="881"/>
      <c r="CZ65542" s="881"/>
      <c r="DA65542" s="881"/>
      <c r="DB65542" s="881"/>
      <c r="DC65542" s="881"/>
      <c r="DD65542" s="881"/>
      <c r="DE65542" s="881"/>
      <c r="DF65542" s="881"/>
      <c r="DG65542" s="881"/>
      <c r="DH65542" s="881"/>
      <c r="DI65542" s="881"/>
      <c r="DJ65542" s="881"/>
      <c r="DK65542" s="881"/>
      <c r="DL65542" s="881"/>
      <c r="DM65542" s="881"/>
      <c r="DN65542" s="881"/>
      <c r="DO65542" s="881"/>
      <c r="DP65542" s="881"/>
      <c r="DQ65542" s="881"/>
      <c r="DR65542" s="881"/>
      <c r="DS65542" s="881"/>
      <c r="DT65542" s="881"/>
      <c r="DU65542" s="881"/>
      <c r="DV65542" s="881"/>
      <c r="DW65542" s="881"/>
      <c r="DX65542" s="881"/>
      <c r="DY65542" s="881"/>
      <c r="DZ65542" s="881"/>
      <c r="EA65542" s="881"/>
      <c r="EB65542" s="881"/>
      <c r="EC65542" s="881"/>
      <c r="ED65542" s="881"/>
      <c r="EE65542" s="881"/>
      <c r="EF65542" s="881"/>
      <c r="EG65542" s="881"/>
      <c r="EH65542" s="881"/>
      <c r="EI65542" s="881"/>
      <c r="EJ65542" s="881"/>
      <c r="EK65542" s="881"/>
      <c r="EL65542" s="881"/>
      <c r="EM65542" s="881"/>
      <c r="EN65542" s="881"/>
      <c r="EO65542" s="881"/>
      <c r="EP65542" s="881"/>
      <c r="EQ65542" s="881"/>
      <c r="ER65542" s="881"/>
      <c r="ES65542" s="881"/>
      <c r="ET65542" s="881"/>
      <c r="EU65542" s="881"/>
      <c r="EV65542" s="881"/>
      <c r="EW65542" s="881"/>
      <c r="EX65542" s="881"/>
      <c r="EY65542" s="881"/>
      <c r="EZ65542" s="881"/>
      <c r="FA65542" s="881"/>
      <c r="FB65542" s="881"/>
      <c r="FC65542" s="881"/>
      <c r="FD65542" s="881"/>
      <c r="FE65542" s="881"/>
      <c r="FF65542" s="881"/>
      <c r="FG65542" s="881"/>
      <c r="FH65542" s="881"/>
      <c r="FI65542" s="881"/>
      <c r="FJ65542" s="881"/>
      <c r="FK65542" s="881"/>
      <c r="FL65542" s="881"/>
      <c r="FM65542" s="881"/>
      <c r="FN65542" s="881"/>
      <c r="FO65542" s="881"/>
      <c r="FP65542" s="881"/>
      <c r="FQ65542" s="881"/>
      <c r="FR65542" s="881"/>
      <c r="FS65542" s="881"/>
      <c r="FT65542" s="881"/>
      <c r="FU65542" s="881"/>
      <c r="FV65542" s="881"/>
      <c r="FW65542" s="881"/>
      <c r="FX65542" s="881"/>
      <c r="FY65542" s="881"/>
      <c r="FZ65542" s="881"/>
      <c r="GA65542" s="881"/>
      <c r="GB65542" s="881"/>
      <c r="GC65542" s="881"/>
      <c r="GD65542" s="881"/>
      <c r="GE65542" s="881"/>
      <c r="GF65542" s="881"/>
      <c r="GG65542" s="881"/>
      <c r="GH65542" s="881"/>
      <c r="GI65542" s="881"/>
      <c r="GJ65542" s="881"/>
      <c r="GK65542" s="881"/>
      <c r="GL65542" s="881"/>
      <c r="GM65542" s="881"/>
      <c r="GN65542" s="881"/>
      <c r="GO65542" s="881"/>
      <c r="GP65542" s="881"/>
      <c r="GQ65542" s="881"/>
      <c r="GR65542" s="881"/>
      <c r="GS65542" s="881"/>
      <c r="GT65542" s="881"/>
      <c r="GU65542" s="881"/>
      <c r="GV65542" s="881"/>
      <c r="GW65542" s="881"/>
      <c r="GX65542" s="881"/>
      <c r="GY65542" s="881"/>
      <c r="GZ65542" s="881"/>
      <c r="HA65542" s="881"/>
      <c r="HB65542" s="881"/>
      <c r="HC65542" s="881"/>
      <c r="HD65542" s="881"/>
      <c r="HE65542" s="881"/>
      <c r="HF65542" s="881"/>
      <c r="HG65542" s="881"/>
      <c r="HH65542" s="881"/>
      <c r="HI65542" s="881"/>
      <c r="HJ65542" s="881"/>
      <c r="HK65542" s="881"/>
      <c r="HL65542" s="881"/>
      <c r="HM65542" s="881"/>
      <c r="HN65542" s="881"/>
      <c r="HO65542" s="881"/>
      <c r="HP65542" s="881"/>
      <c r="HQ65542" s="881"/>
      <c r="HR65542" s="881"/>
      <c r="HS65542" s="881"/>
      <c r="HT65542" s="881"/>
      <c r="HU65542" s="881"/>
      <c r="HV65542" s="881"/>
      <c r="HW65542" s="881"/>
      <c r="HX65542" s="881"/>
      <c r="HY65542" s="881"/>
      <c r="HZ65542" s="881"/>
      <c r="IA65542" s="881"/>
      <c r="IB65542" s="881"/>
      <c r="IC65542" s="881"/>
      <c r="ID65542" s="881"/>
      <c r="IE65542" s="881"/>
      <c r="IF65542" s="881"/>
      <c r="IG65542" s="881"/>
      <c r="IH65542" s="881"/>
      <c r="II65542" s="881"/>
      <c r="IJ65542" s="881"/>
      <c r="IK65542" s="881"/>
      <c r="IL65542" s="881"/>
      <c r="IM65542" s="881"/>
      <c r="IN65542" s="881"/>
      <c r="IO65542" s="881"/>
      <c r="IP65542" s="881"/>
      <c r="IQ65542" s="881"/>
      <c r="IR65542" s="881"/>
      <c r="IS65542" s="881"/>
      <c r="IT65542" s="881"/>
      <c r="IU65542" s="881"/>
      <c r="IV65542" s="881"/>
    </row>
    <row r="65543" spans="2:256" ht="15">
      <c r="B65543"/>
      <c r="C65543"/>
      <c r="D65543"/>
      <c r="E65543"/>
      <c r="F65543"/>
      <c r="G65543"/>
      <c r="H65543"/>
      <c r="I65543"/>
      <c r="J65543"/>
      <c r="K65543"/>
      <c r="L65543"/>
      <c r="M65543"/>
      <c r="N65543"/>
      <c r="O65543"/>
      <c r="P65543"/>
      <c r="Q65543"/>
      <c r="R65543"/>
      <c r="S65543"/>
      <c r="T65543"/>
      <c r="U65543"/>
      <c r="V65543"/>
      <c r="W65543"/>
      <c r="X65543"/>
      <c r="Y65543"/>
      <c r="Z65543"/>
      <c r="AA65543"/>
      <c r="AB65543"/>
      <c r="AC65543"/>
      <c r="AD65543"/>
      <c r="AE65543"/>
      <c r="AF65543"/>
      <c r="AG65543"/>
      <c r="AH65543"/>
      <c r="AI65543"/>
      <c r="AJ65543"/>
      <c r="AK65543"/>
      <c r="AL65543"/>
      <c r="AM65543"/>
      <c r="AN65543"/>
      <c r="AO65543"/>
      <c r="AP65543"/>
      <c r="AQ65543"/>
      <c r="AR65543"/>
      <c r="AS65543"/>
      <c r="AT65543"/>
      <c r="AU65543"/>
      <c r="AV65543"/>
      <c r="AW65543"/>
      <c r="AX65543"/>
      <c r="AY65543"/>
      <c r="AZ65543"/>
      <c r="BA65543"/>
      <c r="BB65543"/>
      <c r="BC65543"/>
      <c r="BD65543"/>
      <c r="BE65543"/>
      <c r="BF65543"/>
      <c r="BG65543"/>
      <c r="BH65543"/>
      <c r="BI65543"/>
      <c r="BJ65543"/>
      <c r="BK65543"/>
      <c r="BL65543"/>
      <c r="BM65543"/>
      <c r="BN65543"/>
      <c r="BO65543"/>
      <c r="BP65543"/>
      <c r="BQ65543"/>
      <c r="BR65543"/>
      <c r="BS65543"/>
      <c r="BT65543"/>
      <c r="BU65543"/>
      <c r="BV65543"/>
      <c r="BW65543"/>
      <c r="BX65543"/>
      <c r="BY65543"/>
      <c r="BZ65543"/>
      <c r="CA65543"/>
      <c r="CB65543"/>
      <c r="CC65543"/>
      <c r="CD65543"/>
      <c r="CE65543"/>
      <c r="CF65543"/>
      <c r="CG65543"/>
      <c r="CH65543"/>
      <c r="CI65543"/>
      <c r="CJ65543"/>
      <c r="CK65543"/>
      <c r="CL65543"/>
      <c r="CM65543"/>
      <c r="CN65543"/>
      <c r="CO65543"/>
      <c r="CP65543"/>
      <c r="CQ65543"/>
      <c r="CR65543"/>
      <c r="CS65543"/>
      <c r="CT65543"/>
      <c r="CU65543"/>
      <c r="CV65543"/>
      <c r="CW65543"/>
      <c r="CX65543"/>
      <c r="CY65543"/>
      <c r="CZ65543"/>
      <c r="DA65543"/>
      <c r="DB65543"/>
      <c r="DC65543"/>
      <c r="DD65543"/>
      <c r="DE65543"/>
      <c r="DF65543"/>
      <c r="DG65543"/>
      <c r="DH65543"/>
      <c r="DI65543"/>
      <c r="DJ65543"/>
      <c r="DK65543"/>
      <c r="DL65543"/>
      <c r="DM65543"/>
      <c r="DN65543"/>
      <c r="DO65543"/>
      <c r="DP65543"/>
      <c r="DQ65543"/>
      <c r="DR65543"/>
      <c r="DS65543"/>
      <c r="DT65543"/>
      <c r="DU65543"/>
      <c r="DV65543"/>
      <c r="DW65543"/>
      <c r="DX65543"/>
      <c r="DY65543"/>
      <c r="DZ65543"/>
      <c r="EA65543"/>
      <c r="EB65543"/>
      <c r="EC65543"/>
      <c r="ED65543"/>
      <c r="EE65543"/>
      <c r="EF65543"/>
      <c r="EG65543"/>
      <c r="EH65543"/>
      <c r="EI65543"/>
      <c r="EJ65543"/>
      <c r="EK65543"/>
      <c r="EL65543"/>
      <c r="EM65543"/>
      <c r="EN65543"/>
      <c r="EO65543"/>
      <c r="EP65543"/>
      <c r="EQ65543"/>
      <c r="ER65543"/>
      <c r="ES65543"/>
      <c r="ET65543"/>
      <c r="EU65543"/>
      <c r="EV65543"/>
      <c r="EW65543"/>
      <c r="EX65543"/>
      <c r="EY65543"/>
      <c r="EZ65543"/>
      <c r="FA65543"/>
      <c r="FB65543"/>
      <c r="FC65543"/>
      <c r="FD65543"/>
      <c r="FE65543"/>
      <c r="FF65543"/>
      <c r="FG65543"/>
      <c r="FH65543"/>
      <c r="FI65543"/>
      <c r="FJ65543"/>
      <c r="FK65543"/>
      <c r="FL65543"/>
      <c r="FM65543"/>
      <c r="FN65543"/>
      <c r="FO65543"/>
      <c r="FP65543"/>
      <c r="FQ65543"/>
      <c r="FR65543"/>
      <c r="FS65543"/>
      <c r="FT65543"/>
      <c r="FU65543"/>
      <c r="FV65543"/>
      <c r="FW65543"/>
      <c r="FX65543"/>
      <c r="FY65543"/>
      <c r="FZ65543"/>
      <c r="GA65543"/>
      <c r="GB65543"/>
      <c r="GC65543"/>
      <c r="GD65543"/>
      <c r="GE65543"/>
      <c r="GF65543"/>
      <c r="GG65543"/>
      <c r="GH65543"/>
      <c r="GI65543"/>
      <c r="GJ65543"/>
      <c r="GK65543"/>
      <c r="GL65543"/>
      <c r="GM65543"/>
      <c r="GN65543"/>
      <c r="GO65543"/>
      <c r="GP65543"/>
      <c r="GQ65543"/>
      <c r="GR65543"/>
      <c r="GS65543"/>
      <c r="GT65543"/>
      <c r="GU65543"/>
      <c r="GV65543"/>
      <c r="GW65543"/>
      <c r="GX65543"/>
      <c r="GY65543"/>
      <c r="GZ65543"/>
      <c r="HA65543"/>
      <c r="HB65543"/>
      <c r="HC65543"/>
      <c r="HD65543"/>
      <c r="HE65543"/>
      <c r="HF65543"/>
      <c r="HG65543"/>
      <c r="HH65543"/>
      <c r="HI65543"/>
      <c r="HJ65543"/>
      <c r="HK65543"/>
      <c r="HL65543"/>
      <c r="HM65543"/>
      <c r="HN65543"/>
      <c r="HO65543"/>
      <c r="HP65543"/>
      <c r="HQ65543"/>
      <c r="HR65543"/>
      <c r="HS65543"/>
      <c r="HT65543"/>
      <c r="HU65543"/>
      <c r="HV65543"/>
      <c r="HW65543"/>
      <c r="HX65543"/>
      <c r="HY65543"/>
      <c r="HZ65543"/>
      <c r="IA65543"/>
      <c r="IB65543"/>
      <c r="IC65543"/>
      <c r="ID65543"/>
      <c r="IE65543"/>
      <c r="IF65543"/>
      <c r="IG65543"/>
      <c r="IH65543"/>
      <c r="II65543"/>
      <c r="IJ65543"/>
      <c r="IK65543"/>
      <c r="IL65543"/>
      <c r="IM65543"/>
      <c r="IN65543"/>
      <c r="IO65543"/>
      <c r="IP65543"/>
      <c r="IQ65543"/>
      <c r="IR65543"/>
      <c r="IS65543"/>
      <c r="IT65543"/>
      <c r="IU65543"/>
      <c r="IV65543"/>
    </row>
    <row r="65544" spans="2:256" ht="15">
      <c r="B65544"/>
      <c r="C65544"/>
      <c r="D65544"/>
      <c r="E65544"/>
      <c r="F65544"/>
      <c r="G65544"/>
      <c r="H65544"/>
      <c r="I65544"/>
      <c r="J65544"/>
      <c r="K65544"/>
      <c r="L65544"/>
      <c r="M65544"/>
      <c r="N65544"/>
      <c r="O65544"/>
      <c r="P65544"/>
      <c r="Q65544"/>
      <c r="R65544"/>
      <c r="S65544"/>
      <c r="T65544"/>
      <c r="U65544"/>
      <c r="V65544"/>
      <c r="W65544"/>
      <c r="X65544"/>
      <c r="Y65544"/>
      <c r="Z65544"/>
      <c r="AA65544"/>
      <c r="AB65544"/>
      <c r="AC65544"/>
      <c r="AD65544"/>
      <c r="AE65544"/>
      <c r="AF65544"/>
      <c r="AG65544"/>
      <c r="AH65544"/>
      <c r="AI65544"/>
      <c r="AJ65544"/>
      <c r="AK65544"/>
      <c r="AL65544"/>
      <c r="AM65544"/>
      <c r="AN65544"/>
      <c r="AO65544"/>
      <c r="AP65544"/>
      <c r="AQ65544"/>
      <c r="AR65544"/>
      <c r="AS65544"/>
      <c r="AT65544"/>
      <c r="AU65544"/>
      <c r="AV65544"/>
      <c r="AW65544"/>
      <c r="AX65544"/>
      <c r="AY65544"/>
      <c r="AZ65544"/>
      <c r="BA65544"/>
      <c r="BB65544"/>
      <c r="BC65544"/>
      <c r="BD65544"/>
      <c r="BE65544"/>
      <c r="BF65544"/>
      <c r="BG65544"/>
      <c r="BH65544"/>
      <c r="BI65544"/>
      <c r="BJ65544"/>
      <c r="BK65544"/>
      <c r="BL65544"/>
      <c r="BM65544"/>
      <c r="BN65544"/>
      <c r="BO65544"/>
      <c r="BP65544"/>
      <c r="BQ65544"/>
      <c r="BR65544"/>
      <c r="BS65544"/>
      <c r="BT65544"/>
      <c r="BU65544"/>
      <c r="BV65544"/>
      <c r="BW65544"/>
      <c r="BX65544"/>
      <c r="BY65544"/>
      <c r="BZ65544"/>
      <c r="CA65544"/>
      <c r="CB65544"/>
      <c r="CC65544"/>
      <c r="CD65544"/>
      <c r="CE65544"/>
      <c r="CF65544"/>
      <c r="CG65544"/>
      <c r="CH65544"/>
      <c r="CI65544"/>
      <c r="CJ65544"/>
      <c r="CK65544"/>
      <c r="CL65544"/>
      <c r="CM65544"/>
      <c r="CN65544"/>
      <c r="CO65544"/>
      <c r="CP65544"/>
      <c r="CQ65544"/>
      <c r="CR65544"/>
      <c r="CS65544"/>
      <c r="CT65544"/>
      <c r="CU65544"/>
      <c r="CV65544"/>
      <c r="CW65544"/>
      <c r="CX65544"/>
      <c r="CY65544"/>
      <c r="CZ65544"/>
      <c r="DA65544"/>
      <c r="DB65544"/>
      <c r="DC65544"/>
      <c r="DD65544"/>
      <c r="DE65544"/>
      <c r="DF65544"/>
      <c r="DG65544"/>
      <c r="DH65544"/>
      <c r="DI65544"/>
      <c r="DJ65544"/>
      <c r="DK65544"/>
      <c r="DL65544"/>
      <c r="DM65544"/>
      <c r="DN65544"/>
      <c r="DO65544"/>
      <c r="DP65544"/>
      <c r="DQ65544"/>
      <c r="DR65544"/>
      <c r="DS65544"/>
      <c r="DT65544"/>
      <c r="DU65544"/>
      <c r="DV65544"/>
      <c r="DW65544"/>
      <c r="DX65544"/>
      <c r="DY65544"/>
      <c r="DZ65544"/>
      <c r="EA65544"/>
      <c r="EB65544"/>
      <c r="EC65544"/>
      <c r="ED65544"/>
      <c r="EE65544"/>
      <c r="EF65544"/>
      <c r="EG65544"/>
      <c r="EH65544"/>
      <c r="EI65544"/>
      <c r="EJ65544"/>
      <c r="EK65544"/>
      <c r="EL65544"/>
      <c r="EM65544"/>
      <c r="EN65544"/>
      <c r="EO65544"/>
      <c r="EP65544"/>
      <c r="EQ65544"/>
      <c r="ER65544"/>
      <c r="ES65544"/>
      <c r="ET65544"/>
      <c r="EU65544"/>
      <c r="EV65544"/>
      <c r="EW65544"/>
      <c r="EX65544"/>
      <c r="EY65544"/>
      <c r="EZ65544"/>
      <c r="FA65544"/>
      <c r="FB65544"/>
      <c r="FC65544"/>
      <c r="FD65544"/>
      <c r="FE65544"/>
      <c r="FF65544"/>
      <c r="FG65544"/>
      <c r="FH65544"/>
      <c r="FI65544"/>
      <c r="FJ65544"/>
      <c r="FK65544"/>
      <c r="FL65544"/>
      <c r="FM65544"/>
      <c r="FN65544"/>
      <c r="FO65544"/>
      <c r="FP65544"/>
      <c r="FQ65544"/>
      <c r="FR65544"/>
      <c r="FS65544"/>
      <c r="FT65544"/>
      <c r="FU65544"/>
      <c r="FV65544"/>
      <c r="FW65544"/>
      <c r="FX65544"/>
      <c r="FY65544"/>
      <c r="FZ65544"/>
      <c r="GA65544"/>
      <c r="GB65544"/>
      <c r="GC65544"/>
      <c r="GD65544"/>
      <c r="GE65544"/>
      <c r="GF65544"/>
      <c r="GG65544"/>
      <c r="GH65544"/>
      <c r="GI65544"/>
      <c r="GJ65544"/>
      <c r="GK65544"/>
      <c r="GL65544"/>
      <c r="GM65544"/>
      <c r="GN65544"/>
      <c r="GO65544"/>
      <c r="GP65544"/>
      <c r="GQ65544"/>
      <c r="GR65544"/>
      <c r="GS65544"/>
      <c r="GT65544"/>
      <c r="GU65544"/>
      <c r="GV65544"/>
      <c r="GW65544"/>
      <c r="GX65544"/>
      <c r="GY65544"/>
      <c r="GZ65544"/>
      <c r="HA65544"/>
      <c r="HB65544"/>
      <c r="HC65544"/>
      <c r="HD65544"/>
      <c r="HE65544"/>
      <c r="HF65544"/>
      <c r="HG65544"/>
      <c r="HH65544"/>
      <c r="HI65544"/>
      <c r="HJ65544"/>
      <c r="HK65544"/>
      <c r="HL65544"/>
      <c r="HM65544"/>
      <c r="HN65544"/>
      <c r="HO65544"/>
      <c r="HP65544"/>
      <c r="HQ65544"/>
      <c r="HR65544"/>
      <c r="HS65544"/>
      <c r="HT65544"/>
      <c r="HU65544"/>
      <c r="HV65544"/>
      <c r="HW65544"/>
      <c r="HX65544"/>
      <c r="HY65544"/>
      <c r="HZ65544"/>
      <c r="IA65544"/>
      <c r="IB65544"/>
      <c r="IC65544"/>
      <c r="ID65544"/>
      <c r="IE65544"/>
      <c r="IF65544"/>
      <c r="IG65544"/>
      <c r="IH65544"/>
      <c r="II65544"/>
      <c r="IJ65544"/>
      <c r="IK65544"/>
      <c r="IL65544"/>
      <c r="IM65544"/>
      <c r="IN65544"/>
      <c r="IO65544"/>
      <c r="IP65544"/>
      <c r="IQ65544"/>
      <c r="IR65544"/>
      <c r="IS65544"/>
      <c r="IT65544"/>
      <c r="IU65544"/>
      <c r="IV65544"/>
    </row>
  </sheetData>
  <mergeCells count="111">
    <mergeCell ref="B65541:C65541"/>
    <mergeCell ref="D65541:G65541"/>
    <mergeCell ref="H65541:I65541"/>
    <mergeCell ref="D65542:G65542"/>
    <mergeCell ref="H65542:IV65542"/>
    <mergeCell ref="B65542:C65542"/>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H8:I8"/>
    <mergeCell ref="B9:I9"/>
    <mergeCell ref="B10:C10"/>
    <mergeCell ref="D10:E10"/>
    <mergeCell ref="F10:G10"/>
    <mergeCell ref="H10:I10"/>
    <mergeCell ref="B2:I2"/>
    <mergeCell ref="B3:I3"/>
    <mergeCell ref="B4:I4"/>
    <mergeCell ref="B5:I5"/>
    <mergeCell ref="B7:C8"/>
    <mergeCell ref="D7:E7"/>
    <mergeCell ref="F7:G7"/>
    <mergeCell ref="H7:I7"/>
    <mergeCell ref="D8:E8"/>
    <mergeCell ref="F8:G8"/>
  </mergeCells>
  <pageMargins left="0.70866141732283472" right="0.70866141732283472" top="0.74803149606299213" bottom="0.74803149606299213" header="0.31496062992125984" footer="0.31496062992125984"/>
  <pageSetup orientation="landscape"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B2:IT65534"/>
  <sheetViews>
    <sheetView workbookViewId="0">
      <selection activeCell="B2" sqref="B2:G65535"/>
    </sheetView>
  </sheetViews>
  <sheetFormatPr baseColWidth="10" defaultColWidth="2.7109375" defaultRowHeight="14.25"/>
  <cols>
    <col min="1" max="1" width="2.7109375" style="290" customWidth="1"/>
    <col min="2" max="2" width="11.42578125" style="290" customWidth="1"/>
    <col min="3" max="3" width="23.28515625" style="290" customWidth="1"/>
    <col min="4" max="4" width="11.42578125" style="290" customWidth="1"/>
    <col min="5" max="5" width="17.7109375" style="290" customWidth="1"/>
    <col min="6" max="6" width="11.42578125" style="290" customWidth="1"/>
    <col min="7" max="7" width="19.5703125" style="290" customWidth="1"/>
    <col min="8" max="8" width="2.7109375" style="290" hidden="1" customWidth="1"/>
    <col min="9" max="253" width="11.42578125" style="290" hidden="1" customWidth="1"/>
    <col min="254" max="254" width="2.7109375" style="290" customWidth="1"/>
    <col min="255" max="255" width="3" style="290" customWidth="1"/>
    <col min="256" max="256" width="2.7109375" style="290"/>
    <col min="257" max="257" width="2.7109375" style="290" customWidth="1"/>
    <col min="258" max="258" width="11.42578125" style="290" customWidth="1"/>
    <col min="259" max="259" width="23.28515625" style="290" customWidth="1"/>
    <col min="260" max="263" width="11.42578125" style="290" customWidth="1"/>
    <col min="264" max="511" width="0" style="290" hidden="1" customWidth="1"/>
    <col min="512" max="512" width="2.7109375" style="290"/>
    <col min="513" max="513" width="2.7109375" style="290" customWidth="1"/>
    <col min="514" max="514" width="11.42578125" style="290" customWidth="1"/>
    <col min="515" max="515" width="23.28515625" style="290" customWidth="1"/>
    <col min="516" max="519" width="11.42578125" style="290" customWidth="1"/>
    <col min="520" max="767" width="0" style="290" hidden="1" customWidth="1"/>
    <col min="768" max="768" width="2.7109375" style="290"/>
    <col min="769" max="769" width="2.7109375" style="290" customWidth="1"/>
    <col min="770" max="770" width="11.42578125" style="290" customWidth="1"/>
    <col min="771" max="771" width="23.28515625" style="290" customWidth="1"/>
    <col min="772" max="775" width="11.42578125" style="290" customWidth="1"/>
    <col min="776" max="1023" width="0" style="290" hidden="1" customWidth="1"/>
    <col min="1024" max="1024" width="2.7109375" style="290"/>
    <col min="1025" max="1025" width="2.7109375" style="290" customWidth="1"/>
    <col min="1026" max="1026" width="11.42578125" style="290" customWidth="1"/>
    <col min="1027" max="1027" width="23.28515625" style="290" customWidth="1"/>
    <col min="1028" max="1031" width="11.42578125" style="290" customWidth="1"/>
    <col min="1032" max="1279" width="0" style="290" hidden="1" customWidth="1"/>
    <col min="1280" max="1280" width="2.7109375" style="290"/>
    <col min="1281" max="1281" width="2.7109375" style="290" customWidth="1"/>
    <col min="1282" max="1282" width="11.42578125" style="290" customWidth="1"/>
    <col min="1283" max="1283" width="23.28515625" style="290" customWidth="1"/>
    <col min="1284" max="1287" width="11.42578125" style="290" customWidth="1"/>
    <col min="1288" max="1535" width="0" style="290" hidden="1" customWidth="1"/>
    <col min="1536" max="1536" width="2.7109375" style="290"/>
    <col min="1537" max="1537" width="2.7109375" style="290" customWidth="1"/>
    <col min="1538" max="1538" width="11.42578125" style="290" customWidth="1"/>
    <col min="1539" max="1539" width="23.28515625" style="290" customWidth="1"/>
    <col min="1540" max="1543" width="11.42578125" style="290" customWidth="1"/>
    <col min="1544" max="1791" width="0" style="290" hidden="1" customWidth="1"/>
    <col min="1792" max="1792" width="2.7109375" style="290"/>
    <col min="1793" max="1793" width="2.7109375" style="290" customWidth="1"/>
    <col min="1794" max="1794" width="11.42578125" style="290" customWidth="1"/>
    <col min="1795" max="1795" width="23.28515625" style="290" customWidth="1"/>
    <col min="1796" max="1799" width="11.42578125" style="290" customWidth="1"/>
    <col min="1800" max="2047" width="0" style="290" hidden="1" customWidth="1"/>
    <col min="2048" max="2048" width="2.7109375" style="290"/>
    <col min="2049" max="2049" width="2.7109375" style="290" customWidth="1"/>
    <col min="2050" max="2050" width="11.42578125" style="290" customWidth="1"/>
    <col min="2051" max="2051" width="23.28515625" style="290" customWidth="1"/>
    <col min="2052" max="2055" width="11.42578125" style="290" customWidth="1"/>
    <col min="2056" max="2303" width="0" style="290" hidden="1" customWidth="1"/>
    <col min="2304" max="2304" width="2.7109375" style="290"/>
    <col min="2305" max="2305" width="2.7109375" style="290" customWidth="1"/>
    <col min="2306" max="2306" width="11.42578125" style="290" customWidth="1"/>
    <col min="2307" max="2307" width="23.28515625" style="290" customWidth="1"/>
    <col min="2308" max="2311" width="11.42578125" style="290" customWidth="1"/>
    <col min="2312" max="2559" width="0" style="290" hidden="1" customWidth="1"/>
    <col min="2560" max="2560" width="2.7109375" style="290"/>
    <col min="2561" max="2561" width="2.7109375" style="290" customWidth="1"/>
    <col min="2562" max="2562" width="11.42578125" style="290" customWidth="1"/>
    <col min="2563" max="2563" width="23.28515625" style="290" customWidth="1"/>
    <col min="2564" max="2567" width="11.42578125" style="290" customWidth="1"/>
    <col min="2568" max="2815" width="0" style="290" hidden="1" customWidth="1"/>
    <col min="2816" max="2816" width="2.7109375" style="290"/>
    <col min="2817" max="2817" width="2.7109375" style="290" customWidth="1"/>
    <col min="2818" max="2818" width="11.42578125" style="290" customWidth="1"/>
    <col min="2819" max="2819" width="23.28515625" style="290" customWidth="1"/>
    <col min="2820" max="2823" width="11.42578125" style="290" customWidth="1"/>
    <col min="2824" max="3071" width="0" style="290" hidden="1" customWidth="1"/>
    <col min="3072" max="3072" width="2.7109375" style="290"/>
    <col min="3073" max="3073" width="2.7109375" style="290" customWidth="1"/>
    <col min="3074" max="3074" width="11.42578125" style="290" customWidth="1"/>
    <col min="3075" max="3075" width="23.28515625" style="290" customWidth="1"/>
    <col min="3076" max="3079" width="11.42578125" style="290" customWidth="1"/>
    <col min="3080" max="3327" width="0" style="290" hidden="1" customWidth="1"/>
    <col min="3328" max="3328" width="2.7109375" style="290"/>
    <col min="3329" max="3329" width="2.7109375" style="290" customWidth="1"/>
    <col min="3330" max="3330" width="11.42578125" style="290" customWidth="1"/>
    <col min="3331" max="3331" width="23.28515625" style="290" customWidth="1"/>
    <col min="3332" max="3335" width="11.42578125" style="290" customWidth="1"/>
    <col min="3336" max="3583" width="0" style="290" hidden="1" customWidth="1"/>
    <col min="3584" max="3584" width="2.7109375" style="290"/>
    <col min="3585" max="3585" width="2.7109375" style="290" customWidth="1"/>
    <col min="3586" max="3586" width="11.42578125" style="290" customWidth="1"/>
    <col min="3587" max="3587" width="23.28515625" style="290" customWidth="1"/>
    <col min="3588" max="3591" width="11.42578125" style="290" customWidth="1"/>
    <col min="3592" max="3839" width="0" style="290" hidden="1" customWidth="1"/>
    <col min="3840" max="3840" width="2.7109375" style="290"/>
    <col min="3841" max="3841" width="2.7109375" style="290" customWidth="1"/>
    <col min="3842" max="3842" width="11.42578125" style="290" customWidth="1"/>
    <col min="3843" max="3843" width="23.28515625" style="290" customWidth="1"/>
    <col min="3844" max="3847" width="11.42578125" style="290" customWidth="1"/>
    <col min="3848" max="4095" width="0" style="290" hidden="1" customWidth="1"/>
    <col min="4096" max="4096" width="2.7109375" style="290"/>
    <col min="4097" max="4097" width="2.7109375" style="290" customWidth="1"/>
    <col min="4098" max="4098" width="11.42578125" style="290" customWidth="1"/>
    <col min="4099" max="4099" width="23.28515625" style="290" customWidth="1"/>
    <col min="4100" max="4103" width="11.42578125" style="290" customWidth="1"/>
    <col min="4104" max="4351" width="0" style="290" hidden="1" customWidth="1"/>
    <col min="4352" max="4352" width="2.7109375" style="290"/>
    <col min="4353" max="4353" width="2.7109375" style="290" customWidth="1"/>
    <col min="4354" max="4354" width="11.42578125" style="290" customWidth="1"/>
    <col min="4355" max="4355" width="23.28515625" style="290" customWidth="1"/>
    <col min="4356" max="4359" width="11.42578125" style="290" customWidth="1"/>
    <col min="4360" max="4607" width="0" style="290" hidden="1" customWidth="1"/>
    <col min="4608" max="4608" width="2.7109375" style="290"/>
    <col min="4609" max="4609" width="2.7109375" style="290" customWidth="1"/>
    <col min="4610" max="4610" width="11.42578125" style="290" customWidth="1"/>
    <col min="4611" max="4611" width="23.28515625" style="290" customWidth="1"/>
    <col min="4612" max="4615" width="11.42578125" style="290" customWidth="1"/>
    <col min="4616" max="4863" width="0" style="290" hidden="1" customWidth="1"/>
    <col min="4864" max="4864" width="2.7109375" style="290"/>
    <col min="4865" max="4865" width="2.7109375" style="290" customWidth="1"/>
    <col min="4866" max="4866" width="11.42578125" style="290" customWidth="1"/>
    <col min="4867" max="4867" width="23.28515625" style="290" customWidth="1"/>
    <col min="4868" max="4871" width="11.42578125" style="290" customWidth="1"/>
    <col min="4872" max="5119" width="0" style="290" hidden="1" customWidth="1"/>
    <col min="5120" max="5120" width="2.7109375" style="290"/>
    <col min="5121" max="5121" width="2.7109375" style="290" customWidth="1"/>
    <col min="5122" max="5122" width="11.42578125" style="290" customWidth="1"/>
    <col min="5123" max="5123" width="23.28515625" style="290" customWidth="1"/>
    <col min="5124" max="5127" width="11.42578125" style="290" customWidth="1"/>
    <col min="5128" max="5375" width="0" style="290" hidden="1" customWidth="1"/>
    <col min="5376" max="5376" width="2.7109375" style="290"/>
    <col min="5377" max="5377" width="2.7109375" style="290" customWidth="1"/>
    <col min="5378" max="5378" width="11.42578125" style="290" customWidth="1"/>
    <col min="5379" max="5379" width="23.28515625" style="290" customWidth="1"/>
    <col min="5380" max="5383" width="11.42578125" style="290" customWidth="1"/>
    <col min="5384" max="5631" width="0" style="290" hidden="1" customWidth="1"/>
    <col min="5632" max="5632" width="2.7109375" style="290"/>
    <col min="5633" max="5633" width="2.7109375" style="290" customWidth="1"/>
    <col min="5634" max="5634" width="11.42578125" style="290" customWidth="1"/>
    <col min="5635" max="5635" width="23.28515625" style="290" customWidth="1"/>
    <col min="5636" max="5639" width="11.42578125" style="290" customWidth="1"/>
    <col min="5640" max="5887" width="0" style="290" hidden="1" customWidth="1"/>
    <col min="5888" max="5888" width="2.7109375" style="290"/>
    <col min="5889" max="5889" width="2.7109375" style="290" customWidth="1"/>
    <col min="5890" max="5890" width="11.42578125" style="290" customWidth="1"/>
    <col min="5891" max="5891" width="23.28515625" style="290" customWidth="1"/>
    <col min="5892" max="5895" width="11.42578125" style="290" customWidth="1"/>
    <col min="5896" max="6143" width="0" style="290" hidden="1" customWidth="1"/>
    <col min="6144" max="6144" width="2.7109375" style="290"/>
    <col min="6145" max="6145" width="2.7109375" style="290" customWidth="1"/>
    <col min="6146" max="6146" width="11.42578125" style="290" customWidth="1"/>
    <col min="6147" max="6147" width="23.28515625" style="290" customWidth="1"/>
    <col min="6148" max="6151" width="11.42578125" style="290" customWidth="1"/>
    <col min="6152" max="6399" width="0" style="290" hidden="1" customWidth="1"/>
    <col min="6400" max="6400" width="2.7109375" style="290"/>
    <col min="6401" max="6401" width="2.7109375" style="290" customWidth="1"/>
    <col min="6402" max="6402" width="11.42578125" style="290" customWidth="1"/>
    <col min="6403" max="6403" width="23.28515625" style="290" customWidth="1"/>
    <col min="6404" max="6407" width="11.42578125" style="290" customWidth="1"/>
    <col min="6408" max="6655" width="0" style="290" hidden="1" customWidth="1"/>
    <col min="6656" max="6656" width="2.7109375" style="290"/>
    <col min="6657" max="6657" width="2.7109375" style="290" customWidth="1"/>
    <col min="6658" max="6658" width="11.42578125" style="290" customWidth="1"/>
    <col min="6659" max="6659" width="23.28515625" style="290" customWidth="1"/>
    <col min="6660" max="6663" width="11.42578125" style="290" customWidth="1"/>
    <col min="6664" max="6911" width="0" style="290" hidden="1" customWidth="1"/>
    <col min="6912" max="6912" width="2.7109375" style="290"/>
    <col min="6913" max="6913" width="2.7109375" style="290" customWidth="1"/>
    <col min="6914" max="6914" width="11.42578125" style="290" customWidth="1"/>
    <col min="6915" max="6915" width="23.28515625" style="290" customWidth="1"/>
    <col min="6916" max="6919" width="11.42578125" style="290" customWidth="1"/>
    <col min="6920" max="7167" width="0" style="290" hidden="1" customWidth="1"/>
    <col min="7168" max="7168" width="2.7109375" style="290"/>
    <col min="7169" max="7169" width="2.7109375" style="290" customWidth="1"/>
    <col min="7170" max="7170" width="11.42578125" style="290" customWidth="1"/>
    <col min="7171" max="7171" width="23.28515625" style="290" customWidth="1"/>
    <col min="7172" max="7175" width="11.42578125" style="290" customWidth="1"/>
    <col min="7176" max="7423" width="0" style="290" hidden="1" customWidth="1"/>
    <col min="7424" max="7424" width="2.7109375" style="290"/>
    <col min="7425" max="7425" width="2.7109375" style="290" customWidth="1"/>
    <col min="7426" max="7426" width="11.42578125" style="290" customWidth="1"/>
    <col min="7427" max="7427" width="23.28515625" style="290" customWidth="1"/>
    <col min="7428" max="7431" width="11.42578125" style="290" customWidth="1"/>
    <col min="7432" max="7679" width="0" style="290" hidden="1" customWidth="1"/>
    <col min="7680" max="7680" width="2.7109375" style="290"/>
    <col min="7681" max="7681" width="2.7109375" style="290" customWidth="1"/>
    <col min="7682" max="7682" width="11.42578125" style="290" customWidth="1"/>
    <col min="7683" max="7683" width="23.28515625" style="290" customWidth="1"/>
    <col min="7684" max="7687" width="11.42578125" style="290" customWidth="1"/>
    <col min="7688" max="7935" width="0" style="290" hidden="1" customWidth="1"/>
    <col min="7936" max="7936" width="2.7109375" style="290"/>
    <col min="7937" max="7937" width="2.7109375" style="290" customWidth="1"/>
    <col min="7938" max="7938" width="11.42578125" style="290" customWidth="1"/>
    <col min="7939" max="7939" width="23.28515625" style="290" customWidth="1"/>
    <col min="7940" max="7943" width="11.42578125" style="290" customWidth="1"/>
    <col min="7944" max="8191" width="0" style="290" hidden="1" customWidth="1"/>
    <col min="8192" max="8192" width="2.7109375" style="290"/>
    <col min="8193" max="8193" width="2.7109375" style="290" customWidth="1"/>
    <col min="8194" max="8194" width="11.42578125" style="290" customWidth="1"/>
    <col min="8195" max="8195" width="23.28515625" style="290" customWidth="1"/>
    <col min="8196" max="8199" width="11.42578125" style="290" customWidth="1"/>
    <col min="8200" max="8447" width="0" style="290" hidden="1" customWidth="1"/>
    <col min="8448" max="8448" width="2.7109375" style="290"/>
    <col min="8449" max="8449" width="2.7109375" style="290" customWidth="1"/>
    <col min="8450" max="8450" width="11.42578125" style="290" customWidth="1"/>
    <col min="8451" max="8451" width="23.28515625" style="290" customWidth="1"/>
    <col min="8452" max="8455" width="11.42578125" style="290" customWidth="1"/>
    <col min="8456" max="8703" width="0" style="290" hidden="1" customWidth="1"/>
    <col min="8704" max="8704" width="2.7109375" style="290"/>
    <col min="8705" max="8705" width="2.7109375" style="290" customWidth="1"/>
    <col min="8706" max="8706" width="11.42578125" style="290" customWidth="1"/>
    <col min="8707" max="8707" width="23.28515625" style="290" customWidth="1"/>
    <col min="8708" max="8711" width="11.42578125" style="290" customWidth="1"/>
    <col min="8712" max="8959" width="0" style="290" hidden="1" customWidth="1"/>
    <col min="8960" max="8960" width="2.7109375" style="290"/>
    <col min="8961" max="8961" width="2.7109375" style="290" customWidth="1"/>
    <col min="8962" max="8962" width="11.42578125" style="290" customWidth="1"/>
    <col min="8963" max="8963" width="23.28515625" style="290" customWidth="1"/>
    <col min="8964" max="8967" width="11.42578125" style="290" customWidth="1"/>
    <col min="8968" max="9215" width="0" style="290" hidden="1" customWidth="1"/>
    <col min="9216" max="9216" width="2.7109375" style="290"/>
    <col min="9217" max="9217" width="2.7109375" style="290" customWidth="1"/>
    <col min="9218" max="9218" width="11.42578125" style="290" customWidth="1"/>
    <col min="9219" max="9219" width="23.28515625" style="290" customWidth="1"/>
    <col min="9220" max="9223" width="11.42578125" style="290" customWidth="1"/>
    <col min="9224" max="9471" width="0" style="290" hidden="1" customWidth="1"/>
    <col min="9472" max="9472" width="2.7109375" style="290"/>
    <col min="9473" max="9473" width="2.7109375" style="290" customWidth="1"/>
    <col min="9474" max="9474" width="11.42578125" style="290" customWidth="1"/>
    <col min="9475" max="9475" width="23.28515625" style="290" customWidth="1"/>
    <col min="9476" max="9479" width="11.42578125" style="290" customWidth="1"/>
    <col min="9480" max="9727" width="0" style="290" hidden="1" customWidth="1"/>
    <col min="9728" max="9728" width="2.7109375" style="290"/>
    <col min="9729" max="9729" width="2.7109375" style="290" customWidth="1"/>
    <col min="9730" max="9730" width="11.42578125" style="290" customWidth="1"/>
    <col min="9731" max="9731" width="23.28515625" style="290" customWidth="1"/>
    <col min="9732" max="9735" width="11.42578125" style="290" customWidth="1"/>
    <col min="9736" max="9983" width="0" style="290" hidden="1" customWidth="1"/>
    <col min="9984" max="9984" width="2.7109375" style="290"/>
    <col min="9985" max="9985" width="2.7109375" style="290" customWidth="1"/>
    <col min="9986" max="9986" width="11.42578125" style="290" customWidth="1"/>
    <col min="9987" max="9987" width="23.28515625" style="290" customWidth="1"/>
    <col min="9988" max="9991" width="11.42578125" style="290" customWidth="1"/>
    <col min="9992" max="10239" width="0" style="290" hidden="1" customWidth="1"/>
    <col min="10240" max="10240" width="2.7109375" style="290"/>
    <col min="10241" max="10241" width="2.7109375" style="290" customWidth="1"/>
    <col min="10242" max="10242" width="11.42578125" style="290" customWidth="1"/>
    <col min="10243" max="10243" width="23.28515625" style="290" customWidth="1"/>
    <col min="10244" max="10247" width="11.42578125" style="290" customWidth="1"/>
    <col min="10248" max="10495" width="0" style="290" hidden="1" customWidth="1"/>
    <col min="10496" max="10496" width="2.7109375" style="290"/>
    <col min="10497" max="10497" width="2.7109375" style="290" customWidth="1"/>
    <col min="10498" max="10498" width="11.42578125" style="290" customWidth="1"/>
    <col min="10499" max="10499" width="23.28515625" style="290" customWidth="1"/>
    <col min="10500" max="10503" width="11.42578125" style="290" customWidth="1"/>
    <col min="10504" max="10751" width="0" style="290" hidden="1" customWidth="1"/>
    <col min="10752" max="10752" width="2.7109375" style="290"/>
    <col min="10753" max="10753" width="2.7109375" style="290" customWidth="1"/>
    <col min="10754" max="10754" width="11.42578125" style="290" customWidth="1"/>
    <col min="10755" max="10755" width="23.28515625" style="290" customWidth="1"/>
    <col min="10756" max="10759" width="11.42578125" style="290" customWidth="1"/>
    <col min="10760" max="11007" width="0" style="290" hidden="1" customWidth="1"/>
    <col min="11008" max="11008" width="2.7109375" style="290"/>
    <col min="11009" max="11009" width="2.7109375" style="290" customWidth="1"/>
    <col min="11010" max="11010" width="11.42578125" style="290" customWidth="1"/>
    <col min="11011" max="11011" width="23.28515625" style="290" customWidth="1"/>
    <col min="11012" max="11015" width="11.42578125" style="290" customWidth="1"/>
    <col min="11016" max="11263" width="0" style="290" hidden="1" customWidth="1"/>
    <col min="11264" max="11264" width="2.7109375" style="290"/>
    <col min="11265" max="11265" width="2.7109375" style="290" customWidth="1"/>
    <col min="11266" max="11266" width="11.42578125" style="290" customWidth="1"/>
    <col min="11267" max="11267" width="23.28515625" style="290" customWidth="1"/>
    <col min="11268" max="11271" width="11.42578125" style="290" customWidth="1"/>
    <col min="11272" max="11519" width="0" style="290" hidden="1" customWidth="1"/>
    <col min="11520" max="11520" width="2.7109375" style="290"/>
    <col min="11521" max="11521" width="2.7109375" style="290" customWidth="1"/>
    <col min="11522" max="11522" width="11.42578125" style="290" customWidth="1"/>
    <col min="11523" max="11523" width="23.28515625" style="290" customWidth="1"/>
    <col min="11524" max="11527" width="11.42578125" style="290" customWidth="1"/>
    <col min="11528" max="11775" width="0" style="290" hidden="1" customWidth="1"/>
    <col min="11776" max="11776" width="2.7109375" style="290"/>
    <col min="11777" max="11777" width="2.7109375" style="290" customWidth="1"/>
    <col min="11778" max="11778" width="11.42578125" style="290" customWidth="1"/>
    <col min="11779" max="11779" width="23.28515625" style="290" customWidth="1"/>
    <col min="11780" max="11783" width="11.42578125" style="290" customWidth="1"/>
    <col min="11784" max="12031" width="0" style="290" hidden="1" customWidth="1"/>
    <col min="12032" max="12032" width="2.7109375" style="290"/>
    <col min="12033" max="12033" width="2.7109375" style="290" customWidth="1"/>
    <col min="12034" max="12034" width="11.42578125" style="290" customWidth="1"/>
    <col min="12035" max="12035" width="23.28515625" style="290" customWidth="1"/>
    <col min="12036" max="12039" width="11.42578125" style="290" customWidth="1"/>
    <col min="12040" max="12287" width="0" style="290" hidden="1" customWidth="1"/>
    <col min="12288" max="12288" width="2.7109375" style="290"/>
    <col min="12289" max="12289" width="2.7109375" style="290" customWidth="1"/>
    <col min="12290" max="12290" width="11.42578125" style="290" customWidth="1"/>
    <col min="12291" max="12291" width="23.28515625" style="290" customWidth="1"/>
    <col min="12292" max="12295" width="11.42578125" style="290" customWidth="1"/>
    <col min="12296" max="12543" width="0" style="290" hidden="1" customWidth="1"/>
    <col min="12544" max="12544" width="2.7109375" style="290"/>
    <col min="12545" max="12545" width="2.7109375" style="290" customWidth="1"/>
    <col min="12546" max="12546" width="11.42578125" style="290" customWidth="1"/>
    <col min="12547" max="12547" width="23.28515625" style="290" customWidth="1"/>
    <col min="12548" max="12551" width="11.42578125" style="290" customWidth="1"/>
    <col min="12552" max="12799" width="0" style="290" hidden="1" customWidth="1"/>
    <col min="12800" max="12800" width="2.7109375" style="290"/>
    <col min="12801" max="12801" width="2.7109375" style="290" customWidth="1"/>
    <col min="12802" max="12802" width="11.42578125" style="290" customWidth="1"/>
    <col min="12803" max="12803" width="23.28515625" style="290" customWidth="1"/>
    <col min="12804" max="12807" width="11.42578125" style="290" customWidth="1"/>
    <col min="12808" max="13055" width="0" style="290" hidden="1" customWidth="1"/>
    <col min="13056" max="13056" width="2.7109375" style="290"/>
    <col min="13057" max="13057" width="2.7109375" style="290" customWidth="1"/>
    <col min="13058" max="13058" width="11.42578125" style="290" customWidth="1"/>
    <col min="13059" max="13059" width="23.28515625" style="290" customWidth="1"/>
    <col min="13060" max="13063" width="11.42578125" style="290" customWidth="1"/>
    <col min="13064" max="13311" width="0" style="290" hidden="1" customWidth="1"/>
    <col min="13312" max="13312" width="2.7109375" style="290"/>
    <col min="13313" max="13313" width="2.7109375" style="290" customWidth="1"/>
    <col min="13314" max="13314" width="11.42578125" style="290" customWidth="1"/>
    <col min="13315" max="13315" width="23.28515625" style="290" customWidth="1"/>
    <col min="13316" max="13319" width="11.42578125" style="290" customWidth="1"/>
    <col min="13320" max="13567" width="0" style="290" hidden="1" customWidth="1"/>
    <col min="13568" max="13568" width="2.7109375" style="290"/>
    <col min="13569" max="13569" width="2.7109375" style="290" customWidth="1"/>
    <col min="13570" max="13570" width="11.42578125" style="290" customWidth="1"/>
    <col min="13571" max="13571" width="23.28515625" style="290" customWidth="1"/>
    <col min="13572" max="13575" width="11.42578125" style="290" customWidth="1"/>
    <col min="13576" max="13823" width="0" style="290" hidden="1" customWidth="1"/>
    <col min="13824" max="13824" width="2.7109375" style="290"/>
    <col min="13825" max="13825" width="2.7109375" style="290" customWidth="1"/>
    <col min="13826" max="13826" width="11.42578125" style="290" customWidth="1"/>
    <col min="13827" max="13827" width="23.28515625" style="290" customWidth="1"/>
    <col min="13828" max="13831" width="11.42578125" style="290" customWidth="1"/>
    <col min="13832" max="14079" width="0" style="290" hidden="1" customWidth="1"/>
    <col min="14080" max="14080" width="2.7109375" style="290"/>
    <col min="14081" max="14081" width="2.7109375" style="290" customWidth="1"/>
    <col min="14082" max="14082" width="11.42578125" style="290" customWidth="1"/>
    <col min="14083" max="14083" width="23.28515625" style="290" customWidth="1"/>
    <col min="14084" max="14087" width="11.42578125" style="290" customWidth="1"/>
    <col min="14088" max="14335" width="0" style="290" hidden="1" customWidth="1"/>
    <col min="14336" max="14336" width="2.7109375" style="290"/>
    <col min="14337" max="14337" width="2.7109375" style="290" customWidth="1"/>
    <col min="14338" max="14338" width="11.42578125" style="290" customWidth="1"/>
    <col min="14339" max="14339" width="23.28515625" style="290" customWidth="1"/>
    <col min="14340" max="14343" width="11.42578125" style="290" customWidth="1"/>
    <col min="14344" max="14591" width="0" style="290" hidden="1" customWidth="1"/>
    <col min="14592" max="14592" width="2.7109375" style="290"/>
    <col min="14593" max="14593" width="2.7109375" style="290" customWidth="1"/>
    <col min="14594" max="14594" width="11.42578125" style="290" customWidth="1"/>
    <col min="14595" max="14595" width="23.28515625" style="290" customWidth="1"/>
    <col min="14596" max="14599" width="11.42578125" style="290" customWidth="1"/>
    <col min="14600" max="14847" width="0" style="290" hidden="1" customWidth="1"/>
    <col min="14848" max="14848" width="2.7109375" style="290"/>
    <col min="14849" max="14849" width="2.7109375" style="290" customWidth="1"/>
    <col min="14850" max="14850" width="11.42578125" style="290" customWidth="1"/>
    <col min="14851" max="14851" width="23.28515625" style="290" customWidth="1"/>
    <col min="14852" max="14855" width="11.42578125" style="290" customWidth="1"/>
    <col min="14856" max="15103" width="0" style="290" hidden="1" customWidth="1"/>
    <col min="15104" max="15104" width="2.7109375" style="290"/>
    <col min="15105" max="15105" width="2.7109375" style="290" customWidth="1"/>
    <col min="15106" max="15106" width="11.42578125" style="290" customWidth="1"/>
    <col min="15107" max="15107" width="23.28515625" style="290" customWidth="1"/>
    <col min="15108" max="15111" width="11.42578125" style="290" customWidth="1"/>
    <col min="15112" max="15359" width="0" style="290" hidden="1" customWidth="1"/>
    <col min="15360" max="15360" width="2.7109375" style="290"/>
    <col min="15361" max="15361" width="2.7109375" style="290" customWidth="1"/>
    <col min="15362" max="15362" width="11.42578125" style="290" customWidth="1"/>
    <col min="15363" max="15363" width="23.28515625" style="290" customWidth="1"/>
    <col min="15364" max="15367" width="11.42578125" style="290" customWidth="1"/>
    <col min="15368" max="15615" width="0" style="290" hidden="1" customWidth="1"/>
    <col min="15616" max="15616" width="2.7109375" style="290"/>
    <col min="15617" max="15617" width="2.7109375" style="290" customWidth="1"/>
    <col min="15618" max="15618" width="11.42578125" style="290" customWidth="1"/>
    <col min="15619" max="15619" width="23.28515625" style="290" customWidth="1"/>
    <col min="15620" max="15623" width="11.42578125" style="290" customWidth="1"/>
    <col min="15624" max="15871" width="0" style="290" hidden="1" customWidth="1"/>
    <col min="15872" max="15872" width="2.7109375" style="290"/>
    <col min="15873" max="15873" width="2.7109375" style="290" customWidth="1"/>
    <col min="15874" max="15874" width="11.42578125" style="290" customWidth="1"/>
    <col min="15875" max="15875" width="23.28515625" style="290" customWidth="1"/>
    <col min="15876" max="15879" width="11.42578125" style="290" customWidth="1"/>
    <col min="15880" max="16127" width="0" style="290" hidden="1" customWidth="1"/>
    <col min="16128" max="16128" width="2.7109375" style="290"/>
    <col min="16129" max="16129" width="2.7109375" style="290" customWidth="1"/>
    <col min="16130" max="16130" width="11.42578125" style="290" customWidth="1"/>
    <col min="16131" max="16131" width="23.28515625" style="290" customWidth="1"/>
    <col min="16132" max="16135" width="11.42578125" style="290" customWidth="1"/>
    <col min="16136" max="16383" width="0" style="290" hidden="1" customWidth="1"/>
    <col min="16384" max="16384" width="2.7109375" style="290"/>
  </cols>
  <sheetData>
    <row r="2" spans="2:12" ht="15">
      <c r="B2" s="849" t="s">
        <v>1186</v>
      </c>
      <c r="C2" s="849"/>
      <c r="D2" s="849"/>
      <c r="E2" s="849"/>
      <c r="F2" s="849"/>
      <c r="G2" s="849"/>
    </row>
    <row r="3" spans="2:12" ht="15">
      <c r="B3" s="849" t="s">
        <v>0</v>
      </c>
      <c r="C3" s="849"/>
      <c r="D3" s="849"/>
      <c r="E3" s="849"/>
      <c r="F3" s="849"/>
      <c r="G3" s="849"/>
    </row>
    <row r="4" spans="2:12" ht="15">
      <c r="B4" s="846" t="s">
        <v>3</v>
      </c>
      <c r="C4" s="846"/>
      <c r="D4" s="846"/>
      <c r="E4" s="846"/>
      <c r="F4" s="846"/>
      <c r="G4" s="846"/>
      <c r="J4" s="314"/>
      <c r="K4" s="314"/>
      <c r="L4" s="314"/>
    </row>
    <row r="5" spans="2:12" ht="15">
      <c r="B5" s="849" t="s">
        <v>345</v>
      </c>
      <c r="C5" s="849"/>
      <c r="D5" s="849"/>
      <c r="E5" s="849"/>
      <c r="F5" s="849"/>
      <c r="G5" s="849"/>
      <c r="J5" s="314"/>
      <c r="K5" s="314"/>
      <c r="L5" s="314"/>
    </row>
    <row r="6" spans="2:12" ht="15">
      <c r="B6" s="849" t="s">
        <v>1154</v>
      </c>
      <c r="C6" s="849"/>
      <c r="D6" s="849"/>
      <c r="E6" s="849"/>
      <c r="F6" s="849"/>
      <c r="G6" s="849"/>
      <c r="J6" s="314"/>
      <c r="K6" s="314"/>
      <c r="L6" s="314"/>
    </row>
    <row r="7" spans="2:12">
      <c r="B7" s="315"/>
      <c r="C7" s="315"/>
      <c r="D7" s="315"/>
      <c r="E7" s="315"/>
      <c r="F7" s="315"/>
      <c r="G7" s="315"/>
    </row>
    <row r="8" spans="2:12">
      <c r="B8" s="884" t="s">
        <v>334</v>
      </c>
      <c r="C8" s="884"/>
      <c r="D8" s="884" t="s">
        <v>207</v>
      </c>
      <c r="E8" s="884"/>
      <c r="F8" s="884" t="s">
        <v>236</v>
      </c>
      <c r="G8" s="884"/>
    </row>
    <row r="9" spans="2:12">
      <c r="B9" s="884" t="s">
        <v>346</v>
      </c>
      <c r="C9" s="884"/>
      <c r="D9" s="884"/>
      <c r="E9" s="884"/>
      <c r="F9" s="884"/>
      <c r="G9" s="884"/>
    </row>
    <row r="10" spans="2:12" ht="6" customHeight="1">
      <c r="B10" s="869"/>
      <c r="C10" s="869"/>
      <c r="D10" s="870"/>
      <c r="E10" s="870"/>
      <c r="F10" s="870"/>
      <c r="G10" s="870"/>
    </row>
    <row r="11" spans="2:12">
      <c r="B11" s="869"/>
      <c r="C11" s="869"/>
      <c r="D11" s="870"/>
      <c r="E11" s="870"/>
      <c r="F11" s="870"/>
      <c r="G11" s="870"/>
    </row>
    <row r="12" spans="2:12">
      <c r="B12" s="869"/>
      <c r="C12" s="869"/>
      <c r="D12" s="870"/>
      <c r="E12" s="870"/>
      <c r="F12" s="870"/>
      <c r="G12" s="870"/>
    </row>
    <row r="13" spans="2:12">
      <c r="B13" s="869"/>
      <c r="C13" s="869"/>
      <c r="D13" s="870"/>
      <c r="E13" s="870"/>
      <c r="F13" s="870"/>
      <c r="G13" s="870"/>
    </row>
    <row r="14" spans="2:12">
      <c r="B14" s="874" t="s">
        <v>342</v>
      </c>
      <c r="C14" s="874"/>
      <c r="D14" s="875">
        <f>SUM(D10:E13)</f>
        <v>0</v>
      </c>
      <c r="E14" s="875"/>
      <c r="F14" s="875">
        <f>SUM(F10:G13)</f>
        <v>0</v>
      </c>
      <c r="G14" s="875"/>
    </row>
    <row r="15" spans="2:12">
      <c r="B15" s="876"/>
      <c r="C15" s="876"/>
      <c r="D15" s="876"/>
      <c r="E15" s="876"/>
      <c r="F15" s="876"/>
      <c r="G15" s="876"/>
    </row>
    <row r="16" spans="2:12">
      <c r="B16" s="884" t="s">
        <v>343</v>
      </c>
      <c r="C16" s="884"/>
      <c r="D16" s="884"/>
      <c r="E16" s="884"/>
      <c r="F16" s="884"/>
      <c r="G16" s="884"/>
    </row>
    <row r="17" spans="2:7">
      <c r="B17" s="869"/>
      <c r="C17" s="869"/>
      <c r="D17" s="870"/>
      <c r="E17" s="870"/>
      <c r="F17" s="870"/>
      <c r="G17" s="870"/>
    </row>
    <row r="18" spans="2:7">
      <c r="B18" s="869"/>
      <c r="C18" s="869"/>
      <c r="D18" s="870"/>
      <c r="E18" s="870"/>
      <c r="F18" s="870"/>
      <c r="G18" s="870"/>
    </row>
    <row r="19" spans="2:7">
      <c r="B19" s="869"/>
      <c r="C19" s="869"/>
      <c r="D19" s="870"/>
      <c r="E19" s="870"/>
      <c r="F19" s="870"/>
      <c r="G19" s="870"/>
    </row>
    <row r="20" spans="2:7">
      <c r="B20" s="869"/>
      <c r="C20" s="869"/>
      <c r="D20" s="870"/>
      <c r="E20" s="870"/>
      <c r="F20" s="870"/>
      <c r="G20" s="870"/>
    </row>
    <row r="21" spans="2:7">
      <c r="B21" s="869"/>
      <c r="C21" s="869"/>
      <c r="D21" s="870"/>
      <c r="E21" s="870"/>
      <c r="F21" s="870"/>
      <c r="G21" s="870"/>
    </row>
    <row r="22" spans="2:7">
      <c r="B22" s="869"/>
      <c r="C22" s="869"/>
      <c r="D22" s="870"/>
      <c r="E22" s="870"/>
      <c r="F22" s="870"/>
      <c r="G22" s="870"/>
    </row>
    <row r="23" spans="2:7">
      <c r="B23" s="874" t="s">
        <v>344</v>
      </c>
      <c r="C23" s="874"/>
      <c r="D23" s="875">
        <f>SUM(D17:E22)</f>
        <v>0</v>
      </c>
      <c r="E23" s="875"/>
      <c r="F23" s="875">
        <f>SUM(F17:G22)</f>
        <v>0</v>
      </c>
      <c r="G23" s="875"/>
    </row>
    <row r="24" spans="2:7">
      <c r="B24" s="876"/>
      <c r="C24" s="876"/>
      <c r="D24" s="882"/>
      <c r="E24" s="882"/>
      <c r="F24" s="882"/>
      <c r="G24" s="882"/>
    </row>
    <row r="25" spans="2:7">
      <c r="B25" s="883" t="s">
        <v>127</v>
      </c>
      <c r="C25" s="883"/>
      <c r="D25" s="875">
        <f>D23+D14</f>
        <v>0</v>
      </c>
      <c r="E25" s="875"/>
      <c r="F25" s="875">
        <f>F23+F14</f>
        <v>0</v>
      </c>
      <c r="G25" s="875"/>
    </row>
    <row r="27" spans="2:7" hidden="1"/>
    <row r="28" spans="2:7" hidden="1"/>
    <row r="29" spans="2:7" hidden="1"/>
    <row r="30" spans="2:7" hidden="1"/>
    <row r="31" spans="2:7" hidden="1"/>
    <row r="32" spans="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spans="2:254" hidden="1"/>
    <row r="65522" spans="2:254" hidden="1"/>
    <row r="65523" spans="2:254" hidden="1"/>
    <row r="65524" spans="2:254" hidden="1"/>
    <row r="65525" spans="2:254" hidden="1"/>
    <row r="65526" spans="2:254" hidden="1"/>
    <row r="65527" spans="2:254" hidden="1"/>
    <row r="65528" spans="2:254" hidden="1"/>
    <row r="65529" spans="2:254" hidden="1"/>
    <row r="65530" spans="2:254">
      <c r="B65530" s="290" t="s">
        <v>1158</v>
      </c>
    </row>
    <row r="65533" spans="2:254">
      <c r="B65533" s="587" t="s">
        <v>1103</v>
      </c>
      <c r="C65533" s="587"/>
      <c r="D65533" s="590" t="s">
        <v>1110</v>
      </c>
      <c r="E65533" s="590"/>
      <c r="F65533" s="878" t="s">
        <v>408</v>
      </c>
      <c r="G65533" s="878"/>
    </row>
    <row r="65534" spans="2:254">
      <c r="B65534" s="878" t="s">
        <v>1168</v>
      </c>
      <c r="C65534" s="878"/>
      <c r="D65534" s="885" t="s">
        <v>1170</v>
      </c>
      <c r="E65534" s="885"/>
      <c r="F65534" s="881" t="s">
        <v>1169</v>
      </c>
      <c r="G65534" s="881"/>
      <c r="H65534" s="591"/>
      <c r="I65534" s="591"/>
      <c r="J65534" s="591"/>
      <c r="K65534" s="591"/>
      <c r="L65534" s="591"/>
      <c r="M65534" s="591"/>
      <c r="N65534" s="591"/>
      <c r="O65534" s="591"/>
      <c r="P65534" s="591"/>
      <c r="Q65534" s="591"/>
      <c r="R65534" s="591"/>
      <c r="S65534" s="591"/>
      <c r="T65534" s="591"/>
      <c r="U65534" s="591"/>
      <c r="V65534" s="591"/>
      <c r="W65534" s="591"/>
      <c r="X65534" s="591"/>
      <c r="Y65534" s="591"/>
      <c r="Z65534" s="591"/>
      <c r="AA65534" s="591"/>
      <c r="AB65534" s="591"/>
      <c r="AC65534" s="591"/>
      <c r="AD65534" s="591"/>
      <c r="AE65534" s="591"/>
      <c r="AF65534" s="591"/>
      <c r="AG65534" s="591"/>
      <c r="AH65534" s="591"/>
      <c r="AI65534" s="591"/>
      <c r="AJ65534" s="591"/>
      <c r="AK65534" s="591"/>
      <c r="AL65534" s="591"/>
      <c r="AM65534" s="591"/>
      <c r="AN65534" s="591"/>
      <c r="AO65534" s="591"/>
      <c r="AP65534" s="591"/>
      <c r="AQ65534" s="591"/>
      <c r="AR65534" s="591"/>
      <c r="AS65534" s="591"/>
      <c r="AT65534" s="591"/>
      <c r="AU65534" s="591"/>
      <c r="AV65534" s="591"/>
      <c r="AW65534" s="591"/>
      <c r="AX65534" s="591"/>
      <c r="AY65534" s="591"/>
      <c r="AZ65534" s="591"/>
      <c r="BA65534" s="591"/>
      <c r="BB65534" s="591"/>
      <c r="BC65534" s="591"/>
      <c r="BD65534" s="591"/>
      <c r="BE65534" s="591"/>
      <c r="BF65534" s="591"/>
      <c r="BG65534" s="591"/>
      <c r="BH65534" s="591"/>
      <c r="BI65534" s="591"/>
      <c r="BJ65534" s="591"/>
      <c r="BK65534" s="591"/>
      <c r="BL65534" s="591"/>
      <c r="BM65534" s="591"/>
      <c r="BN65534" s="591"/>
      <c r="BO65534" s="591"/>
      <c r="BP65534" s="591"/>
      <c r="BQ65534" s="591"/>
      <c r="BR65534" s="591"/>
      <c r="BS65534" s="591"/>
      <c r="BT65534" s="591"/>
      <c r="BU65534" s="591"/>
      <c r="BV65534" s="591"/>
      <c r="BW65534" s="591"/>
      <c r="BX65534" s="591"/>
      <c r="BY65534" s="591"/>
      <c r="BZ65534" s="591"/>
      <c r="CA65534" s="591"/>
      <c r="CB65534" s="591"/>
      <c r="CC65534" s="591"/>
      <c r="CD65534" s="591"/>
      <c r="CE65534" s="591"/>
      <c r="CF65534" s="591"/>
      <c r="CG65534" s="591"/>
      <c r="CH65534" s="591"/>
      <c r="CI65534" s="591"/>
      <c r="CJ65534" s="591"/>
      <c r="CK65534" s="591"/>
      <c r="CL65534" s="591"/>
      <c r="CM65534" s="591"/>
      <c r="CN65534" s="591"/>
      <c r="CO65534" s="591"/>
      <c r="CP65534" s="591"/>
      <c r="CQ65534" s="591"/>
      <c r="CR65534" s="591"/>
      <c r="CS65534" s="591"/>
      <c r="CT65534" s="591"/>
      <c r="CU65534" s="591"/>
      <c r="CV65534" s="591"/>
      <c r="CW65534" s="591"/>
      <c r="CX65534" s="591"/>
      <c r="CY65534" s="591"/>
      <c r="CZ65534" s="591"/>
      <c r="DA65534" s="591"/>
      <c r="DB65534" s="591"/>
      <c r="DC65534" s="591"/>
      <c r="DD65534" s="591"/>
      <c r="DE65534" s="591"/>
      <c r="DF65534" s="591"/>
      <c r="DG65534" s="591"/>
      <c r="DH65534" s="591"/>
      <c r="DI65534" s="591"/>
      <c r="DJ65534" s="591"/>
      <c r="DK65534" s="591"/>
      <c r="DL65534" s="591"/>
      <c r="DM65534" s="591"/>
      <c r="DN65534" s="591"/>
      <c r="DO65534" s="591"/>
      <c r="DP65534" s="591"/>
      <c r="DQ65534" s="591"/>
      <c r="DR65534" s="591"/>
      <c r="DS65534" s="591"/>
      <c r="DT65534" s="591"/>
      <c r="DU65534" s="591"/>
      <c r="DV65534" s="591"/>
      <c r="DW65534" s="591"/>
      <c r="DX65534" s="591"/>
      <c r="DY65534" s="591"/>
      <c r="DZ65534" s="591"/>
      <c r="EA65534" s="591"/>
      <c r="EB65534" s="591"/>
      <c r="EC65534" s="591"/>
      <c r="ED65534" s="591"/>
      <c r="EE65534" s="591"/>
      <c r="EF65534" s="591"/>
      <c r="EG65534" s="591"/>
      <c r="EH65534" s="591"/>
      <c r="EI65534" s="591"/>
      <c r="EJ65534" s="591"/>
      <c r="EK65534" s="591"/>
      <c r="EL65534" s="591"/>
      <c r="EM65534" s="591"/>
      <c r="EN65534" s="591"/>
      <c r="EO65534" s="591"/>
      <c r="EP65534" s="591"/>
      <c r="EQ65534" s="591"/>
      <c r="ER65534" s="591"/>
      <c r="ES65534" s="591"/>
      <c r="ET65534" s="591"/>
      <c r="EU65534" s="591"/>
      <c r="EV65534" s="591"/>
      <c r="EW65534" s="591"/>
      <c r="EX65534" s="591"/>
      <c r="EY65534" s="591"/>
      <c r="EZ65534" s="591"/>
      <c r="FA65534" s="591"/>
      <c r="FB65534" s="591"/>
      <c r="FC65534" s="591"/>
      <c r="FD65534" s="591"/>
      <c r="FE65534" s="591"/>
      <c r="FF65534" s="591"/>
      <c r="FG65534" s="591"/>
      <c r="FH65534" s="591"/>
      <c r="FI65534" s="591"/>
      <c r="FJ65534" s="591"/>
      <c r="FK65534" s="591"/>
      <c r="FL65534" s="591"/>
      <c r="FM65534" s="591"/>
      <c r="FN65534" s="591"/>
      <c r="FO65534" s="591"/>
      <c r="FP65534" s="591"/>
      <c r="FQ65534" s="591"/>
      <c r="FR65534" s="591"/>
      <c r="FS65534" s="591"/>
      <c r="FT65534" s="591"/>
      <c r="FU65534" s="591"/>
      <c r="FV65534" s="591"/>
      <c r="FW65534" s="591"/>
      <c r="FX65534" s="591"/>
      <c r="FY65534" s="591"/>
      <c r="FZ65534" s="591"/>
      <c r="GA65534" s="591"/>
      <c r="GB65534" s="591"/>
      <c r="GC65534" s="591"/>
      <c r="GD65534" s="591"/>
      <c r="GE65534" s="591"/>
      <c r="GF65534" s="591"/>
      <c r="GG65534" s="591"/>
      <c r="GH65534" s="591"/>
      <c r="GI65534" s="591"/>
      <c r="GJ65534" s="591"/>
      <c r="GK65534" s="591"/>
      <c r="GL65534" s="591"/>
      <c r="GM65534" s="591"/>
      <c r="GN65534" s="591"/>
      <c r="GO65534" s="591"/>
      <c r="GP65534" s="591"/>
      <c r="GQ65534" s="591"/>
      <c r="GR65534" s="591"/>
      <c r="GS65534" s="591"/>
      <c r="GT65534" s="591"/>
      <c r="GU65534" s="591"/>
      <c r="GV65534" s="591"/>
      <c r="GW65534" s="591"/>
      <c r="GX65534" s="591"/>
      <c r="GY65534" s="591"/>
      <c r="GZ65534" s="591"/>
      <c r="HA65534" s="591"/>
      <c r="HB65534" s="591"/>
      <c r="HC65534" s="591"/>
      <c r="HD65534" s="591"/>
      <c r="HE65534" s="591"/>
      <c r="HF65534" s="591"/>
      <c r="HG65534" s="591"/>
      <c r="HH65534" s="591"/>
      <c r="HI65534" s="591"/>
      <c r="HJ65534" s="591"/>
      <c r="HK65534" s="591"/>
      <c r="HL65534" s="591"/>
      <c r="HM65534" s="591"/>
      <c r="HN65534" s="591"/>
      <c r="HO65534" s="591"/>
      <c r="HP65534" s="591"/>
      <c r="HQ65534" s="591"/>
      <c r="HR65534" s="591"/>
      <c r="HS65534" s="591"/>
      <c r="HT65534" s="591"/>
      <c r="HU65534" s="591"/>
      <c r="HV65534" s="591"/>
      <c r="HW65534" s="591"/>
      <c r="HX65534" s="591"/>
      <c r="HY65534" s="591"/>
      <c r="HZ65534" s="591"/>
      <c r="IA65534" s="591"/>
      <c r="IB65534" s="591"/>
      <c r="IC65534" s="591"/>
      <c r="ID65534" s="591"/>
      <c r="IE65534" s="591"/>
      <c r="IF65534" s="591"/>
      <c r="IG65534" s="591"/>
      <c r="IH65534" s="591"/>
      <c r="II65534" s="591"/>
      <c r="IJ65534" s="591"/>
      <c r="IK65534" s="591"/>
      <c r="IL65534" s="591"/>
      <c r="IM65534" s="591"/>
      <c r="IN65534" s="591"/>
      <c r="IO65534" s="591"/>
      <c r="IP65534" s="591"/>
      <c r="IQ65534" s="591"/>
      <c r="IR65534" s="591"/>
      <c r="IS65534" s="591"/>
      <c r="IT65534" s="591"/>
    </row>
  </sheetData>
  <mergeCells count="59">
    <mergeCell ref="B24:C24"/>
    <mergeCell ref="D24:E24"/>
    <mergeCell ref="F24:G24"/>
    <mergeCell ref="B65534:C65534"/>
    <mergeCell ref="D65534:E65534"/>
    <mergeCell ref="F65533:G65533"/>
    <mergeCell ref="F65534:G6553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5:C15"/>
    <mergeCell ref="D15:E15"/>
    <mergeCell ref="F15:G15"/>
    <mergeCell ref="B16:G16"/>
    <mergeCell ref="B17:C17"/>
    <mergeCell ref="D17:E17"/>
    <mergeCell ref="F17:G17"/>
    <mergeCell ref="B13:C13"/>
    <mergeCell ref="D13:E13"/>
    <mergeCell ref="F13:G13"/>
    <mergeCell ref="B14:C14"/>
    <mergeCell ref="D14:E14"/>
    <mergeCell ref="F14:G14"/>
    <mergeCell ref="B11:C11"/>
    <mergeCell ref="D11:E11"/>
    <mergeCell ref="F11:G11"/>
    <mergeCell ref="B12:C12"/>
    <mergeCell ref="D12:E12"/>
    <mergeCell ref="F12:G12"/>
    <mergeCell ref="B8:C8"/>
    <mergeCell ref="D8:E8"/>
    <mergeCell ref="F8:G8"/>
    <mergeCell ref="B9:G9"/>
    <mergeCell ref="B10:C10"/>
    <mergeCell ref="D10:E10"/>
    <mergeCell ref="F10:G10"/>
    <mergeCell ref="B2:G2"/>
    <mergeCell ref="B3:G3"/>
    <mergeCell ref="B4:G4"/>
    <mergeCell ref="B5:G5"/>
    <mergeCell ref="B6:G6"/>
  </mergeCells>
  <pageMargins left="0.70866141732283472" right="0.70866141732283472" top="0.74803149606299213" bottom="0.74803149606299213" header="0.31496062992125984" footer="0.31496062992125984"/>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G42"/>
  <sheetViews>
    <sheetView topLeftCell="A4" workbookViewId="0">
      <selection activeCell="A3" sqref="A3:E3"/>
    </sheetView>
  </sheetViews>
  <sheetFormatPr baseColWidth="10" defaultRowHeight="12"/>
  <cols>
    <col min="1" max="1" width="5.5703125" style="316" customWidth="1"/>
    <col min="2" max="2" width="40.85546875" style="316" customWidth="1"/>
    <col min="3" max="256" width="11.42578125" style="316"/>
    <col min="257" max="257" width="5.5703125" style="316" customWidth="1"/>
    <col min="258" max="258" width="49.7109375" style="316" customWidth="1"/>
    <col min="259" max="512" width="11.42578125" style="316"/>
    <col min="513" max="513" width="5.5703125" style="316" customWidth="1"/>
    <col min="514" max="514" width="49.7109375" style="316" customWidth="1"/>
    <col min="515" max="768" width="11.42578125" style="316"/>
    <col min="769" max="769" width="5.5703125" style="316" customWidth="1"/>
    <col min="770" max="770" width="49.7109375" style="316" customWidth="1"/>
    <col min="771" max="1024" width="11.42578125" style="316"/>
    <col min="1025" max="1025" width="5.5703125" style="316" customWidth="1"/>
    <col min="1026" max="1026" width="49.7109375" style="316" customWidth="1"/>
    <col min="1027" max="1280" width="11.42578125" style="316"/>
    <col min="1281" max="1281" width="5.5703125" style="316" customWidth="1"/>
    <col min="1282" max="1282" width="49.7109375" style="316" customWidth="1"/>
    <col min="1283" max="1536" width="11.42578125" style="316"/>
    <col min="1537" max="1537" width="5.5703125" style="316" customWidth="1"/>
    <col min="1538" max="1538" width="49.7109375" style="316" customWidth="1"/>
    <col min="1539" max="1792" width="11.42578125" style="316"/>
    <col min="1793" max="1793" width="5.5703125" style="316" customWidth="1"/>
    <col min="1794" max="1794" width="49.7109375" style="316" customWidth="1"/>
    <col min="1795" max="2048" width="11.42578125" style="316"/>
    <col min="2049" max="2049" width="5.5703125" style="316" customWidth="1"/>
    <col min="2050" max="2050" width="49.7109375" style="316" customWidth="1"/>
    <col min="2051" max="2304" width="11.42578125" style="316"/>
    <col min="2305" max="2305" width="5.5703125" style="316" customWidth="1"/>
    <col min="2306" max="2306" width="49.7109375" style="316" customWidth="1"/>
    <col min="2307" max="2560" width="11.42578125" style="316"/>
    <col min="2561" max="2561" width="5.5703125" style="316" customWidth="1"/>
    <col min="2562" max="2562" width="49.7109375" style="316" customWidth="1"/>
    <col min="2563" max="2816" width="11.42578125" style="316"/>
    <col min="2817" max="2817" width="5.5703125" style="316" customWidth="1"/>
    <col min="2818" max="2818" width="49.7109375" style="316" customWidth="1"/>
    <col min="2819" max="3072" width="11.42578125" style="316"/>
    <col min="3073" max="3073" width="5.5703125" style="316" customWidth="1"/>
    <col min="3074" max="3074" width="49.7109375" style="316" customWidth="1"/>
    <col min="3075" max="3328" width="11.42578125" style="316"/>
    <col min="3329" max="3329" width="5.5703125" style="316" customWidth="1"/>
    <col min="3330" max="3330" width="49.7109375" style="316" customWidth="1"/>
    <col min="3331" max="3584" width="11.42578125" style="316"/>
    <col min="3585" max="3585" width="5.5703125" style="316" customWidth="1"/>
    <col min="3586" max="3586" width="49.7109375" style="316" customWidth="1"/>
    <col min="3587" max="3840" width="11.42578125" style="316"/>
    <col min="3841" max="3841" width="5.5703125" style="316" customWidth="1"/>
    <col min="3842" max="3842" width="49.7109375" style="316" customWidth="1"/>
    <col min="3843" max="4096" width="11.42578125" style="316"/>
    <col min="4097" max="4097" width="5.5703125" style="316" customWidth="1"/>
    <col min="4098" max="4098" width="49.7109375" style="316" customWidth="1"/>
    <col min="4099" max="4352" width="11.42578125" style="316"/>
    <col min="4353" max="4353" width="5.5703125" style="316" customWidth="1"/>
    <col min="4354" max="4354" width="49.7109375" style="316" customWidth="1"/>
    <col min="4355" max="4608" width="11.42578125" style="316"/>
    <col min="4609" max="4609" width="5.5703125" style="316" customWidth="1"/>
    <col min="4610" max="4610" width="49.7109375" style="316" customWidth="1"/>
    <col min="4611" max="4864" width="11.42578125" style="316"/>
    <col min="4865" max="4865" width="5.5703125" style="316" customWidth="1"/>
    <col min="4866" max="4866" width="49.7109375" style="316" customWidth="1"/>
    <col min="4867" max="5120" width="11.42578125" style="316"/>
    <col min="5121" max="5121" width="5.5703125" style="316" customWidth="1"/>
    <col min="5122" max="5122" width="49.7109375" style="316" customWidth="1"/>
    <col min="5123" max="5376" width="11.42578125" style="316"/>
    <col min="5377" max="5377" width="5.5703125" style="316" customWidth="1"/>
    <col min="5378" max="5378" width="49.7109375" style="316" customWidth="1"/>
    <col min="5379" max="5632" width="11.42578125" style="316"/>
    <col min="5633" max="5633" width="5.5703125" style="316" customWidth="1"/>
    <col min="5634" max="5634" width="49.7109375" style="316" customWidth="1"/>
    <col min="5635" max="5888" width="11.42578125" style="316"/>
    <col min="5889" max="5889" width="5.5703125" style="316" customWidth="1"/>
    <col min="5890" max="5890" width="49.7109375" style="316" customWidth="1"/>
    <col min="5891" max="6144" width="11.42578125" style="316"/>
    <col min="6145" max="6145" width="5.5703125" style="316" customWidth="1"/>
    <col min="6146" max="6146" width="49.7109375" style="316" customWidth="1"/>
    <col min="6147" max="6400" width="11.42578125" style="316"/>
    <col min="6401" max="6401" width="5.5703125" style="316" customWidth="1"/>
    <col min="6402" max="6402" width="49.7109375" style="316" customWidth="1"/>
    <col min="6403" max="6656" width="11.42578125" style="316"/>
    <col min="6657" max="6657" width="5.5703125" style="316" customWidth="1"/>
    <col min="6658" max="6658" width="49.7109375" style="316" customWidth="1"/>
    <col min="6659" max="6912" width="11.42578125" style="316"/>
    <col min="6913" max="6913" width="5.5703125" style="316" customWidth="1"/>
    <col min="6914" max="6914" width="49.7109375" style="316" customWidth="1"/>
    <col min="6915" max="7168" width="11.42578125" style="316"/>
    <col min="7169" max="7169" width="5.5703125" style="316" customWidth="1"/>
    <col min="7170" max="7170" width="49.7109375" style="316" customWidth="1"/>
    <col min="7171" max="7424" width="11.42578125" style="316"/>
    <col min="7425" max="7425" width="5.5703125" style="316" customWidth="1"/>
    <col min="7426" max="7426" width="49.7109375" style="316" customWidth="1"/>
    <col min="7427" max="7680" width="11.42578125" style="316"/>
    <col min="7681" max="7681" width="5.5703125" style="316" customWidth="1"/>
    <col min="7682" max="7682" width="49.7109375" style="316" customWidth="1"/>
    <col min="7683" max="7936" width="11.42578125" style="316"/>
    <col min="7937" max="7937" width="5.5703125" style="316" customWidth="1"/>
    <col min="7938" max="7938" width="49.7109375" style="316" customWidth="1"/>
    <col min="7939" max="8192" width="11.42578125" style="316"/>
    <col min="8193" max="8193" width="5.5703125" style="316" customWidth="1"/>
    <col min="8194" max="8194" width="49.7109375" style="316" customWidth="1"/>
    <col min="8195" max="8448" width="11.42578125" style="316"/>
    <col min="8449" max="8449" width="5.5703125" style="316" customWidth="1"/>
    <col min="8450" max="8450" width="49.7109375" style="316" customWidth="1"/>
    <col min="8451" max="8704" width="11.42578125" style="316"/>
    <col min="8705" max="8705" width="5.5703125" style="316" customWidth="1"/>
    <col min="8706" max="8706" width="49.7109375" style="316" customWidth="1"/>
    <col min="8707" max="8960" width="11.42578125" style="316"/>
    <col min="8961" max="8961" width="5.5703125" style="316" customWidth="1"/>
    <col min="8962" max="8962" width="49.7109375" style="316" customWidth="1"/>
    <col min="8963" max="9216" width="11.42578125" style="316"/>
    <col min="9217" max="9217" width="5.5703125" style="316" customWidth="1"/>
    <col min="9218" max="9218" width="49.7109375" style="316" customWidth="1"/>
    <col min="9219" max="9472" width="11.42578125" style="316"/>
    <col min="9473" max="9473" width="5.5703125" style="316" customWidth="1"/>
    <col min="9474" max="9474" width="49.7109375" style="316" customWidth="1"/>
    <col min="9475" max="9728" width="11.42578125" style="316"/>
    <col min="9729" max="9729" width="5.5703125" style="316" customWidth="1"/>
    <col min="9730" max="9730" width="49.7109375" style="316" customWidth="1"/>
    <col min="9731" max="9984" width="11.42578125" style="316"/>
    <col min="9985" max="9985" width="5.5703125" style="316" customWidth="1"/>
    <col min="9986" max="9986" width="49.7109375" style="316" customWidth="1"/>
    <col min="9987" max="10240" width="11.42578125" style="316"/>
    <col min="10241" max="10241" width="5.5703125" style="316" customWidth="1"/>
    <col min="10242" max="10242" width="49.7109375" style="316" customWidth="1"/>
    <col min="10243" max="10496" width="11.42578125" style="316"/>
    <col min="10497" max="10497" width="5.5703125" style="316" customWidth="1"/>
    <col min="10498" max="10498" width="49.7109375" style="316" customWidth="1"/>
    <col min="10499" max="10752" width="11.42578125" style="316"/>
    <col min="10753" max="10753" width="5.5703125" style="316" customWidth="1"/>
    <col min="10754" max="10754" width="49.7109375" style="316" customWidth="1"/>
    <col min="10755" max="11008" width="11.42578125" style="316"/>
    <col min="11009" max="11009" width="5.5703125" style="316" customWidth="1"/>
    <col min="11010" max="11010" width="49.7109375" style="316" customWidth="1"/>
    <col min="11011" max="11264" width="11.42578125" style="316"/>
    <col min="11265" max="11265" width="5.5703125" style="316" customWidth="1"/>
    <col min="11266" max="11266" width="49.7109375" style="316" customWidth="1"/>
    <col min="11267" max="11520" width="11.42578125" style="316"/>
    <col min="11521" max="11521" width="5.5703125" style="316" customWidth="1"/>
    <col min="11522" max="11522" width="49.7109375" style="316" customWidth="1"/>
    <col min="11523" max="11776" width="11.42578125" style="316"/>
    <col min="11777" max="11777" width="5.5703125" style="316" customWidth="1"/>
    <col min="11778" max="11778" width="49.7109375" style="316" customWidth="1"/>
    <col min="11779" max="12032" width="11.42578125" style="316"/>
    <col min="12033" max="12033" width="5.5703125" style="316" customWidth="1"/>
    <col min="12034" max="12034" width="49.7109375" style="316" customWidth="1"/>
    <col min="12035" max="12288" width="11.42578125" style="316"/>
    <col min="12289" max="12289" width="5.5703125" style="316" customWidth="1"/>
    <col min="12290" max="12290" width="49.7109375" style="316" customWidth="1"/>
    <col min="12291" max="12544" width="11.42578125" style="316"/>
    <col min="12545" max="12545" width="5.5703125" style="316" customWidth="1"/>
    <col min="12546" max="12546" width="49.7109375" style="316" customWidth="1"/>
    <col min="12547" max="12800" width="11.42578125" style="316"/>
    <col min="12801" max="12801" width="5.5703125" style="316" customWidth="1"/>
    <col min="12802" max="12802" width="49.7109375" style="316" customWidth="1"/>
    <col min="12803" max="13056" width="11.42578125" style="316"/>
    <col min="13057" max="13057" width="5.5703125" style="316" customWidth="1"/>
    <col min="13058" max="13058" width="49.7109375" style="316" customWidth="1"/>
    <col min="13059" max="13312" width="11.42578125" style="316"/>
    <col min="13313" max="13313" width="5.5703125" style="316" customWidth="1"/>
    <col min="13314" max="13314" width="49.7109375" style="316" customWidth="1"/>
    <col min="13315" max="13568" width="11.42578125" style="316"/>
    <col min="13569" max="13569" width="5.5703125" style="316" customWidth="1"/>
    <col min="13570" max="13570" width="49.7109375" style="316" customWidth="1"/>
    <col min="13571" max="13824" width="11.42578125" style="316"/>
    <col min="13825" max="13825" width="5.5703125" style="316" customWidth="1"/>
    <col min="13826" max="13826" width="49.7109375" style="316" customWidth="1"/>
    <col min="13827" max="14080" width="11.42578125" style="316"/>
    <col min="14081" max="14081" width="5.5703125" style="316" customWidth="1"/>
    <col min="14082" max="14082" width="49.7109375" style="316" customWidth="1"/>
    <col min="14083" max="14336" width="11.42578125" style="316"/>
    <col min="14337" max="14337" width="5.5703125" style="316" customWidth="1"/>
    <col min="14338" max="14338" width="49.7109375" style="316" customWidth="1"/>
    <col min="14339" max="14592" width="11.42578125" style="316"/>
    <col min="14593" max="14593" width="5.5703125" style="316" customWidth="1"/>
    <col min="14594" max="14594" width="49.7109375" style="316" customWidth="1"/>
    <col min="14595" max="14848" width="11.42578125" style="316"/>
    <col min="14849" max="14849" width="5.5703125" style="316" customWidth="1"/>
    <col min="14850" max="14850" width="49.7109375" style="316" customWidth="1"/>
    <col min="14851" max="15104" width="11.42578125" style="316"/>
    <col min="15105" max="15105" width="5.5703125" style="316" customWidth="1"/>
    <col min="15106" max="15106" width="49.7109375" style="316" customWidth="1"/>
    <col min="15107" max="15360" width="11.42578125" style="316"/>
    <col min="15361" max="15361" width="5.5703125" style="316" customWidth="1"/>
    <col min="15362" max="15362" width="49.7109375" style="316" customWidth="1"/>
    <col min="15363" max="15616" width="11.42578125" style="316"/>
    <col min="15617" max="15617" width="5.5703125" style="316" customWidth="1"/>
    <col min="15618" max="15618" width="49.7109375" style="316" customWidth="1"/>
    <col min="15619" max="15872" width="11.42578125" style="316"/>
    <col min="15873" max="15873" width="5.5703125" style="316" customWidth="1"/>
    <col min="15874" max="15874" width="49.7109375" style="316" customWidth="1"/>
    <col min="15875" max="16128" width="11.42578125" style="316"/>
    <col min="16129" max="16129" width="5.5703125" style="316" customWidth="1"/>
    <col min="16130" max="16130" width="49.7109375" style="316" customWidth="1"/>
    <col min="16131" max="16384" width="11.42578125" style="316"/>
  </cols>
  <sheetData>
    <row r="1" spans="1:5">
      <c r="A1" s="890" t="s">
        <v>410</v>
      </c>
      <c r="B1" s="890"/>
      <c r="C1" s="890"/>
      <c r="D1" s="890"/>
      <c r="E1" s="890"/>
    </row>
    <row r="2" spans="1:5">
      <c r="A2" s="585"/>
      <c r="B2" s="890" t="s">
        <v>1185</v>
      </c>
      <c r="C2" s="890"/>
      <c r="D2" s="890"/>
      <c r="E2" s="585"/>
    </row>
    <row r="3" spans="1:5">
      <c r="A3" s="891" t="s">
        <v>347</v>
      </c>
      <c r="B3" s="891"/>
      <c r="C3" s="891"/>
      <c r="D3" s="891"/>
      <c r="E3" s="891"/>
    </row>
    <row r="4" spans="1:5">
      <c r="A4" s="891" t="s">
        <v>1159</v>
      </c>
      <c r="B4" s="891"/>
      <c r="C4" s="891"/>
      <c r="D4" s="891"/>
      <c r="E4" s="891"/>
    </row>
    <row r="5" spans="1:5">
      <c r="A5" s="114"/>
      <c r="B5" s="114"/>
      <c r="C5" s="114"/>
      <c r="D5" s="114"/>
      <c r="E5" s="114"/>
    </row>
    <row r="6" spans="1:5" ht="13.5">
      <c r="A6" s="888" t="s">
        <v>66</v>
      </c>
      <c r="B6" s="889"/>
      <c r="C6" s="317" t="s">
        <v>204</v>
      </c>
      <c r="D6" s="317" t="s">
        <v>207</v>
      </c>
      <c r="E6" s="317" t="s">
        <v>348</v>
      </c>
    </row>
    <row r="7" spans="1:5" ht="12.75" thickBot="1">
      <c r="A7" s="318"/>
      <c r="B7" s="319"/>
      <c r="C7" s="320"/>
      <c r="D7" s="320"/>
      <c r="E7" s="320"/>
    </row>
    <row r="8" spans="1:5" ht="12.75" thickBot="1">
      <c r="A8" s="892" t="s">
        <v>349</v>
      </c>
      <c r="B8" s="893"/>
      <c r="C8" s="406">
        <f>C9+C10</f>
        <v>23105811</v>
      </c>
      <c r="D8" s="406">
        <f>D9+D10</f>
        <v>23630381</v>
      </c>
      <c r="E8" s="406">
        <f>E9+E10</f>
        <v>23635281</v>
      </c>
    </row>
    <row r="9" spans="1:5" ht="25.5">
      <c r="A9" s="321"/>
      <c r="B9" s="322" t="s">
        <v>350</v>
      </c>
      <c r="C9" s="407"/>
      <c r="D9" s="407"/>
      <c r="E9" s="407"/>
    </row>
    <row r="10" spans="1:5" ht="13.5">
      <c r="A10" s="323"/>
      <c r="B10" s="324" t="s">
        <v>351</v>
      </c>
      <c r="C10" s="408">
        <v>23105811</v>
      </c>
      <c r="D10" s="408">
        <v>23630381</v>
      </c>
      <c r="E10" s="408">
        <v>23635281</v>
      </c>
    </row>
    <row r="11" spans="1:5" ht="12.75" thickBot="1">
      <c r="A11" s="325"/>
      <c r="B11" s="295"/>
      <c r="C11" s="409"/>
      <c r="D11" s="409"/>
      <c r="E11" s="409"/>
    </row>
    <row r="12" spans="1:5" ht="12.75" thickBot="1">
      <c r="A12" s="886" t="s">
        <v>352</v>
      </c>
      <c r="B12" s="887"/>
      <c r="C12" s="410">
        <f>C13+C14</f>
        <v>26409141</v>
      </c>
      <c r="D12" s="410">
        <f>D13+D14</f>
        <v>25968430</v>
      </c>
      <c r="E12" s="410">
        <f>E13+E14</f>
        <v>25842497</v>
      </c>
    </row>
    <row r="13" spans="1:5" ht="25.5">
      <c r="A13" s="321"/>
      <c r="B13" s="322" t="s">
        <v>353</v>
      </c>
      <c r="C13" s="407"/>
      <c r="D13" s="407"/>
      <c r="E13" s="407"/>
    </row>
    <row r="14" spans="1:5" ht="13.5">
      <c r="A14" s="323"/>
      <c r="B14" s="324" t="s">
        <v>354</v>
      </c>
      <c r="C14" s="408">
        <v>26409141</v>
      </c>
      <c r="D14" s="408">
        <v>25968430</v>
      </c>
      <c r="E14" s="408">
        <v>25842497</v>
      </c>
    </row>
    <row r="15" spans="1:5" ht="12.75" thickBot="1">
      <c r="A15" s="327"/>
      <c r="B15" s="328"/>
      <c r="C15" s="411"/>
      <c r="D15" s="411"/>
      <c r="E15" s="411"/>
    </row>
    <row r="16" spans="1:5" ht="12.75" thickBot="1">
      <c r="A16" s="886" t="s">
        <v>355</v>
      </c>
      <c r="B16" s="887"/>
      <c r="C16" s="410">
        <f>C8-C12</f>
        <v>-3303330</v>
      </c>
      <c r="D16" s="410">
        <f>D8-D12</f>
        <v>-2338049</v>
      </c>
      <c r="E16" s="410">
        <f>E8-E12</f>
        <v>-2207216</v>
      </c>
    </row>
    <row r="17" spans="1:5">
      <c r="A17" s="114"/>
      <c r="B17" s="114"/>
      <c r="C17" s="114"/>
      <c r="D17" s="114"/>
      <c r="E17" s="114"/>
    </row>
    <row r="18" spans="1:5" ht="13.5">
      <c r="A18" s="888" t="s">
        <v>66</v>
      </c>
      <c r="B18" s="889"/>
      <c r="C18" s="317" t="s">
        <v>204</v>
      </c>
      <c r="D18" s="317" t="s">
        <v>207</v>
      </c>
      <c r="E18" s="317" t="s">
        <v>348</v>
      </c>
    </row>
    <row r="19" spans="1:5" ht="12.75" thickBot="1">
      <c r="A19" s="325"/>
      <c r="B19" s="295"/>
      <c r="C19" s="326"/>
      <c r="D19" s="326"/>
      <c r="E19" s="326"/>
    </row>
    <row r="20" spans="1:5" ht="12.75" thickBot="1">
      <c r="A20" s="886" t="s">
        <v>356</v>
      </c>
      <c r="B20" s="887"/>
      <c r="C20" s="410">
        <f>C16</f>
        <v>-3303330</v>
      </c>
      <c r="D20" s="410">
        <f>D16</f>
        <v>-2338049</v>
      </c>
      <c r="E20" s="410">
        <f>E16</f>
        <v>-2207216</v>
      </c>
    </row>
    <row r="21" spans="1:5" ht="12.75" thickBot="1">
      <c r="A21" s="329"/>
      <c r="B21" s="330"/>
      <c r="C21" s="412"/>
      <c r="D21" s="412"/>
      <c r="E21" s="412"/>
    </row>
    <row r="22" spans="1:5" ht="12.75" thickBot="1">
      <c r="A22" s="886" t="s">
        <v>357</v>
      </c>
      <c r="B22" s="887"/>
      <c r="C22" s="413"/>
      <c r="D22" s="413"/>
      <c r="E22" s="414"/>
    </row>
    <row r="23" spans="1:5" ht="12.75" thickBot="1">
      <c r="A23" s="334"/>
      <c r="B23" s="335"/>
      <c r="C23" s="412"/>
      <c r="D23" s="412"/>
      <c r="E23" s="412"/>
    </row>
    <row r="24" spans="1:5" ht="12.75" thickBot="1">
      <c r="A24" s="886" t="s">
        <v>358</v>
      </c>
      <c r="B24" s="887"/>
      <c r="C24" s="415">
        <f>C20-C22</f>
        <v>-3303330</v>
      </c>
      <c r="D24" s="415">
        <f>D20-D22</f>
        <v>-2338049</v>
      </c>
      <c r="E24" s="415">
        <f>E20-E22</f>
        <v>-2207216</v>
      </c>
    </row>
    <row r="25" spans="1:5">
      <c r="A25" s="114"/>
      <c r="B25" s="114"/>
      <c r="C25" s="114"/>
      <c r="D25" s="114"/>
      <c r="E25" s="114"/>
    </row>
    <row r="26" spans="1:5" ht="13.5">
      <c r="A26" s="888" t="s">
        <v>66</v>
      </c>
      <c r="B26" s="889"/>
      <c r="C26" s="317" t="s">
        <v>204</v>
      </c>
      <c r="D26" s="317" t="s">
        <v>207</v>
      </c>
      <c r="E26" s="317" t="s">
        <v>348</v>
      </c>
    </row>
    <row r="27" spans="1:5" ht="12.75" thickBot="1">
      <c r="A27" s="325"/>
      <c r="B27" s="295"/>
      <c r="C27" s="337"/>
      <c r="D27" s="337"/>
      <c r="E27" s="337"/>
    </row>
    <row r="28" spans="1:5" ht="12.75" thickBot="1">
      <c r="A28" s="886" t="s">
        <v>359</v>
      </c>
      <c r="B28" s="887"/>
      <c r="C28" s="332"/>
      <c r="D28" s="332"/>
      <c r="E28" s="333"/>
    </row>
    <row r="29" spans="1:5" ht="12.75" thickBot="1">
      <c r="A29" s="329"/>
      <c r="B29" s="330"/>
      <c r="C29" s="338"/>
      <c r="D29" s="338"/>
      <c r="E29" s="338"/>
    </row>
    <row r="30" spans="1:5" ht="12.75" thickBot="1">
      <c r="A30" s="886" t="s">
        <v>360</v>
      </c>
      <c r="B30" s="887"/>
      <c r="C30" s="332"/>
      <c r="D30" s="332"/>
      <c r="E30" s="333"/>
    </row>
    <row r="31" spans="1:5" ht="12.75" thickBot="1">
      <c r="A31" s="334"/>
      <c r="B31" s="335"/>
      <c r="C31" s="331"/>
      <c r="D31" s="331"/>
      <c r="E31" s="331"/>
    </row>
    <row r="32" spans="1:5" ht="12.75" thickBot="1">
      <c r="A32" s="886" t="s">
        <v>361</v>
      </c>
      <c r="B32" s="887"/>
      <c r="C32" s="336">
        <f>C28-C30</f>
        <v>0</v>
      </c>
      <c r="D32" s="336">
        <f>D28-D30</f>
        <v>0</v>
      </c>
      <c r="E32" s="336">
        <f>E28-E30</f>
        <v>0</v>
      </c>
    </row>
    <row r="34" spans="1:7" s="339" customFormat="1" ht="42" customHeight="1">
      <c r="A34" s="895" t="s">
        <v>362</v>
      </c>
      <c r="B34" s="895"/>
      <c r="C34" s="895"/>
      <c r="D34" s="895"/>
      <c r="E34" s="895"/>
    </row>
    <row r="35" spans="1:7" s="339" customFormat="1" ht="42.75" customHeight="1">
      <c r="A35" s="895" t="s">
        <v>363</v>
      </c>
      <c r="B35" s="895"/>
      <c r="C35" s="895"/>
      <c r="D35" s="895"/>
      <c r="E35" s="895"/>
    </row>
    <row r="36" spans="1:7" s="339" customFormat="1" ht="18.75" customHeight="1">
      <c r="A36" s="895" t="s">
        <v>364</v>
      </c>
      <c r="B36" s="895"/>
      <c r="C36" s="895"/>
      <c r="D36" s="895"/>
      <c r="E36" s="895"/>
    </row>
    <row r="39" spans="1:7" ht="14.25">
      <c r="A39" s="290"/>
      <c r="B39" s="290"/>
      <c r="C39" s="290"/>
      <c r="D39" s="290"/>
      <c r="E39" s="290"/>
      <c r="F39" s="290"/>
    </row>
    <row r="40" spans="1:7">
      <c r="A40" s="589"/>
      <c r="B40" s="587" t="s">
        <v>1103</v>
      </c>
      <c r="C40" s="879" t="s">
        <v>1110</v>
      </c>
      <c r="D40" s="879"/>
      <c r="E40" s="878" t="s">
        <v>408</v>
      </c>
      <c r="F40" s="878"/>
      <c r="G40" s="878"/>
    </row>
    <row r="41" spans="1:7">
      <c r="A41" s="587" t="s">
        <v>1171</v>
      </c>
      <c r="B41" s="587"/>
      <c r="C41" s="894" t="s">
        <v>1170</v>
      </c>
      <c r="D41" s="894"/>
      <c r="E41" s="881" t="s">
        <v>1169</v>
      </c>
      <c r="F41" s="881"/>
      <c r="G41" s="881"/>
    </row>
    <row r="42" spans="1:7" ht="14.25">
      <c r="A42" s="290"/>
      <c r="B42" s="290"/>
      <c r="C42" s="290"/>
      <c r="D42" s="290"/>
      <c r="E42" s="290"/>
      <c r="F42" s="290"/>
    </row>
  </sheetData>
  <mergeCells count="23">
    <mergeCell ref="A22:B22"/>
    <mergeCell ref="A24:B24"/>
    <mergeCell ref="C41:D41"/>
    <mergeCell ref="C40:D40"/>
    <mergeCell ref="E40:G40"/>
    <mergeCell ref="E41:G41"/>
    <mergeCell ref="A36:E36"/>
    <mergeCell ref="A35:E35"/>
    <mergeCell ref="A26:B26"/>
    <mergeCell ref="A28:B28"/>
    <mergeCell ref="A30:B30"/>
    <mergeCell ref="A32:B32"/>
    <mergeCell ref="A34:E34"/>
    <mergeCell ref="A16:B16"/>
    <mergeCell ref="A18:B18"/>
    <mergeCell ref="A20:B20"/>
    <mergeCell ref="A12:B12"/>
    <mergeCell ref="A1:E1"/>
    <mergeCell ref="A3:E3"/>
    <mergeCell ref="A4:E4"/>
    <mergeCell ref="A6:B6"/>
    <mergeCell ref="A8:B8"/>
    <mergeCell ref="B2:D2"/>
  </mergeCells>
  <pageMargins left="0.70866141732283472" right="0.70866141732283472" top="0.74803149606299213" bottom="0.74803149606299213" header="0.31496062992125984" footer="0.31496062992125984"/>
  <pageSetup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U73"/>
  <sheetViews>
    <sheetView showGridLines="0" zoomScale="80" zoomScaleNormal="80" workbookViewId="0">
      <selection activeCell="F15" sqref="F15"/>
    </sheetView>
  </sheetViews>
  <sheetFormatPr baseColWidth="10" defaultColWidth="0" defaultRowHeight="12" customHeight="1" zeroHeight="1"/>
  <cols>
    <col min="1" max="1" width="1.7109375" style="1" customWidth="1"/>
    <col min="2" max="2" width="2.7109375" style="1" customWidth="1"/>
    <col min="3" max="3" width="11.42578125" style="1" customWidth="1"/>
    <col min="4" max="4" width="39.42578125" style="1" customWidth="1"/>
    <col min="5" max="6" width="21" style="1" customWidth="1"/>
    <col min="7" max="7" width="4.140625" style="1" customWidth="1"/>
    <col min="8" max="8" width="11.42578125" style="1" customWidth="1"/>
    <col min="9" max="9" width="53.42578125" style="1" customWidth="1"/>
    <col min="10" max="11" width="21" style="1" customWidth="1"/>
    <col min="12" max="12" width="2.140625" style="1" customWidth="1"/>
    <col min="13" max="13" width="3" style="1" customWidth="1"/>
    <col min="14" max="256" width="11.42578125" style="1" hidden="1"/>
    <col min="257" max="257" width="1.7109375" style="1" customWidth="1"/>
    <col min="258" max="258" width="2.7109375" style="1" customWidth="1"/>
    <col min="259" max="259" width="11.42578125" style="1" customWidth="1"/>
    <col min="260" max="260" width="39.42578125" style="1" customWidth="1"/>
    <col min="261" max="262" width="21" style="1" customWidth="1"/>
    <col min="263" max="263" width="4.140625" style="1" customWidth="1"/>
    <col min="264" max="264" width="11.42578125" style="1" customWidth="1"/>
    <col min="265" max="265" width="53.42578125" style="1" customWidth="1"/>
    <col min="266" max="267" width="21" style="1" customWidth="1"/>
    <col min="268" max="268" width="2.140625" style="1" customWidth="1"/>
    <col min="269" max="269" width="3" style="1" customWidth="1"/>
    <col min="270" max="512" width="11.42578125" style="1" hidden="1"/>
    <col min="513" max="513" width="1.7109375" style="1" customWidth="1"/>
    <col min="514" max="514" width="2.7109375" style="1" customWidth="1"/>
    <col min="515" max="515" width="11.42578125" style="1" customWidth="1"/>
    <col min="516" max="516" width="39.42578125" style="1" customWidth="1"/>
    <col min="517" max="518" width="21" style="1" customWidth="1"/>
    <col min="519" max="519" width="4.140625" style="1" customWidth="1"/>
    <col min="520" max="520" width="11.42578125" style="1" customWidth="1"/>
    <col min="521" max="521" width="53.42578125" style="1" customWidth="1"/>
    <col min="522" max="523" width="21" style="1" customWidth="1"/>
    <col min="524" max="524" width="2.140625" style="1" customWidth="1"/>
    <col min="525" max="525" width="3" style="1" customWidth="1"/>
    <col min="526" max="768" width="11.42578125" style="1" hidden="1"/>
    <col min="769" max="769" width="1.7109375" style="1" customWidth="1"/>
    <col min="770" max="770" width="2.7109375" style="1" customWidth="1"/>
    <col min="771" max="771" width="11.42578125" style="1" customWidth="1"/>
    <col min="772" max="772" width="39.42578125" style="1" customWidth="1"/>
    <col min="773" max="774" width="21" style="1" customWidth="1"/>
    <col min="775" max="775" width="4.140625" style="1" customWidth="1"/>
    <col min="776" max="776" width="11.42578125" style="1" customWidth="1"/>
    <col min="777" max="777" width="53.42578125" style="1" customWidth="1"/>
    <col min="778" max="779" width="21" style="1" customWidth="1"/>
    <col min="780" max="780" width="2.140625" style="1" customWidth="1"/>
    <col min="781" max="781" width="3" style="1" customWidth="1"/>
    <col min="782" max="1024" width="11.42578125" style="1" hidden="1"/>
    <col min="1025" max="1025" width="1.7109375" style="1" customWidth="1"/>
    <col min="1026" max="1026" width="2.7109375" style="1" customWidth="1"/>
    <col min="1027" max="1027" width="11.42578125" style="1" customWidth="1"/>
    <col min="1028" max="1028" width="39.42578125" style="1" customWidth="1"/>
    <col min="1029" max="1030" width="21" style="1" customWidth="1"/>
    <col min="1031" max="1031" width="4.140625" style="1" customWidth="1"/>
    <col min="1032" max="1032" width="11.42578125" style="1" customWidth="1"/>
    <col min="1033" max="1033" width="53.42578125" style="1" customWidth="1"/>
    <col min="1034" max="1035" width="21" style="1" customWidth="1"/>
    <col min="1036" max="1036" width="2.140625" style="1" customWidth="1"/>
    <col min="1037" max="1037" width="3" style="1" customWidth="1"/>
    <col min="1038" max="1280" width="11.42578125" style="1" hidden="1"/>
    <col min="1281" max="1281" width="1.7109375" style="1" customWidth="1"/>
    <col min="1282" max="1282" width="2.7109375" style="1" customWidth="1"/>
    <col min="1283" max="1283" width="11.42578125" style="1" customWidth="1"/>
    <col min="1284" max="1284" width="39.42578125" style="1" customWidth="1"/>
    <col min="1285" max="1286" width="21" style="1" customWidth="1"/>
    <col min="1287" max="1287" width="4.140625" style="1" customWidth="1"/>
    <col min="1288" max="1288" width="11.42578125" style="1" customWidth="1"/>
    <col min="1289" max="1289" width="53.42578125" style="1" customWidth="1"/>
    <col min="1290" max="1291" width="21" style="1" customWidth="1"/>
    <col min="1292" max="1292" width="2.140625" style="1" customWidth="1"/>
    <col min="1293" max="1293" width="3" style="1" customWidth="1"/>
    <col min="1294" max="1536" width="11.42578125" style="1" hidden="1"/>
    <col min="1537" max="1537" width="1.7109375" style="1" customWidth="1"/>
    <col min="1538" max="1538" width="2.7109375" style="1" customWidth="1"/>
    <col min="1539" max="1539" width="11.42578125" style="1" customWidth="1"/>
    <col min="1540" max="1540" width="39.42578125" style="1" customWidth="1"/>
    <col min="1541" max="1542" width="21" style="1" customWidth="1"/>
    <col min="1543" max="1543" width="4.140625" style="1" customWidth="1"/>
    <col min="1544" max="1544" width="11.42578125" style="1" customWidth="1"/>
    <col min="1545" max="1545" width="53.42578125" style="1" customWidth="1"/>
    <col min="1546" max="1547" width="21" style="1" customWidth="1"/>
    <col min="1548" max="1548" width="2.140625" style="1" customWidth="1"/>
    <col min="1549" max="1549" width="3" style="1" customWidth="1"/>
    <col min="1550" max="1792" width="11.42578125" style="1" hidden="1"/>
    <col min="1793" max="1793" width="1.7109375" style="1" customWidth="1"/>
    <col min="1794" max="1794" width="2.7109375" style="1" customWidth="1"/>
    <col min="1795" max="1795" width="11.42578125" style="1" customWidth="1"/>
    <col min="1796" max="1796" width="39.42578125" style="1" customWidth="1"/>
    <col min="1797" max="1798" width="21" style="1" customWidth="1"/>
    <col min="1799" max="1799" width="4.140625" style="1" customWidth="1"/>
    <col min="1800" max="1800" width="11.42578125" style="1" customWidth="1"/>
    <col min="1801" max="1801" width="53.42578125" style="1" customWidth="1"/>
    <col min="1802" max="1803" width="21" style="1" customWidth="1"/>
    <col min="1804" max="1804" width="2.140625" style="1" customWidth="1"/>
    <col min="1805" max="1805" width="3" style="1" customWidth="1"/>
    <col min="1806" max="2048" width="11.42578125" style="1" hidden="1"/>
    <col min="2049" max="2049" width="1.7109375" style="1" customWidth="1"/>
    <col min="2050" max="2050" width="2.7109375" style="1" customWidth="1"/>
    <col min="2051" max="2051" width="11.42578125" style="1" customWidth="1"/>
    <col min="2052" max="2052" width="39.42578125" style="1" customWidth="1"/>
    <col min="2053" max="2054" width="21" style="1" customWidth="1"/>
    <col min="2055" max="2055" width="4.140625" style="1" customWidth="1"/>
    <col min="2056" max="2056" width="11.42578125" style="1" customWidth="1"/>
    <col min="2057" max="2057" width="53.42578125" style="1" customWidth="1"/>
    <col min="2058" max="2059" width="21" style="1" customWidth="1"/>
    <col min="2060" max="2060" width="2.140625" style="1" customWidth="1"/>
    <col min="2061" max="2061" width="3" style="1" customWidth="1"/>
    <col min="2062" max="2304" width="11.42578125" style="1" hidden="1"/>
    <col min="2305" max="2305" width="1.7109375" style="1" customWidth="1"/>
    <col min="2306" max="2306" width="2.7109375" style="1" customWidth="1"/>
    <col min="2307" max="2307" width="11.42578125" style="1" customWidth="1"/>
    <col min="2308" max="2308" width="39.42578125" style="1" customWidth="1"/>
    <col min="2309" max="2310" width="21" style="1" customWidth="1"/>
    <col min="2311" max="2311" width="4.140625" style="1" customWidth="1"/>
    <col min="2312" max="2312" width="11.42578125" style="1" customWidth="1"/>
    <col min="2313" max="2313" width="53.42578125" style="1" customWidth="1"/>
    <col min="2314" max="2315" width="21" style="1" customWidth="1"/>
    <col min="2316" max="2316" width="2.140625" style="1" customWidth="1"/>
    <col min="2317" max="2317" width="3" style="1" customWidth="1"/>
    <col min="2318" max="2560" width="11.42578125" style="1" hidden="1"/>
    <col min="2561" max="2561" width="1.7109375" style="1" customWidth="1"/>
    <col min="2562" max="2562" width="2.7109375" style="1" customWidth="1"/>
    <col min="2563" max="2563" width="11.42578125" style="1" customWidth="1"/>
    <col min="2564" max="2564" width="39.42578125" style="1" customWidth="1"/>
    <col min="2565" max="2566" width="21" style="1" customWidth="1"/>
    <col min="2567" max="2567" width="4.140625" style="1" customWidth="1"/>
    <col min="2568" max="2568" width="11.42578125" style="1" customWidth="1"/>
    <col min="2569" max="2569" width="53.42578125" style="1" customWidth="1"/>
    <col min="2570" max="2571" width="21" style="1" customWidth="1"/>
    <col min="2572" max="2572" width="2.140625" style="1" customWidth="1"/>
    <col min="2573" max="2573" width="3" style="1" customWidth="1"/>
    <col min="2574" max="2816" width="11.42578125" style="1" hidden="1"/>
    <col min="2817" max="2817" width="1.7109375" style="1" customWidth="1"/>
    <col min="2818" max="2818" width="2.7109375" style="1" customWidth="1"/>
    <col min="2819" max="2819" width="11.42578125" style="1" customWidth="1"/>
    <col min="2820" max="2820" width="39.42578125" style="1" customWidth="1"/>
    <col min="2821" max="2822" width="21" style="1" customWidth="1"/>
    <col min="2823" max="2823" width="4.140625" style="1" customWidth="1"/>
    <col min="2824" max="2824" width="11.42578125" style="1" customWidth="1"/>
    <col min="2825" max="2825" width="53.42578125" style="1" customWidth="1"/>
    <col min="2826" max="2827" width="21" style="1" customWidth="1"/>
    <col min="2828" max="2828" width="2.140625" style="1" customWidth="1"/>
    <col min="2829" max="2829" width="3" style="1" customWidth="1"/>
    <col min="2830" max="3072" width="11.42578125" style="1" hidden="1"/>
    <col min="3073" max="3073" width="1.7109375" style="1" customWidth="1"/>
    <col min="3074" max="3074" width="2.7109375" style="1" customWidth="1"/>
    <col min="3075" max="3075" width="11.42578125" style="1" customWidth="1"/>
    <col min="3076" max="3076" width="39.42578125" style="1" customWidth="1"/>
    <col min="3077" max="3078" width="21" style="1" customWidth="1"/>
    <col min="3079" max="3079" width="4.140625" style="1" customWidth="1"/>
    <col min="3080" max="3080" width="11.42578125" style="1" customWidth="1"/>
    <col min="3081" max="3081" width="53.42578125" style="1" customWidth="1"/>
    <col min="3082" max="3083" width="21" style="1" customWidth="1"/>
    <col min="3084" max="3084" width="2.140625" style="1" customWidth="1"/>
    <col min="3085" max="3085" width="3" style="1" customWidth="1"/>
    <col min="3086" max="3328" width="11.42578125" style="1" hidden="1"/>
    <col min="3329" max="3329" width="1.7109375" style="1" customWidth="1"/>
    <col min="3330" max="3330" width="2.7109375" style="1" customWidth="1"/>
    <col min="3331" max="3331" width="11.42578125" style="1" customWidth="1"/>
    <col min="3332" max="3332" width="39.42578125" style="1" customWidth="1"/>
    <col min="3333" max="3334" width="21" style="1" customWidth="1"/>
    <col min="3335" max="3335" width="4.140625" style="1" customWidth="1"/>
    <col min="3336" max="3336" width="11.42578125" style="1" customWidth="1"/>
    <col min="3337" max="3337" width="53.42578125" style="1" customWidth="1"/>
    <col min="3338" max="3339" width="21" style="1" customWidth="1"/>
    <col min="3340" max="3340" width="2.140625" style="1" customWidth="1"/>
    <col min="3341" max="3341" width="3" style="1" customWidth="1"/>
    <col min="3342" max="3584" width="11.42578125" style="1" hidden="1"/>
    <col min="3585" max="3585" width="1.7109375" style="1" customWidth="1"/>
    <col min="3586" max="3586" width="2.7109375" style="1" customWidth="1"/>
    <col min="3587" max="3587" width="11.42578125" style="1" customWidth="1"/>
    <col min="3588" max="3588" width="39.42578125" style="1" customWidth="1"/>
    <col min="3589" max="3590" width="21" style="1" customWidth="1"/>
    <col min="3591" max="3591" width="4.140625" style="1" customWidth="1"/>
    <col min="3592" max="3592" width="11.42578125" style="1" customWidth="1"/>
    <col min="3593" max="3593" width="53.42578125" style="1" customWidth="1"/>
    <col min="3594" max="3595" width="21" style="1" customWidth="1"/>
    <col min="3596" max="3596" width="2.140625" style="1" customWidth="1"/>
    <col min="3597" max="3597" width="3" style="1" customWidth="1"/>
    <col min="3598" max="3840" width="11.42578125" style="1" hidden="1"/>
    <col min="3841" max="3841" width="1.7109375" style="1" customWidth="1"/>
    <col min="3842" max="3842" width="2.7109375" style="1" customWidth="1"/>
    <col min="3843" max="3843" width="11.42578125" style="1" customWidth="1"/>
    <col min="3844" max="3844" width="39.42578125" style="1" customWidth="1"/>
    <col min="3845" max="3846" width="21" style="1" customWidth="1"/>
    <col min="3847" max="3847" width="4.140625" style="1" customWidth="1"/>
    <col min="3848" max="3848" width="11.42578125" style="1" customWidth="1"/>
    <col min="3849" max="3849" width="53.42578125" style="1" customWidth="1"/>
    <col min="3850" max="3851" width="21" style="1" customWidth="1"/>
    <col min="3852" max="3852" width="2.140625" style="1" customWidth="1"/>
    <col min="3853" max="3853" width="3" style="1" customWidth="1"/>
    <col min="3854" max="4096" width="11.42578125" style="1" hidden="1"/>
    <col min="4097" max="4097" width="1.7109375" style="1" customWidth="1"/>
    <col min="4098" max="4098" width="2.7109375" style="1" customWidth="1"/>
    <col min="4099" max="4099" width="11.42578125" style="1" customWidth="1"/>
    <col min="4100" max="4100" width="39.42578125" style="1" customWidth="1"/>
    <col min="4101" max="4102" width="21" style="1" customWidth="1"/>
    <col min="4103" max="4103" width="4.140625" style="1" customWidth="1"/>
    <col min="4104" max="4104" width="11.42578125" style="1" customWidth="1"/>
    <col min="4105" max="4105" width="53.42578125" style="1" customWidth="1"/>
    <col min="4106" max="4107" width="21" style="1" customWidth="1"/>
    <col min="4108" max="4108" width="2.140625" style="1" customWidth="1"/>
    <col min="4109" max="4109" width="3" style="1" customWidth="1"/>
    <col min="4110" max="4352" width="11.42578125" style="1" hidden="1"/>
    <col min="4353" max="4353" width="1.7109375" style="1" customWidth="1"/>
    <col min="4354" max="4354" width="2.7109375" style="1" customWidth="1"/>
    <col min="4355" max="4355" width="11.42578125" style="1" customWidth="1"/>
    <col min="4356" max="4356" width="39.42578125" style="1" customWidth="1"/>
    <col min="4357" max="4358" width="21" style="1" customWidth="1"/>
    <col min="4359" max="4359" width="4.140625" style="1" customWidth="1"/>
    <col min="4360" max="4360" width="11.42578125" style="1" customWidth="1"/>
    <col min="4361" max="4361" width="53.42578125" style="1" customWidth="1"/>
    <col min="4362" max="4363" width="21" style="1" customWidth="1"/>
    <col min="4364" max="4364" width="2.140625" style="1" customWidth="1"/>
    <col min="4365" max="4365" width="3" style="1" customWidth="1"/>
    <col min="4366" max="4608" width="11.42578125" style="1" hidden="1"/>
    <col min="4609" max="4609" width="1.7109375" style="1" customWidth="1"/>
    <col min="4610" max="4610" width="2.7109375" style="1" customWidth="1"/>
    <col min="4611" max="4611" width="11.42578125" style="1" customWidth="1"/>
    <col min="4612" max="4612" width="39.42578125" style="1" customWidth="1"/>
    <col min="4613" max="4614" width="21" style="1" customWidth="1"/>
    <col min="4615" max="4615" width="4.140625" style="1" customWidth="1"/>
    <col min="4616" max="4616" width="11.42578125" style="1" customWidth="1"/>
    <col min="4617" max="4617" width="53.42578125" style="1" customWidth="1"/>
    <col min="4618" max="4619" width="21" style="1" customWidth="1"/>
    <col min="4620" max="4620" width="2.140625" style="1" customWidth="1"/>
    <col min="4621" max="4621" width="3" style="1" customWidth="1"/>
    <col min="4622" max="4864" width="11.42578125" style="1" hidden="1"/>
    <col min="4865" max="4865" width="1.7109375" style="1" customWidth="1"/>
    <col min="4866" max="4866" width="2.7109375" style="1" customWidth="1"/>
    <col min="4867" max="4867" width="11.42578125" style="1" customWidth="1"/>
    <col min="4868" max="4868" width="39.42578125" style="1" customWidth="1"/>
    <col min="4869" max="4870" width="21" style="1" customWidth="1"/>
    <col min="4871" max="4871" width="4.140625" style="1" customWidth="1"/>
    <col min="4872" max="4872" width="11.42578125" style="1" customWidth="1"/>
    <col min="4873" max="4873" width="53.42578125" style="1" customWidth="1"/>
    <col min="4874" max="4875" width="21" style="1" customWidth="1"/>
    <col min="4876" max="4876" width="2.140625" style="1" customWidth="1"/>
    <col min="4877" max="4877" width="3" style="1" customWidth="1"/>
    <col min="4878" max="5120" width="11.42578125" style="1" hidden="1"/>
    <col min="5121" max="5121" width="1.7109375" style="1" customWidth="1"/>
    <col min="5122" max="5122" width="2.7109375" style="1" customWidth="1"/>
    <col min="5123" max="5123" width="11.42578125" style="1" customWidth="1"/>
    <col min="5124" max="5124" width="39.42578125" style="1" customWidth="1"/>
    <col min="5125" max="5126" width="21" style="1" customWidth="1"/>
    <col min="5127" max="5127" width="4.140625" style="1" customWidth="1"/>
    <col min="5128" max="5128" width="11.42578125" style="1" customWidth="1"/>
    <col min="5129" max="5129" width="53.42578125" style="1" customWidth="1"/>
    <col min="5130" max="5131" width="21" style="1" customWidth="1"/>
    <col min="5132" max="5132" width="2.140625" style="1" customWidth="1"/>
    <col min="5133" max="5133" width="3" style="1" customWidth="1"/>
    <col min="5134" max="5376" width="11.42578125" style="1" hidden="1"/>
    <col min="5377" max="5377" width="1.7109375" style="1" customWidth="1"/>
    <col min="5378" max="5378" width="2.7109375" style="1" customWidth="1"/>
    <col min="5379" max="5379" width="11.42578125" style="1" customWidth="1"/>
    <col min="5380" max="5380" width="39.42578125" style="1" customWidth="1"/>
    <col min="5381" max="5382" width="21" style="1" customWidth="1"/>
    <col min="5383" max="5383" width="4.140625" style="1" customWidth="1"/>
    <col min="5384" max="5384" width="11.42578125" style="1" customWidth="1"/>
    <col min="5385" max="5385" width="53.42578125" style="1" customWidth="1"/>
    <col min="5386" max="5387" width="21" style="1" customWidth="1"/>
    <col min="5388" max="5388" width="2.140625" style="1" customWidth="1"/>
    <col min="5389" max="5389" width="3" style="1" customWidth="1"/>
    <col min="5390" max="5632" width="11.42578125" style="1" hidden="1"/>
    <col min="5633" max="5633" width="1.7109375" style="1" customWidth="1"/>
    <col min="5634" max="5634" width="2.7109375" style="1" customWidth="1"/>
    <col min="5635" max="5635" width="11.42578125" style="1" customWidth="1"/>
    <col min="5636" max="5636" width="39.42578125" style="1" customWidth="1"/>
    <col min="5637" max="5638" width="21" style="1" customWidth="1"/>
    <col min="5639" max="5639" width="4.140625" style="1" customWidth="1"/>
    <col min="5640" max="5640" width="11.42578125" style="1" customWidth="1"/>
    <col min="5641" max="5641" width="53.42578125" style="1" customWidth="1"/>
    <col min="5642" max="5643" width="21" style="1" customWidth="1"/>
    <col min="5644" max="5644" width="2.140625" style="1" customWidth="1"/>
    <col min="5645" max="5645" width="3" style="1" customWidth="1"/>
    <col min="5646" max="5888" width="11.42578125" style="1" hidden="1"/>
    <col min="5889" max="5889" width="1.7109375" style="1" customWidth="1"/>
    <col min="5890" max="5890" width="2.7109375" style="1" customWidth="1"/>
    <col min="5891" max="5891" width="11.42578125" style="1" customWidth="1"/>
    <col min="5892" max="5892" width="39.42578125" style="1" customWidth="1"/>
    <col min="5893" max="5894" width="21" style="1" customWidth="1"/>
    <col min="5895" max="5895" width="4.140625" style="1" customWidth="1"/>
    <col min="5896" max="5896" width="11.42578125" style="1" customWidth="1"/>
    <col min="5897" max="5897" width="53.42578125" style="1" customWidth="1"/>
    <col min="5898" max="5899" width="21" style="1" customWidth="1"/>
    <col min="5900" max="5900" width="2.140625" style="1" customWidth="1"/>
    <col min="5901" max="5901" width="3" style="1" customWidth="1"/>
    <col min="5902" max="6144" width="11.42578125" style="1" hidden="1"/>
    <col min="6145" max="6145" width="1.7109375" style="1" customWidth="1"/>
    <col min="6146" max="6146" width="2.7109375" style="1" customWidth="1"/>
    <col min="6147" max="6147" width="11.42578125" style="1" customWidth="1"/>
    <col min="6148" max="6148" width="39.42578125" style="1" customWidth="1"/>
    <col min="6149" max="6150" width="21" style="1" customWidth="1"/>
    <col min="6151" max="6151" width="4.140625" style="1" customWidth="1"/>
    <col min="6152" max="6152" width="11.42578125" style="1" customWidth="1"/>
    <col min="6153" max="6153" width="53.42578125" style="1" customWidth="1"/>
    <col min="6154" max="6155" width="21" style="1" customWidth="1"/>
    <col min="6156" max="6156" width="2.140625" style="1" customWidth="1"/>
    <col min="6157" max="6157" width="3" style="1" customWidth="1"/>
    <col min="6158" max="6400" width="11.42578125" style="1" hidden="1"/>
    <col min="6401" max="6401" width="1.7109375" style="1" customWidth="1"/>
    <col min="6402" max="6402" width="2.7109375" style="1" customWidth="1"/>
    <col min="6403" max="6403" width="11.42578125" style="1" customWidth="1"/>
    <col min="6404" max="6404" width="39.42578125" style="1" customWidth="1"/>
    <col min="6405" max="6406" width="21" style="1" customWidth="1"/>
    <col min="6407" max="6407" width="4.140625" style="1" customWidth="1"/>
    <col min="6408" max="6408" width="11.42578125" style="1" customWidth="1"/>
    <col min="6409" max="6409" width="53.42578125" style="1" customWidth="1"/>
    <col min="6410" max="6411" width="21" style="1" customWidth="1"/>
    <col min="6412" max="6412" width="2.140625" style="1" customWidth="1"/>
    <col min="6413" max="6413" width="3" style="1" customWidth="1"/>
    <col min="6414" max="6656" width="11.42578125" style="1" hidden="1"/>
    <col min="6657" max="6657" width="1.7109375" style="1" customWidth="1"/>
    <col min="6658" max="6658" width="2.7109375" style="1" customWidth="1"/>
    <col min="6659" max="6659" width="11.42578125" style="1" customWidth="1"/>
    <col min="6660" max="6660" width="39.42578125" style="1" customWidth="1"/>
    <col min="6661" max="6662" width="21" style="1" customWidth="1"/>
    <col min="6663" max="6663" width="4.140625" style="1" customWidth="1"/>
    <col min="6664" max="6664" width="11.42578125" style="1" customWidth="1"/>
    <col min="6665" max="6665" width="53.42578125" style="1" customWidth="1"/>
    <col min="6666" max="6667" width="21" style="1" customWidth="1"/>
    <col min="6668" max="6668" width="2.140625" style="1" customWidth="1"/>
    <col min="6669" max="6669" width="3" style="1" customWidth="1"/>
    <col min="6670" max="6912" width="11.42578125" style="1" hidden="1"/>
    <col min="6913" max="6913" width="1.7109375" style="1" customWidth="1"/>
    <col min="6914" max="6914" width="2.7109375" style="1" customWidth="1"/>
    <col min="6915" max="6915" width="11.42578125" style="1" customWidth="1"/>
    <col min="6916" max="6916" width="39.42578125" style="1" customWidth="1"/>
    <col min="6917" max="6918" width="21" style="1" customWidth="1"/>
    <col min="6919" max="6919" width="4.140625" style="1" customWidth="1"/>
    <col min="6920" max="6920" width="11.42578125" style="1" customWidth="1"/>
    <col min="6921" max="6921" width="53.42578125" style="1" customWidth="1"/>
    <col min="6922" max="6923" width="21" style="1" customWidth="1"/>
    <col min="6924" max="6924" width="2.140625" style="1" customWidth="1"/>
    <col min="6925" max="6925" width="3" style="1" customWidth="1"/>
    <col min="6926" max="7168" width="11.42578125" style="1" hidden="1"/>
    <col min="7169" max="7169" width="1.7109375" style="1" customWidth="1"/>
    <col min="7170" max="7170" width="2.7109375" style="1" customWidth="1"/>
    <col min="7171" max="7171" width="11.42578125" style="1" customWidth="1"/>
    <col min="7172" max="7172" width="39.42578125" style="1" customWidth="1"/>
    <col min="7173" max="7174" width="21" style="1" customWidth="1"/>
    <col min="7175" max="7175" width="4.140625" style="1" customWidth="1"/>
    <col min="7176" max="7176" width="11.42578125" style="1" customWidth="1"/>
    <col min="7177" max="7177" width="53.42578125" style="1" customWidth="1"/>
    <col min="7178" max="7179" width="21" style="1" customWidth="1"/>
    <col min="7180" max="7180" width="2.140625" style="1" customWidth="1"/>
    <col min="7181" max="7181" width="3" style="1" customWidth="1"/>
    <col min="7182" max="7424" width="11.42578125" style="1" hidden="1"/>
    <col min="7425" max="7425" width="1.7109375" style="1" customWidth="1"/>
    <col min="7426" max="7426" width="2.7109375" style="1" customWidth="1"/>
    <col min="7427" max="7427" width="11.42578125" style="1" customWidth="1"/>
    <col min="7428" max="7428" width="39.42578125" style="1" customWidth="1"/>
    <col min="7429" max="7430" width="21" style="1" customWidth="1"/>
    <col min="7431" max="7431" width="4.140625" style="1" customWidth="1"/>
    <col min="7432" max="7432" width="11.42578125" style="1" customWidth="1"/>
    <col min="7433" max="7433" width="53.42578125" style="1" customWidth="1"/>
    <col min="7434" max="7435" width="21" style="1" customWidth="1"/>
    <col min="7436" max="7436" width="2.140625" style="1" customWidth="1"/>
    <col min="7437" max="7437" width="3" style="1" customWidth="1"/>
    <col min="7438" max="7680" width="11.42578125" style="1" hidden="1"/>
    <col min="7681" max="7681" width="1.7109375" style="1" customWidth="1"/>
    <col min="7682" max="7682" width="2.7109375" style="1" customWidth="1"/>
    <col min="7683" max="7683" width="11.42578125" style="1" customWidth="1"/>
    <col min="7684" max="7684" width="39.42578125" style="1" customWidth="1"/>
    <col min="7685" max="7686" width="21" style="1" customWidth="1"/>
    <col min="7687" max="7687" width="4.140625" style="1" customWidth="1"/>
    <col min="7688" max="7688" width="11.42578125" style="1" customWidth="1"/>
    <col min="7689" max="7689" width="53.42578125" style="1" customWidth="1"/>
    <col min="7690" max="7691" width="21" style="1" customWidth="1"/>
    <col min="7692" max="7692" width="2.140625" style="1" customWidth="1"/>
    <col min="7693" max="7693" width="3" style="1" customWidth="1"/>
    <col min="7694" max="7936" width="11.42578125" style="1" hidden="1"/>
    <col min="7937" max="7937" width="1.7109375" style="1" customWidth="1"/>
    <col min="7938" max="7938" width="2.7109375" style="1" customWidth="1"/>
    <col min="7939" max="7939" width="11.42578125" style="1" customWidth="1"/>
    <col min="7940" max="7940" width="39.42578125" style="1" customWidth="1"/>
    <col min="7941" max="7942" width="21" style="1" customWidth="1"/>
    <col min="7943" max="7943" width="4.140625" style="1" customWidth="1"/>
    <col min="7944" max="7944" width="11.42578125" style="1" customWidth="1"/>
    <col min="7945" max="7945" width="53.42578125" style="1" customWidth="1"/>
    <col min="7946" max="7947" width="21" style="1" customWidth="1"/>
    <col min="7948" max="7948" width="2.140625" style="1" customWidth="1"/>
    <col min="7949" max="7949" width="3" style="1" customWidth="1"/>
    <col min="7950" max="8192" width="11.42578125" style="1" hidden="1"/>
    <col min="8193" max="8193" width="1.7109375" style="1" customWidth="1"/>
    <col min="8194" max="8194" width="2.7109375" style="1" customWidth="1"/>
    <col min="8195" max="8195" width="11.42578125" style="1" customWidth="1"/>
    <col min="8196" max="8196" width="39.42578125" style="1" customWidth="1"/>
    <col min="8197" max="8198" width="21" style="1" customWidth="1"/>
    <col min="8199" max="8199" width="4.140625" style="1" customWidth="1"/>
    <col min="8200" max="8200" width="11.42578125" style="1" customWidth="1"/>
    <col min="8201" max="8201" width="53.42578125" style="1" customWidth="1"/>
    <col min="8202" max="8203" width="21" style="1" customWidth="1"/>
    <col min="8204" max="8204" width="2.140625" style="1" customWidth="1"/>
    <col min="8205" max="8205" width="3" style="1" customWidth="1"/>
    <col min="8206" max="8448" width="11.42578125" style="1" hidden="1"/>
    <col min="8449" max="8449" width="1.7109375" style="1" customWidth="1"/>
    <col min="8450" max="8450" width="2.7109375" style="1" customWidth="1"/>
    <col min="8451" max="8451" width="11.42578125" style="1" customWidth="1"/>
    <col min="8452" max="8452" width="39.42578125" style="1" customWidth="1"/>
    <col min="8453" max="8454" width="21" style="1" customWidth="1"/>
    <col min="8455" max="8455" width="4.140625" style="1" customWidth="1"/>
    <col min="8456" max="8456" width="11.42578125" style="1" customWidth="1"/>
    <col min="8457" max="8457" width="53.42578125" style="1" customWidth="1"/>
    <col min="8458" max="8459" width="21" style="1" customWidth="1"/>
    <col min="8460" max="8460" width="2.140625" style="1" customWidth="1"/>
    <col min="8461" max="8461" width="3" style="1" customWidth="1"/>
    <col min="8462" max="8704" width="11.42578125" style="1" hidden="1"/>
    <col min="8705" max="8705" width="1.7109375" style="1" customWidth="1"/>
    <col min="8706" max="8706" width="2.7109375" style="1" customWidth="1"/>
    <col min="8707" max="8707" width="11.42578125" style="1" customWidth="1"/>
    <col min="8708" max="8708" width="39.42578125" style="1" customWidth="1"/>
    <col min="8709" max="8710" width="21" style="1" customWidth="1"/>
    <col min="8711" max="8711" width="4.140625" style="1" customWidth="1"/>
    <col min="8712" max="8712" width="11.42578125" style="1" customWidth="1"/>
    <col min="8713" max="8713" width="53.42578125" style="1" customWidth="1"/>
    <col min="8714" max="8715" width="21" style="1" customWidth="1"/>
    <col min="8716" max="8716" width="2.140625" style="1" customWidth="1"/>
    <col min="8717" max="8717" width="3" style="1" customWidth="1"/>
    <col min="8718" max="8960" width="11.42578125" style="1" hidden="1"/>
    <col min="8961" max="8961" width="1.7109375" style="1" customWidth="1"/>
    <col min="8962" max="8962" width="2.7109375" style="1" customWidth="1"/>
    <col min="8963" max="8963" width="11.42578125" style="1" customWidth="1"/>
    <col min="8964" max="8964" width="39.42578125" style="1" customWidth="1"/>
    <col min="8965" max="8966" width="21" style="1" customWidth="1"/>
    <col min="8967" max="8967" width="4.140625" style="1" customWidth="1"/>
    <col min="8968" max="8968" width="11.42578125" style="1" customWidth="1"/>
    <col min="8969" max="8969" width="53.42578125" style="1" customWidth="1"/>
    <col min="8970" max="8971" width="21" style="1" customWidth="1"/>
    <col min="8972" max="8972" width="2.140625" style="1" customWidth="1"/>
    <col min="8973" max="8973" width="3" style="1" customWidth="1"/>
    <col min="8974" max="9216" width="11.42578125" style="1" hidden="1"/>
    <col min="9217" max="9217" width="1.7109375" style="1" customWidth="1"/>
    <col min="9218" max="9218" width="2.7109375" style="1" customWidth="1"/>
    <col min="9219" max="9219" width="11.42578125" style="1" customWidth="1"/>
    <col min="9220" max="9220" width="39.42578125" style="1" customWidth="1"/>
    <col min="9221" max="9222" width="21" style="1" customWidth="1"/>
    <col min="9223" max="9223" width="4.140625" style="1" customWidth="1"/>
    <col min="9224" max="9224" width="11.42578125" style="1" customWidth="1"/>
    <col min="9225" max="9225" width="53.42578125" style="1" customWidth="1"/>
    <col min="9226" max="9227" width="21" style="1" customWidth="1"/>
    <col min="9228" max="9228" width="2.140625" style="1" customWidth="1"/>
    <col min="9229" max="9229" width="3" style="1" customWidth="1"/>
    <col min="9230" max="9472" width="11.42578125" style="1" hidden="1"/>
    <col min="9473" max="9473" width="1.7109375" style="1" customWidth="1"/>
    <col min="9474" max="9474" width="2.7109375" style="1" customWidth="1"/>
    <col min="9475" max="9475" width="11.42578125" style="1" customWidth="1"/>
    <col min="9476" max="9476" width="39.42578125" style="1" customWidth="1"/>
    <col min="9477" max="9478" width="21" style="1" customWidth="1"/>
    <col min="9479" max="9479" width="4.140625" style="1" customWidth="1"/>
    <col min="9480" max="9480" width="11.42578125" style="1" customWidth="1"/>
    <col min="9481" max="9481" width="53.42578125" style="1" customWidth="1"/>
    <col min="9482" max="9483" width="21" style="1" customWidth="1"/>
    <col min="9484" max="9484" width="2.140625" style="1" customWidth="1"/>
    <col min="9485" max="9485" width="3" style="1" customWidth="1"/>
    <col min="9486" max="9728" width="11.42578125" style="1" hidden="1"/>
    <col min="9729" max="9729" width="1.7109375" style="1" customWidth="1"/>
    <col min="9730" max="9730" width="2.7109375" style="1" customWidth="1"/>
    <col min="9731" max="9731" width="11.42578125" style="1" customWidth="1"/>
    <col min="9732" max="9732" width="39.42578125" style="1" customWidth="1"/>
    <col min="9733" max="9734" width="21" style="1" customWidth="1"/>
    <col min="9735" max="9735" width="4.140625" style="1" customWidth="1"/>
    <col min="9736" max="9736" width="11.42578125" style="1" customWidth="1"/>
    <col min="9737" max="9737" width="53.42578125" style="1" customWidth="1"/>
    <col min="9738" max="9739" width="21" style="1" customWidth="1"/>
    <col min="9740" max="9740" width="2.140625" style="1" customWidth="1"/>
    <col min="9741" max="9741" width="3" style="1" customWidth="1"/>
    <col min="9742" max="9984" width="11.42578125" style="1" hidden="1"/>
    <col min="9985" max="9985" width="1.7109375" style="1" customWidth="1"/>
    <col min="9986" max="9986" width="2.7109375" style="1" customWidth="1"/>
    <col min="9987" max="9987" width="11.42578125" style="1" customWidth="1"/>
    <col min="9988" max="9988" width="39.42578125" style="1" customWidth="1"/>
    <col min="9989" max="9990" width="21" style="1" customWidth="1"/>
    <col min="9991" max="9991" width="4.140625" style="1" customWidth="1"/>
    <col min="9992" max="9992" width="11.42578125" style="1" customWidth="1"/>
    <col min="9993" max="9993" width="53.42578125" style="1" customWidth="1"/>
    <col min="9994" max="9995" width="21" style="1" customWidth="1"/>
    <col min="9996" max="9996" width="2.140625" style="1" customWidth="1"/>
    <col min="9997" max="9997" width="3" style="1" customWidth="1"/>
    <col min="9998" max="10240" width="11.42578125" style="1" hidden="1"/>
    <col min="10241" max="10241" width="1.7109375" style="1" customWidth="1"/>
    <col min="10242" max="10242" width="2.7109375" style="1" customWidth="1"/>
    <col min="10243" max="10243" width="11.42578125" style="1" customWidth="1"/>
    <col min="10244" max="10244" width="39.42578125" style="1" customWidth="1"/>
    <col min="10245" max="10246" width="21" style="1" customWidth="1"/>
    <col min="10247" max="10247" width="4.140625" style="1" customWidth="1"/>
    <col min="10248" max="10248" width="11.42578125" style="1" customWidth="1"/>
    <col min="10249" max="10249" width="53.42578125" style="1" customWidth="1"/>
    <col min="10250" max="10251" width="21" style="1" customWidth="1"/>
    <col min="10252" max="10252" width="2.140625" style="1" customWidth="1"/>
    <col min="10253" max="10253" width="3" style="1" customWidth="1"/>
    <col min="10254" max="10496" width="11.42578125" style="1" hidden="1"/>
    <col min="10497" max="10497" width="1.7109375" style="1" customWidth="1"/>
    <col min="10498" max="10498" width="2.7109375" style="1" customWidth="1"/>
    <col min="10499" max="10499" width="11.42578125" style="1" customWidth="1"/>
    <col min="10500" max="10500" width="39.42578125" style="1" customWidth="1"/>
    <col min="10501" max="10502" width="21" style="1" customWidth="1"/>
    <col min="10503" max="10503" width="4.140625" style="1" customWidth="1"/>
    <col min="10504" max="10504" width="11.42578125" style="1" customWidth="1"/>
    <col min="10505" max="10505" width="53.42578125" style="1" customWidth="1"/>
    <col min="10506" max="10507" width="21" style="1" customWidth="1"/>
    <col min="10508" max="10508" width="2.140625" style="1" customWidth="1"/>
    <col min="10509" max="10509" width="3" style="1" customWidth="1"/>
    <col min="10510" max="10752" width="11.42578125" style="1" hidden="1"/>
    <col min="10753" max="10753" width="1.7109375" style="1" customWidth="1"/>
    <col min="10754" max="10754" width="2.7109375" style="1" customWidth="1"/>
    <col min="10755" max="10755" width="11.42578125" style="1" customWidth="1"/>
    <col min="10756" max="10756" width="39.42578125" style="1" customWidth="1"/>
    <col min="10757" max="10758" width="21" style="1" customWidth="1"/>
    <col min="10759" max="10759" width="4.140625" style="1" customWidth="1"/>
    <col min="10760" max="10760" width="11.42578125" style="1" customWidth="1"/>
    <col min="10761" max="10761" width="53.42578125" style="1" customWidth="1"/>
    <col min="10762" max="10763" width="21" style="1" customWidth="1"/>
    <col min="10764" max="10764" width="2.140625" style="1" customWidth="1"/>
    <col min="10765" max="10765" width="3" style="1" customWidth="1"/>
    <col min="10766" max="11008" width="11.42578125" style="1" hidden="1"/>
    <col min="11009" max="11009" width="1.7109375" style="1" customWidth="1"/>
    <col min="11010" max="11010" width="2.7109375" style="1" customWidth="1"/>
    <col min="11011" max="11011" width="11.42578125" style="1" customWidth="1"/>
    <col min="11012" max="11012" width="39.42578125" style="1" customWidth="1"/>
    <col min="11013" max="11014" width="21" style="1" customWidth="1"/>
    <col min="11015" max="11015" width="4.140625" style="1" customWidth="1"/>
    <col min="11016" max="11016" width="11.42578125" style="1" customWidth="1"/>
    <col min="11017" max="11017" width="53.42578125" style="1" customWidth="1"/>
    <col min="11018" max="11019" width="21" style="1" customWidth="1"/>
    <col min="11020" max="11020" width="2.140625" style="1" customWidth="1"/>
    <col min="11021" max="11021" width="3" style="1" customWidth="1"/>
    <col min="11022" max="11264" width="11.42578125" style="1" hidden="1"/>
    <col min="11265" max="11265" width="1.7109375" style="1" customWidth="1"/>
    <col min="11266" max="11266" width="2.7109375" style="1" customWidth="1"/>
    <col min="11267" max="11267" width="11.42578125" style="1" customWidth="1"/>
    <col min="11268" max="11268" width="39.42578125" style="1" customWidth="1"/>
    <col min="11269" max="11270" width="21" style="1" customWidth="1"/>
    <col min="11271" max="11271" width="4.140625" style="1" customWidth="1"/>
    <col min="11272" max="11272" width="11.42578125" style="1" customWidth="1"/>
    <col min="11273" max="11273" width="53.42578125" style="1" customWidth="1"/>
    <col min="11274" max="11275" width="21" style="1" customWidth="1"/>
    <col min="11276" max="11276" width="2.140625" style="1" customWidth="1"/>
    <col min="11277" max="11277" width="3" style="1" customWidth="1"/>
    <col min="11278" max="11520" width="11.42578125" style="1" hidden="1"/>
    <col min="11521" max="11521" width="1.7109375" style="1" customWidth="1"/>
    <col min="11522" max="11522" width="2.7109375" style="1" customWidth="1"/>
    <col min="11523" max="11523" width="11.42578125" style="1" customWidth="1"/>
    <col min="11524" max="11524" width="39.42578125" style="1" customWidth="1"/>
    <col min="11525" max="11526" width="21" style="1" customWidth="1"/>
    <col min="11527" max="11527" width="4.140625" style="1" customWidth="1"/>
    <col min="11528" max="11528" width="11.42578125" style="1" customWidth="1"/>
    <col min="11529" max="11529" width="53.42578125" style="1" customWidth="1"/>
    <col min="11530" max="11531" width="21" style="1" customWidth="1"/>
    <col min="11532" max="11532" width="2.140625" style="1" customWidth="1"/>
    <col min="11533" max="11533" width="3" style="1" customWidth="1"/>
    <col min="11534" max="11776" width="11.42578125" style="1" hidden="1"/>
    <col min="11777" max="11777" width="1.7109375" style="1" customWidth="1"/>
    <col min="11778" max="11778" width="2.7109375" style="1" customWidth="1"/>
    <col min="11779" max="11779" width="11.42578125" style="1" customWidth="1"/>
    <col min="11780" max="11780" width="39.42578125" style="1" customWidth="1"/>
    <col min="11781" max="11782" width="21" style="1" customWidth="1"/>
    <col min="11783" max="11783" width="4.140625" style="1" customWidth="1"/>
    <col min="11784" max="11784" width="11.42578125" style="1" customWidth="1"/>
    <col min="11785" max="11785" width="53.42578125" style="1" customWidth="1"/>
    <col min="11786" max="11787" width="21" style="1" customWidth="1"/>
    <col min="11788" max="11788" width="2.140625" style="1" customWidth="1"/>
    <col min="11789" max="11789" width="3" style="1" customWidth="1"/>
    <col min="11790" max="12032" width="11.42578125" style="1" hidden="1"/>
    <col min="12033" max="12033" width="1.7109375" style="1" customWidth="1"/>
    <col min="12034" max="12034" width="2.7109375" style="1" customWidth="1"/>
    <col min="12035" max="12035" width="11.42578125" style="1" customWidth="1"/>
    <col min="12036" max="12036" width="39.42578125" style="1" customWidth="1"/>
    <col min="12037" max="12038" width="21" style="1" customWidth="1"/>
    <col min="12039" max="12039" width="4.140625" style="1" customWidth="1"/>
    <col min="12040" max="12040" width="11.42578125" style="1" customWidth="1"/>
    <col min="12041" max="12041" width="53.42578125" style="1" customWidth="1"/>
    <col min="12042" max="12043" width="21" style="1" customWidth="1"/>
    <col min="12044" max="12044" width="2.140625" style="1" customWidth="1"/>
    <col min="12045" max="12045" width="3" style="1" customWidth="1"/>
    <col min="12046" max="12288" width="11.42578125" style="1" hidden="1"/>
    <col min="12289" max="12289" width="1.7109375" style="1" customWidth="1"/>
    <col min="12290" max="12290" width="2.7109375" style="1" customWidth="1"/>
    <col min="12291" max="12291" width="11.42578125" style="1" customWidth="1"/>
    <col min="12292" max="12292" width="39.42578125" style="1" customWidth="1"/>
    <col min="12293" max="12294" width="21" style="1" customWidth="1"/>
    <col min="12295" max="12295" width="4.140625" style="1" customWidth="1"/>
    <col min="12296" max="12296" width="11.42578125" style="1" customWidth="1"/>
    <col min="12297" max="12297" width="53.42578125" style="1" customWidth="1"/>
    <col min="12298" max="12299" width="21" style="1" customWidth="1"/>
    <col min="12300" max="12300" width="2.140625" style="1" customWidth="1"/>
    <col min="12301" max="12301" width="3" style="1" customWidth="1"/>
    <col min="12302" max="12544" width="11.42578125" style="1" hidden="1"/>
    <col min="12545" max="12545" width="1.7109375" style="1" customWidth="1"/>
    <col min="12546" max="12546" width="2.7109375" style="1" customWidth="1"/>
    <col min="12547" max="12547" width="11.42578125" style="1" customWidth="1"/>
    <col min="12548" max="12548" width="39.42578125" style="1" customWidth="1"/>
    <col min="12549" max="12550" width="21" style="1" customWidth="1"/>
    <col min="12551" max="12551" width="4.140625" style="1" customWidth="1"/>
    <col min="12552" max="12552" width="11.42578125" style="1" customWidth="1"/>
    <col min="12553" max="12553" width="53.42578125" style="1" customWidth="1"/>
    <col min="12554" max="12555" width="21" style="1" customWidth="1"/>
    <col min="12556" max="12556" width="2.140625" style="1" customWidth="1"/>
    <col min="12557" max="12557" width="3" style="1" customWidth="1"/>
    <col min="12558" max="12800" width="11.42578125" style="1" hidden="1"/>
    <col min="12801" max="12801" width="1.7109375" style="1" customWidth="1"/>
    <col min="12802" max="12802" width="2.7109375" style="1" customWidth="1"/>
    <col min="12803" max="12803" width="11.42578125" style="1" customWidth="1"/>
    <col min="12804" max="12804" width="39.42578125" style="1" customWidth="1"/>
    <col min="12805" max="12806" width="21" style="1" customWidth="1"/>
    <col min="12807" max="12807" width="4.140625" style="1" customWidth="1"/>
    <col min="12808" max="12808" width="11.42578125" style="1" customWidth="1"/>
    <col min="12809" max="12809" width="53.42578125" style="1" customWidth="1"/>
    <col min="12810" max="12811" width="21" style="1" customWidth="1"/>
    <col min="12812" max="12812" width="2.140625" style="1" customWidth="1"/>
    <col min="12813" max="12813" width="3" style="1" customWidth="1"/>
    <col min="12814" max="13056" width="11.42578125" style="1" hidden="1"/>
    <col min="13057" max="13057" width="1.7109375" style="1" customWidth="1"/>
    <col min="13058" max="13058" width="2.7109375" style="1" customWidth="1"/>
    <col min="13059" max="13059" width="11.42578125" style="1" customWidth="1"/>
    <col min="13060" max="13060" width="39.42578125" style="1" customWidth="1"/>
    <col min="13061" max="13062" width="21" style="1" customWidth="1"/>
    <col min="13063" max="13063" width="4.140625" style="1" customWidth="1"/>
    <col min="13064" max="13064" width="11.42578125" style="1" customWidth="1"/>
    <col min="13065" max="13065" width="53.42578125" style="1" customWidth="1"/>
    <col min="13066" max="13067" width="21" style="1" customWidth="1"/>
    <col min="13068" max="13068" width="2.140625" style="1" customWidth="1"/>
    <col min="13069" max="13069" width="3" style="1" customWidth="1"/>
    <col min="13070" max="13312" width="11.42578125" style="1" hidden="1"/>
    <col min="13313" max="13313" width="1.7109375" style="1" customWidth="1"/>
    <col min="13314" max="13314" width="2.7109375" style="1" customWidth="1"/>
    <col min="13315" max="13315" width="11.42578125" style="1" customWidth="1"/>
    <col min="13316" max="13316" width="39.42578125" style="1" customWidth="1"/>
    <col min="13317" max="13318" width="21" style="1" customWidth="1"/>
    <col min="13319" max="13319" width="4.140625" style="1" customWidth="1"/>
    <col min="13320" max="13320" width="11.42578125" style="1" customWidth="1"/>
    <col min="13321" max="13321" width="53.42578125" style="1" customWidth="1"/>
    <col min="13322" max="13323" width="21" style="1" customWidth="1"/>
    <col min="13324" max="13324" width="2.140625" style="1" customWidth="1"/>
    <col min="13325" max="13325" width="3" style="1" customWidth="1"/>
    <col min="13326" max="13568" width="11.42578125" style="1" hidden="1"/>
    <col min="13569" max="13569" width="1.7109375" style="1" customWidth="1"/>
    <col min="13570" max="13570" width="2.7109375" style="1" customWidth="1"/>
    <col min="13571" max="13571" width="11.42578125" style="1" customWidth="1"/>
    <col min="13572" max="13572" width="39.42578125" style="1" customWidth="1"/>
    <col min="13573" max="13574" width="21" style="1" customWidth="1"/>
    <col min="13575" max="13575" width="4.140625" style="1" customWidth="1"/>
    <col min="13576" max="13576" width="11.42578125" style="1" customWidth="1"/>
    <col min="13577" max="13577" width="53.42578125" style="1" customWidth="1"/>
    <col min="13578" max="13579" width="21" style="1" customWidth="1"/>
    <col min="13580" max="13580" width="2.140625" style="1" customWidth="1"/>
    <col min="13581" max="13581" width="3" style="1" customWidth="1"/>
    <col min="13582" max="13824" width="11.42578125" style="1" hidden="1"/>
    <col min="13825" max="13825" width="1.7109375" style="1" customWidth="1"/>
    <col min="13826" max="13826" width="2.7109375" style="1" customWidth="1"/>
    <col min="13827" max="13827" width="11.42578125" style="1" customWidth="1"/>
    <col min="13828" max="13828" width="39.42578125" style="1" customWidth="1"/>
    <col min="13829" max="13830" width="21" style="1" customWidth="1"/>
    <col min="13831" max="13831" width="4.140625" style="1" customWidth="1"/>
    <col min="13832" max="13832" width="11.42578125" style="1" customWidth="1"/>
    <col min="13833" max="13833" width="53.42578125" style="1" customWidth="1"/>
    <col min="13834" max="13835" width="21" style="1" customWidth="1"/>
    <col min="13836" max="13836" width="2.140625" style="1" customWidth="1"/>
    <col min="13837" max="13837" width="3" style="1" customWidth="1"/>
    <col min="13838" max="14080" width="11.42578125" style="1" hidden="1"/>
    <col min="14081" max="14081" width="1.7109375" style="1" customWidth="1"/>
    <col min="14082" max="14082" width="2.7109375" style="1" customWidth="1"/>
    <col min="14083" max="14083" width="11.42578125" style="1" customWidth="1"/>
    <col min="14084" max="14084" width="39.42578125" style="1" customWidth="1"/>
    <col min="14085" max="14086" width="21" style="1" customWidth="1"/>
    <col min="14087" max="14087" width="4.140625" style="1" customWidth="1"/>
    <col min="14088" max="14088" width="11.42578125" style="1" customWidth="1"/>
    <col min="14089" max="14089" width="53.42578125" style="1" customWidth="1"/>
    <col min="14090" max="14091" width="21" style="1" customWidth="1"/>
    <col min="14092" max="14092" width="2.140625" style="1" customWidth="1"/>
    <col min="14093" max="14093" width="3" style="1" customWidth="1"/>
    <col min="14094" max="14336" width="11.42578125" style="1" hidden="1"/>
    <col min="14337" max="14337" width="1.7109375" style="1" customWidth="1"/>
    <col min="14338" max="14338" width="2.7109375" style="1" customWidth="1"/>
    <col min="14339" max="14339" width="11.42578125" style="1" customWidth="1"/>
    <col min="14340" max="14340" width="39.42578125" style="1" customWidth="1"/>
    <col min="14341" max="14342" width="21" style="1" customWidth="1"/>
    <col min="14343" max="14343" width="4.140625" style="1" customWidth="1"/>
    <col min="14344" max="14344" width="11.42578125" style="1" customWidth="1"/>
    <col min="14345" max="14345" width="53.42578125" style="1" customWidth="1"/>
    <col min="14346" max="14347" width="21" style="1" customWidth="1"/>
    <col min="14348" max="14348" width="2.140625" style="1" customWidth="1"/>
    <col min="14349" max="14349" width="3" style="1" customWidth="1"/>
    <col min="14350" max="14592" width="11.42578125" style="1" hidden="1"/>
    <col min="14593" max="14593" width="1.7109375" style="1" customWidth="1"/>
    <col min="14594" max="14594" width="2.7109375" style="1" customWidth="1"/>
    <col min="14595" max="14595" width="11.42578125" style="1" customWidth="1"/>
    <col min="14596" max="14596" width="39.42578125" style="1" customWidth="1"/>
    <col min="14597" max="14598" width="21" style="1" customWidth="1"/>
    <col min="14599" max="14599" width="4.140625" style="1" customWidth="1"/>
    <col min="14600" max="14600" width="11.42578125" style="1" customWidth="1"/>
    <col min="14601" max="14601" width="53.42578125" style="1" customWidth="1"/>
    <col min="14602" max="14603" width="21" style="1" customWidth="1"/>
    <col min="14604" max="14604" width="2.140625" style="1" customWidth="1"/>
    <col min="14605" max="14605" width="3" style="1" customWidth="1"/>
    <col min="14606" max="14848" width="11.42578125" style="1" hidden="1"/>
    <col min="14849" max="14849" width="1.7109375" style="1" customWidth="1"/>
    <col min="14850" max="14850" width="2.7109375" style="1" customWidth="1"/>
    <col min="14851" max="14851" width="11.42578125" style="1" customWidth="1"/>
    <col min="14852" max="14852" width="39.42578125" style="1" customWidth="1"/>
    <col min="14853" max="14854" width="21" style="1" customWidth="1"/>
    <col min="14855" max="14855" width="4.140625" style="1" customWidth="1"/>
    <col min="14856" max="14856" width="11.42578125" style="1" customWidth="1"/>
    <col min="14857" max="14857" width="53.42578125" style="1" customWidth="1"/>
    <col min="14858" max="14859" width="21" style="1" customWidth="1"/>
    <col min="14860" max="14860" width="2.140625" style="1" customWidth="1"/>
    <col min="14861" max="14861" width="3" style="1" customWidth="1"/>
    <col min="14862" max="15104" width="11.42578125" style="1" hidden="1"/>
    <col min="15105" max="15105" width="1.7109375" style="1" customWidth="1"/>
    <col min="15106" max="15106" width="2.7109375" style="1" customWidth="1"/>
    <col min="15107" max="15107" width="11.42578125" style="1" customWidth="1"/>
    <col min="15108" max="15108" width="39.42578125" style="1" customWidth="1"/>
    <col min="15109" max="15110" width="21" style="1" customWidth="1"/>
    <col min="15111" max="15111" width="4.140625" style="1" customWidth="1"/>
    <col min="15112" max="15112" width="11.42578125" style="1" customWidth="1"/>
    <col min="15113" max="15113" width="53.42578125" style="1" customWidth="1"/>
    <col min="15114" max="15115" width="21" style="1" customWidth="1"/>
    <col min="15116" max="15116" width="2.140625" style="1" customWidth="1"/>
    <col min="15117" max="15117" width="3" style="1" customWidth="1"/>
    <col min="15118" max="15360" width="11.42578125" style="1" hidden="1"/>
    <col min="15361" max="15361" width="1.7109375" style="1" customWidth="1"/>
    <col min="15362" max="15362" width="2.7109375" style="1" customWidth="1"/>
    <col min="15363" max="15363" width="11.42578125" style="1" customWidth="1"/>
    <col min="15364" max="15364" width="39.42578125" style="1" customWidth="1"/>
    <col min="15365" max="15366" width="21" style="1" customWidth="1"/>
    <col min="15367" max="15367" width="4.140625" style="1" customWidth="1"/>
    <col min="15368" max="15368" width="11.42578125" style="1" customWidth="1"/>
    <col min="15369" max="15369" width="53.42578125" style="1" customWidth="1"/>
    <col min="15370" max="15371" width="21" style="1" customWidth="1"/>
    <col min="15372" max="15372" width="2.140625" style="1" customWidth="1"/>
    <col min="15373" max="15373" width="3" style="1" customWidth="1"/>
    <col min="15374" max="15616" width="11.42578125" style="1" hidden="1"/>
    <col min="15617" max="15617" width="1.7109375" style="1" customWidth="1"/>
    <col min="15618" max="15618" width="2.7109375" style="1" customWidth="1"/>
    <col min="15619" max="15619" width="11.42578125" style="1" customWidth="1"/>
    <col min="15620" max="15620" width="39.42578125" style="1" customWidth="1"/>
    <col min="15621" max="15622" width="21" style="1" customWidth="1"/>
    <col min="15623" max="15623" width="4.140625" style="1" customWidth="1"/>
    <col min="15624" max="15624" width="11.42578125" style="1" customWidth="1"/>
    <col min="15625" max="15625" width="53.42578125" style="1" customWidth="1"/>
    <col min="15626" max="15627" width="21" style="1" customWidth="1"/>
    <col min="15628" max="15628" width="2.140625" style="1" customWidth="1"/>
    <col min="15629" max="15629" width="3" style="1" customWidth="1"/>
    <col min="15630" max="15872" width="11.42578125" style="1" hidden="1"/>
    <col min="15873" max="15873" width="1.7109375" style="1" customWidth="1"/>
    <col min="15874" max="15874" width="2.7109375" style="1" customWidth="1"/>
    <col min="15875" max="15875" width="11.42578125" style="1" customWidth="1"/>
    <col min="15876" max="15876" width="39.42578125" style="1" customWidth="1"/>
    <col min="15877" max="15878" width="21" style="1" customWidth="1"/>
    <col min="15879" max="15879" width="4.140625" style="1" customWidth="1"/>
    <col min="15880" max="15880" width="11.42578125" style="1" customWidth="1"/>
    <col min="15881" max="15881" width="53.42578125" style="1" customWidth="1"/>
    <col min="15882" max="15883" width="21" style="1" customWidth="1"/>
    <col min="15884" max="15884" width="2.140625" style="1" customWidth="1"/>
    <col min="15885" max="15885" width="3" style="1" customWidth="1"/>
    <col min="15886" max="16128" width="11.42578125" style="1" hidden="1"/>
    <col min="16129" max="16129" width="1.7109375" style="1" customWidth="1"/>
    <col min="16130" max="16130" width="2.7109375" style="1" customWidth="1"/>
    <col min="16131" max="16131" width="11.42578125" style="1" customWidth="1"/>
    <col min="16132" max="16132" width="39.42578125" style="1" customWidth="1"/>
    <col min="16133" max="16134" width="21" style="1" customWidth="1"/>
    <col min="16135" max="16135" width="4.140625" style="1" customWidth="1"/>
    <col min="16136" max="16136" width="11.42578125" style="1" customWidth="1"/>
    <col min="16137" max="16137" width="53.42578125" style="1" customWidth="1"/>
    <col min="16138" max="16139" width="21" style="1" customWidth="1"/>
    <col min="16140" max="16140" width="2.140625" style="1" customWidth="1"/>
    <col min="16141" max="16141" width="3" style="1" customWidth="1"/>
    <col min="16142" max="16384" width="11.42578125" style="1" hidden="1"/>
  </cols>
  <sheetData>
    <row r="1" spans="2:13">
      <c r="B1" s="641"/>
      <c r="C1" s="642"/>
      <c r="D1" s="641"/>
      <c r="E1" s="643"/>
      <c r="F1" s="643"/>
      <c r="G1" s="644"/>
      <c r="H1" s="643"/>
      <c r="I1" s="643"/>
      <c r="J1" s="643"/>
      <c r="K1" s="641"/>
      <c r="L1" s="641"/>
      <c r="M1" s="2"/>
    </row>
    <row r="2" spans="2:13">
      <c r="B2" s="685" t="s">
        <v>410</v>
      </c>
      <c r="C2" s="685"/>
      <c r="D2" s="685"/>
      <c r="E2" s="685"/>
      <c r="F2" s="685"/>
      <c r="G2" s="685"/>
      <c r="H2" s="685"/>
      <c r="I2" s="685"/>
      <c r="J2" s="685"/>
      <c r="K2" s="685"/>
      <c r="L2" s="685"/>
      <c r="M2" s="2"/>
    </row>
    <row r="3" spans="2:13">
      <c r="B3" s="645"/>
      <c r="C3" s="646"/>
      <c r="D3" s="688" t="s">
        <v>0</v>
      </c>
      <c r="E3" s="688"/>
      <c r="F3" s="688"/>
      <c r="G3" s="688"/>
      <c r="H3" s="688"/>
      <c r="I3" s="688"/>
      <c r="J3" s="688"/>
      <c r="K3" s="646"/>
      <c r="L3" s="646"/>
      <c r="M3" s="2"/>
    </row>
    <row r="4" spans="2:13">
      <c r="B4" s="645"/>
      <c r="C4" s="646"/>
      <c r="D4" s="688" t="s">
        <v>1</v>
      </c>
      <c r="E4" s="688"/>
      <c r="F4" s="688"/>
      <c r="G4" s="688"/>
      <c r="H4" s="688"/>
      <c r="I4" s="688"/>
      <c r="J4" s="688"/>
      <c r="K4" s="646"/>
      <c r="L4" s="646"/>
      <c r="M4" s="2"/>
    </row>
    <row r="5" spans="2:13">
      <c r="B5" s="645"/>
      <c r="C5" s="646"/>
      <c r="D5" s="688" t="s">
        <v>643</v>
      </c>
      <c r="E5" s="688"/>
      <c r="F5" s="688"/>
      <c r="G5" s="688"/>
      <c r="H5" s="688"/>
      <c r="I5" s="688"/>
      <c r="J5" s="688"/>
      <c r="K5" s="646"/>
      <c r="L5" s="646"/>
      <c r="M5" s="2"/>
    </row>
    <row r="6" spans="2:13">
      <c r="B6" s="645"/>
      <c r="C6" s="647"/>
      <c r="D6" s="689" t="s">
        <v>2</v>
      </c>
      <c r="E6" s="689"/>
      <c r="F6" s="689"/>
      <c r="G6" s="689"/>
      <c r="H6" s="689"/>
      <c r="I6" s="689"/>
      <c r="J6" s="689"/>
      <c r="K6" s="647"/>
      <c r="L6" s="647"/>
      <c r="M6" s="2"/>
    </row>
    <row r="7" spans="2:13">
      <c r="B7" s="647"/>
      <c r="C7" s="647"/>
      <c r="D7" s="647"/>
      <c r="E7" s="647"/>
      <c r="F7" s="647"/>
      <c r="G7" s="648"/>
      <c r="H7" s="647"/>
      <c r="I7" s="647"/>
      <c r="J7" s="647"/>
      <c r="K7" s="647"/>
      <c r="L7" s="645"/>
      <c r="M7" s="2"/>
    </row>
    <row r="8" spans="2:13">
      <c r="B8" s="647"/>
      <c r="C8" s="647"/>
      <c r="D8" s="647"/>
      <c r="E8" s="647"/>
      <c r="F8" s="647"/>
      <c r="G8" s="648"/>
      <c r="H8" s="647"/>
      <c r="I8" s="647"/>
      <c r="J8" s="647"/>
      <c r="K8" s="647"/>
      <c r="L8" s="641"/>
      <c r="M8" s="2"/>
    </row>
    <row r="9" spans="2:13">
      <c r="B9" s="690"/>
      <c r="C9" s="692" t="s">
        <v>4</v>
      </c>
      <c r="D9" s="692"/>
      <c r="E9" s="41" t="s">
        <v>5</v>
      </c>
      <c r="F9" s="41"/>
      <c r="G9" s="694"/>
      <c r="H9" s="692" t="s">
        <v>4</v>
      </c>
      <c r="I9" s="692"/>
      <c r="J9" s="41" t="s">
        <v>5</v>
      </c>
      <c r="K9" s="41"/>
      <c r="L9" s="42"/>
      <c r="M9" s="2"/>
    </row>
    <row r="10" spans="2:13">
      <c r="B10" s="691"/>
      <c r="C10" s="693"/>
      <c r="D10" s="693"/>
      <c r="E10" s="586">
        <v>2014</v>
      </c>
      <c r="F10" s="586">
        <v>2013</v>
      </c>
      <c r="G10" s="695"/>
      <c r="H10" s="693"/>
      <c r="I10" s="693"/>
      <c r="J10" s="586">
        <v>2014</v>
      </c>
      <c r="K10" s="586">
        <v>2013</v>
      </c>
      <c r="L10" s="43"/>
      <c r="M10" s="2"/>
    </row>
    <row r="11" spans="2:13">
      <c r="B11" s="6"/>
      <c r="C11" s="4"/>
      <c r="D11" s="4"/>
      <c r="E11" s="4"/>
      <c r="F11" s="4"/>
      <c r="G11" s="5"/>
      <c r="H11" s="4"/>
      <c r="I11" s="4"/>
      <c r="J11" s="4"/>
      <c r="K11" s="4"/>
      <c r="L11" s="7"/>
      <c r="M11" s="2"/>
    </row>
    <row r="12" spans="2:13">
      <c r="B12" s="6"/>
      <c r="C12" s="4"/>
      <c r="D12" s="4"/>
      <c r="E12" s="4"/>
      <c r="F12" s="4"/>
      <c r="G12" s="5"/>
      <c r="H12" s="4"/>
      <c r="I12" s="4"/>
      <c r="J12" s="4"/>
      <c r="K12" s="4"/>
      <c r="L12" s="7"/>
      <c r="M12" s="2"/>
    </row>
    <row r="13" spans="2:13">
      <c r="B13" s="8"/>
      <c r="C13" s="696" t="s">
        <v>6</v>
      </c>
      <c r="D13" s="696"/>
      <c r="E13" s="9"/>
      <c r="F13" s="10"/>
      <c r="G13" s="11"/>
      <c r="H13" s="696" t="s">
        <v>7</v>
      </c>
      <c r="I13" s="696"/>
      <c r="J13" s="12"/>
      <c r="K13" s="12"/>
      <c r="L13" s="7"/>
      <c r="M13" s="2"/>
    </row>
    <row r="14" spans="2:13">
      <c r="B14" s="8"/>
      <c r="C14" s="13"/>
      <c r="D14" s="12"/>
      <c r="E14" s="14"/>
      <c r="F14" s="14"/>
      <c r="G14" s="11"/>
      <c r="H14" s="13"/>
      <c r="I14" s="12"/>
      <c r="J14" s="15"/>
      <c r="K14" s="15"/>
      <c r="L14" s="7"/>
      <c r="M14" s="2"/>
    </row>
    <row r="15" spans="2:13">
      <c r="B15" s="8"/>
      <c r="C15" s="686" t="s">
        <v>8</v>
      </c>
      <c r="D15" s="686"/>
      <c r="E15" s="14"/>
      <c r="F15" s="14"/>
      <c r="G15" s="11"/>
      <c r="H15" s="686" t="s">
        <v>9</v>
      </c>
      <c r="I15" s="686"/>
      <c r="J15" s="14"/>
      <c r="K15" s="14"/>
      <c r="L15" s="7"/>
      <c r="M15" s="2"/>
    </row>
    <row r="16" spans="2:13">
      <c r="B16" s="8"/>
      <c r="C16" s="16"/>
      <c r="D16" s="17"/>
      <c r="E16" s="14"/>
      <c r="F16" s="14"/>
      <c r="G16" s="11"/>
      <c r="H16" s="16"/>
      <c r="I16" s="17"/>
      <c r="J16" s="14"/>
      <c r="K16" s="14"/>
      <c r="L16" s="7"/>
      <c r="M16" s="2"/>
    </row>
    <row r="17" spans="2:13">
      <c r="B17" s="8"/>
      <c r="C17" s="687" t="s">
        <v>10</v>
      </c>
      <c r="D17" s="687"/>
      <c r="E17" s="18">
        <v>25497</v>
      </c>
      <c r="F17" s="18">
        <v>29193</v>
      </c>
      <c r="G17" s="11"/>
      <c r="H17" s="687" t="s">
        <v>11</v>
      </c>
      <c r="I17" s="687"/>
      <c r="J17" s="18">
        <v>1868865</v>
      </c>
      <c r="K17" s="18">
        <v>1999808</v>
      </c>
      <c r="L17" s="7"/>
      <c r="M17" s="2"/>
    </row>
    <row r="18" spans="2:13">
      <c r="B18" s="8"/>
      <c r="C18" s="687" t="s">
        <v>12</v>
      </c>
      <c r="D18" s="687"/>
      <c r="E18" s="18">
        <v>-345929</v>
      </c>
      <c r="F18" s="18">
        <v>3997493</v>
      </c>
      <c r="G18" s="11"/>
      <c r="H18" s="687" t="s">
        <v>13</v>
      </c>
      <c r="I18" s="687"/>
      <c r="J18" s="18">
        <v>0</v>
      </c>
      <c r="K18" s="18">
        <v>0</v>
      </c>
      <c r="L18" s="7"/>
      <c r="M18" s="2"/>
    </row>
    <row r="19" spans="2:13">
      <c r="B19" s="8"/>
      <c r="C19" s="687" t="s">
        <v>14</v>
      </c>
      <c r="D19" s="687"/>
      <c r="E19" s="18">
        <v>2685201</v>
      </c>
      <c r="F19" s="18">
        <f>173143+1136833+5952+16995</f>
        <v>1332923</v>
      </c>
      <c r="G19" s="11"/>
      <c r="H19" s="687" t="s">
        <v>15</v>
      </c>
      <c r="I19" s="687"/>
      <c r="J19" s="18">
        <v>0</v>
      </c>
      <c r="K19" s="18">
        <v>0</v>
      </c>
      <c r="L19" s="7"/>
      <c r="M19" s="2"/>
    </row>
    <row r="20" spans="2:13">
      <c r="B20" s="8"/>
      <c r="C20" s="687" t="s">
        <v>16</v>
      </c>
      <c r="D20" s="687"/>
      <c r="E20" s="18">
        <v>5862030</v>
      </c>
      <c r="F20" s="18">
        <v>4768159</v>
      </c>
      <c r="G20" s="11"/>
      <c r="H20" s="687" t="s">
        <v>17</v>
      </c>
      <c r="I20" s="687"/>
      <c r="J20" s="18">
        <v>0</v>
      </c>
      <c r="K20" s="18">
        <v>0</v>
      </c>
      <c r="L20" s="7"/>
      <c r="M20" s="2"/>
    </row>
    <row r="21" spans="2:13">
      <c r="B21" s="8"/>
      <c r="C21" s="687" t="s">
        <v>18</v>
      </c>
      <c r="D21" s="687"/>
      <c r="E21" s="18">
        <v>0</v>
      </c>
      <c r="F21" s="18">
        <v>0</v>
      </c>
      <c r="G21" s="11"/>
      <c r="H21" s="687" t="s">
        <v>19</v>
      </c>
      <c r="I21" s="687"/>
      <c r="J21" s="18">
        <v>0</v>
      </c>
      <c r="K21" s="18">
        <v>0</v>
      </c>
      <c r="L21" s="7"/>
      <c r="M21" s="2"/>
    </row>
    <row r="22" spans="2:13">
      <c r="B22" s="8"/>
      <c r="C22" s="687" t="s">
        <v>20</v>
      </c>
      <c r="D22" s="687"/>
      <c r="E22" s="18">
        <v>0</v>
      </c>
      <c r="F22" s="18">
        <v>0</v>
      </c>
      <c r="G22" s="11"/>
      <c r="H22" s="687" t="s">
        <v>21</v>
      </c>
      <c r="I22" s="687"/>
      <c r="J22" s="18">
        <v>0</v>
      </c>
      <c r="K22" s="18">
        <v>0</v>
      </c>
      <c r="L22" s="7"/>
      <c r="M22" s="2"/>
    </row>
    <row r="23" spans="2:13">
      <c r="B23" s="8"/>
      <c r="C23" s="687" t="s">
        <v>22</v>
      </c>
      <c r="D23" s="687"/>
      <c r="E23" s="18">
        <v>0</v>
      </c>
      <c r="F23" s="18">
        <v>0</v>
      </c>
      <c r="G23" s="11"/>
      <c r="H23" s="687" t="s">
        <v>23</v>
      </c>
      <c r="I23" s="687"/>
      <c r="J23" s="18">
        <v>282169</v>
      </c>
      <c r="K23" s="18">
        <v>193971</v>
      </c>
      <c r="L23" s="7"/>
      <c r="M23" s="2"/>
    </row>
    <row r="24" spans="2:13">
      <c r="B24" s="8"/>
      <c r="C24" s="19"/>
      <c r="D24" s="20"/>
      <c r="E24" s="21"/>
      <c r="F24" s="21"/>
      <c r="G24" s="11"/>
      <c r="H24" s="687" t="s">
        <v>24</v>
      </c>
      <c r="I24" s="687"/>
      <c r="J24" s="18">
        <v>0</v>
      </c>
      <c r="K24" s="18">
        <v>0</v>
      </c>
      <c r="L24" s="7"/>
      <c r="M24" s="2"/>
    </row>
    <row r="25" spans="2:13">
      <c r="B25" s="22"/>
      <c r="C25" s="686" t="s">
        <v>25</v>
      </c>
      <c r="D25" s="686"/>
      <c r="E25" s="15">
        <f>SUM(E17:E24)</f>
        <v>8226799</v>
      </c>
      <c r="F25" s="15">
        <f>SUM(F17:F24)</f>
        <v>10127768</v>
      </c>
      <c r="G25" s="23"/>
      <c r="H25" s="13"/>
      <c r="I25" s="12"/>
      <c r="J25" s="24"/>
      <c r="K25" s="24"/>
      <c r="L25" s="7"/>
      <c r="M25" s="2"/>
    </row>
    <row r="26" spans="2:13">
      <c r="B26" s="22"/>
      <c r="C26" s="13"/>
      <c r="D26" s="25"/>
      <c r="E26" s="24"/>
      <c r="F26" s="24"/>
      <c r="G26" s="23"/>
      <c r="H26" s="686" t="s">
        <v>26</v>
      </c>
      <c r="I26" s="686"/>
      <c r="J26" s="15">
        <f>SUM(J17:J25)</f>
        <v>2151034</v>
      </c>
      <c r="K26" s="15">
        <f>SUM(K17:K25)</f>
        <v>2193779</v>
      </c>
      <c r="L26" s="7"/>
      <c r="M26" s="2"/>
    </row>
    <row r="27" spans="2:13">
      <c r="B27" s="8"/>
      <c r="C27" s="19"/>
      <c r="D27" s="19"/>
      <c r="E27" s="21"/>
      <c r="F27" s="21"/>
      <c r="G27" s="11"/>
      <c r="H27" s="26"/>
      <c r="I27" s="20"/>
      <c r="J27" s="21"/>
      <c r="K27" s="21"/>
      <c r="L27" s="7"/>
      <c r="M27" s="2"/>
    </row>
    <row r="28" spans="2:13">
      <c r="B28" s="8"/>
      <c r="C28" s="686" t="s">
        <v>27</v>
      </c>
      <c r="D28" s="686"/>
      <c r="E28" s="14"/>
      <c r="F28" s="14"/>
      <c r="G28" s="11"/>
      <c r="H28" s="686" t="s">
        <v>28</v>
      </c>
      <c r="I28" s="686"/>
      <c r="J28" s="14"/>
      <c r="K28" s="14"/>
      <c r="L28" s="7"/>
      <c r="M28" s="2"/>
    </row>
    <row r="29" spans="2:13">
      <c r="B29" s="8"/>
      <c r="C29" s="19"/>
      <c r="D29" s="19"/>
      <c r="E29" s="21"/>
      <c r="F29" s="21"/>
      <c r="G29" s="11"/>
      <c r="H29" s="19"/>
      <c r="I29" s="20"/>
      <c r="J29" s="21"/>
      <c r="K29" s="21"/>
      <c r="L29" s="7"/>
      <c r="M29" s="2"/>
    </row>
    <row r="30" spans="2:13">
      <c r="B30" s="8"/>
      <c r="C30" s="687" t="s">
        <v>29</v>
      </c>
      <c r="D30" s="687"/>
      <c r="E30" s="18">
        <v>0</v>
      </c>
      <c r="F30" s="18">
        <v>0</v>
      </c>
      <c r="G30" s="11"/>
      <c r="H30" s="687" t="s">
        <v>30</v>
      </c>
      <c r="I30" s="687"/>
      <c r="J30" s="18">
        <v>0</v>
      </c>
      <c r="K30" s="18">
        <v>0</v>
      </c>
      <c r="L30" s="7"/>
      <c r="M30" s="2"/>
    </row>
    <row r="31" spans="2:13">
      <c r="B31" s="8"/>
      <c r="C31" s="687" t="s">
        <v>31</v>
      </c>
      <c r="D31" s="687"/>
      <c r="E31" s="18">
        <v>0</v>
      </c>
      <c r="F31" s="18">
        <v>0</v>
      </c>
      <c r="G31" s="11"/>
      <c r="H31" s="687" t="s">
        <v>32</v>
      </c>
      <c r="I31" s="687"/>
      <c r="J31" s="18">
        <v>0</v>
      </c>
      <c r="K31" s="18">
        <v>0</v>
      </c>
      <c r="L31" s="7"/>
      <c r="M31" s="2"/>
    </row>
    <row r="32" spans="2:13">
      <c r="B32" s="8"/>
      <c r="C32" s="687" t="s">
        <v>33</v>
      </c>
      <c r="D32" s="687"/>
      <c r="E32" s="18">
        <v>12096593</v>
      </c>
      <c r="F32" s="18">
        <f>5040893+7055700</f>
        <v>12096593</v>
      </c>
      <c r="G32" s="11"/>
      <c r="H32" s="687" t="s">
        <v>34</v>
      </c>
      <c r="I32" s="687"/>
      <c r="J32" s="18">
        <v>0</v>
      </c>
      <c r="K32" s="18">
        <v>0</v>
      </c>
      <c r="L32" s="7"/>
      <c r="M32" s="2"/>
    </row>
    <row r="33" spans="2:13">
      <c r="B33" s="8"/>
      <c r="C33" s="687" t="s">
        <v>35</v>
      </c>
      <c r="D33" s="687"/>
      <c r="E33" s="18">
        <v>6400609</v>
      </c>
      <c r="F33" s="18">
        <f>3020942+374420+1664660+461433+219486</f>
        <v>5740941</v>
      </c>
      <c r="G33" s="11"/>
      <c r="H33" s="687" t="s">
        <v>36</v>
      </c>
      <c r="I33" s="687"/>
      <c r="J33" s="18">
        <v>0</v>
      </c>
      <c r="K33" s="18">
        <v>0</v>
      </c>
      <c r="L33" s="7"/>
      <c r="M33" s="2"/>
    </row>
    <row r="34" spans="2:13">
      <c r="B34" s="8"/>
      <c r="C34" s="687" t="s">
        <v>37</v>
      </c>
      <c r="D34" s="687"/>
      <c r="E34" s="18">
        <v>28903</v>
      </c>
      <c r="F34" s="18">
        <v>28903</v>
      </c>
      <c r="G34" s="11"/>
      <c r="H34" s="687" t="s">
        <v>38</v>
      </c>
      <c r="I34" s="687"/>
      <c r="J34" s="18">
        <v>0</v>
      </c>
      <c r="K34" s="18">
        <v>0</v>
      </c>
      <c r="L34" s="7"/>
      <c r="M34" s="2"/>
    </row>
    <row r="35" spans="2:13">
      <c r="B35" s="8"/>
      <c r="C35" s="687" t="s">
        <v>39</v>
      </c>
      <c r="D35" s="687"/>
      <c r="E35" s="18">
        <v>-5271266</v>
      </c>
      <c r="F35" s="18">
        <v>-5090962</v>
      </c>
      <c r="G35" s="11"/>
      <c r="H35" s="687" t="s">
        <v>40</v>
      </c>
      <c r="I35" s="687"/>
      <c r="J35" s="18">
        <v>0</v>
      </c>
      <c r="K35" s="18">
        <v>0</v>
      </c>
      <c r="L35" s="7"/>
      <c r="M35" s="2"/>
    </row>
    <row r="36" spans="2:13">
      <c r="B36" s="8"/>
      <c r="C36" s="687" t="s">
        <v>41</v>
      </c>
      <c r="D36" s="687"/>
      <c r="E36" s="18">
        <v>5559</v>
      </c>
      <c r="F36" s="18">
        <v>5559</v>
      </c>
      <c r="G36" s="11"/>
      <c r="H36" s="19"/>
      <c r="I36" s="20"/>
      <c r="J36" s="21"/>
      <c r="K36" s="21"/>
      <c r="L36" s="7"/>
      <c r="M36" s="2"/>
    </row>
    <row r="37" spans="2:13">
      <c r="B37" s="8"/>
      <c r="C37" s="687" t="s">
        <v>42</v>
      </c>
      <c r="D37" s="687"/>
      <c r="E37" s="18">
        <v>0</v>
      </c>
      <c r="F37" s="18">
        <v>0</v>
      </c>
      <c r="G37" s="11"/>
      <c r="H37" s="686" t="s">
        <v>43</v>
      </c>
      <c r="I37" s="686"/>
      <c r="J37" s="15">
        <f>SUM(J30:J36)</f>
        <v>0</v>
      </c>
      <c r="K37" s="15">
        <f>SUM(K30:K36)</f>
        <v>0</v>
      </c>
      <c r="L37" s="7"/>
      <c r="M37" s="2"/>
    </row>
    <row r="38" spans="2:13">
      <c r="B38" s="8"/>
      <c r="C38" s="687" t="s">
        <v>44</v>
      </c>
      <c r="D38" s="687"/>
      <c r="E38" s="18">
        <v>0</v>
      </c>
      <c r="F38" s="18">
        <v>0</v>
      </c>
      <c r="G38" s="11"/>
      <c r="H38" s="13"/>
      <c r="I38" s="25"/>
      <c r="J38" s="24"/>
      <c r="K38" s="24"/>
      <c r="L38" s="7"/>
      <c r="M38" s="2"/>
    </row>
    <row r="39" spans="2:13">
      <c r="B39" s="8"/>
      <c r="C39" s="19"/>
      <c r="D39" s="20"/>
      <c r="E39" s="21"/>
      <c r="F39" s="21"/>
      <c r="G39" s="11"/>
      <c r="H39" s="686" t="s">
        <v>45</v>
      </c>
      <c r="I39" s="686"/>
      <c r="J39" s="15">
        <f>J26+J37</f>
        <v>2151034</v>
      </c>
      <c r="K39" s="15">
        <f>K26+K37</f>
        <v>2193779</v>
      </c>
      <c r="L39" s="7"/>
      <c r="M39" s="2"/>
    </row>
    <row r="40" spans="2:13">
      <c r="B40" s="22"/>
      <c r="C40" s="686" t="s">
        <v>46</v>
      </c>
      <c r="D40" s="686"/>
      <c r="E40" s="15">
        <f>SUM(E30:E39)</f>
        <v>13260398</v>
      </c>
      <c r="F40" s="15">
        <f>SUM(F30:F39)</f>
        <v>12781034</v>
      </c>
      <c r="G40" s="23"/>
      <c r="H40" s="13"/>
      <c r="I40" s="27"/>
      <c r="J40" s="24"/>
      <c r="K40" s="24"/>
      <c r="L40" s="7"/>
      <c r="M40" s="2"/>
    </row>
    <row r="41" spans="2:13">
      <c r="B41" s="8"/>
      <c r="C41" s="19"/>
      <c r="D41" s="13"/>
      <c r="E41" s="21"/>
      <c r="F41" s="21"/>
      <c r="G41" s="11"/>
      <c r="H41" s="696" t="s">
        <v>47</v>
      </c>
      <c r="I41" s="696"/>
      <c r="J41" s="21"/>
      <c r="K41" s="21"/>
      <c r="L41" s="7"/>
      <c r="M41" s="2"/>
    </row>
    <row r="42" spans="2:13">
      <c r="B42" s="8"/>
      <c r="C42" s="686" t="s">
        <v>48</v>
      </c>
      <c r="D42" s="686"/>
      <c r="E42" s="15">
        <f>E25+E40</f>
        <v>21487197</v>
      </c>
      <c r="F42" s="15">
        <f>F25+F40</f>
        <v>22908802</v>
      </c>
      <c r="G42" s="11"/>
      <c r="H42" s="13"/>
      <c r="I42" s="27"/>
      <c r="J42" s="21"/>
      <c r="K42" s="21"/>
      <c r="L42" s="7"/>
      <c r="M42" s="2"/>
    </row>
    <row r="43" spans="2:13">
      <c r="B43" s="8"/>
      <c r="C43" s="19"/>
      <c r="D43" s="19"/>
      <c r="E43" s="21"/>
      <c r="F43" s="21"/>
      <c r="G43" s="11"/>
      <c r="H43" s="686" t="s">
        <v>49</v>
      </c>
      <c r="I43" s="686"/>
      <c r="J43" s="15">
        <f>SUM(J45:J47)</f>
        <v>7816276</v>
      </c>
      <c r="K43" s="15">
        <f>SUM(K45:K47)</f>
        <v>7427341</v>
      </c>
      <c r="L43" s="7"/>
      <c r="M43" s="2"/>
    </row>
    <row r="44" spans="2:13">
      <c r="B44" s="8"/>
      <c r="C44" s="19"/>
      <c r="D44" s="19"/>
      <c r="E44" s="21"/>
      <c r="F44" s="21"/>
      <c r="G44" s="11"/>
      <c r="H44" s="19"/>
      <c r="I44" s="10"/>
      <c r="J44" s="21"/>
      <c r="K44" s="21"/>
      <c r="L44" s="7"/>
      <c r="M44" s="2"/>
    </row>
    <row r="45" spans="2:13">
      <c r="B45" s="8"/>
      <c r="C45" s="19"/>
      <c r="D45" s="19"/>
      <c r="E45" s="21"/>
      <c r="F45" s="21"/>
      <c r="G45" s="11"/>
      <c r="H45" s="687" t="s">
        <v>50</v>
      </c>
      <c r="I45" s="687"/>
      <c r="J45" s="18">
        <v>7816276</v>
      </c>
      <c r="K45" s="18">
        <v>7427341</v>
      </c>
      <c r="L45" s="7"/>
      <c r="M45" s="2"/>
    </row>
    <row r="46" spans="2:13">
      <c r="B46" s="8"/>
      <c r="C46" s="19"/>
      <c r="D46" s="28"/>
      <c r="E46" s="28"/>
      <c r="F46" s="21"/>
      <c r="G46" s="11"/>
      <c r="H46" s="687" t="s">
        <v>51</v>
      </c>
      <c r="I46" s="687"/>
      <c r="J46" s="18">
        <v>0</v>
      </c>
      <c r="K46" s="18">
        <v>0</v>
      </c>
      <c r="L46" s="7"/>
      <c r="M46" s="2"/>
    </row>
    <row r="47" spans="2:13">
      <c r="B47" s="8"/>
      <c r="C47" s="19"/>
      <c r="D47" s="28"/>
      <c r="E47" s="28"/>
      <c r="F47" s="21"/>
      <c r="G47" s="11"/>
      <c r="H47" s="687" t="s">
        <v>52</v>
      </c>
      <c r="I47" s="687"/>
      <c r="J47" s="18">
        <v>0</v>
      </c>
      <c r="K47" s="18">
        <v>0</v>
      </c>
      <c r="L47" s="7"/>
      <c r="M47" s="2"/>
    </row>
    <row r="48" spans="2:13">
      <c r="B48" s="8"/>
      <c r="C48" s="19"/>
      <c r="D48" s="28"/>
      <c r="E48" s="28"/>
      <c r="F48" s="21"/>
      <c r="G48" s="11"/>
      <c r="H48" s="19"/>
      <c r="I48" s="10"/>
      <c r="J48" s="21"/>
      <c r="K48" s="21"/>
      <c r="L48" s="7"/>
      <c r="M48" s="2"/>
    </row>
    <row r="49" spans="2:13">
      <c r="B49" s="8"/>
      <c r="C49" s="19"/>
      <c r="D49" s="28"/>
      <c r="E49" s="28"/>
      <c r="F49" s="21"/>
      <c r="G49" s="11"/>
      <c r="H49" s="686" t="s">
        <v>53</v>
      </c>
      <c r="I49" s="686"/>
      <c r="J49" s="15">
        <f>SUM(J51:J55)</f>
        <v>11519887</v>
      </c>
      <c r="K49" s="15">
        <f>SUM(K51:K55)</f>
        <v>13287682</v>
      </c>
      <c r="L49" s="7"/>
      <c r="M49" s="2"/>
    </row>
    <row r="50" spans="2:13">
      <c r="B50" s="8"/>
      <c r="C50" s="19"/>
      <c r="D50" s="28"/>
      <c r="E50" s="28"/>
      <c r="F50" s="21"/>
      <c r="G50" s="11"/>
      <c r="H50" s="13"/>
      <c r="I50" s="10"/>
      <c r="J50" s="29"/>
      <c r="K50" s="29"/>
      <c r="L50" s="7"/>
      <c r="M50" s="2"/>
    </row>
    <row r="51" spans="2:13">
      <c r="B51" s="8"/>
      <c r="C51" s="19"/>
      <c r="D51" s="28"/>
      <c r="E51" s="28"/>
      <c r="F51" s="21"/>
      <c r="G51" s="11"/>
      <c r="H51" s="687" t="s">
        <v>54</v>
      </c>
      <c r="I51" s="687"/>
      <c r="J51" s="18">
        <v>-1287095</v>
      </c>
      <c r="K51" s="18">
        <v>309563</v>
      </c>
      <c r="L51" s="7"/>
      <c r="M51" s="2"/>
    </row>
    <row r="52" spans="2:13">
      <c r="B52" s="8"/>
      <c r="C52" s="19"/>
      <c r="D52" s="28"/>
      <c r="E52" s="28"/>
      <c r="F52" s="21"/>
      <c r="G52" s="11"/>
      <c r="H52" s="687" t="s">
        <v>55</v>
      </c>
      <c r="I52" s="687"/>
      <c r="J52" s="18">
        <v>12806982</v>
      </c>
      <c r="K52" s="18">
        <f>13550387-572268</f>
        <v>12978119</v>
      </c>
      <c r="L52" s="7"/>
      <c r="M52" s="2"/>
    </row>
    <row r="53" spans="2:13">
      <c r="B53" s="8"/>
      <c r="C53" s="19"/>
      <c r="D53" s="28"/>
      <c r="E53" s="28"/>
      <c r="F53" s="21"/>
      <c r="G53" s="11"/>
      <c r="H53" s="687" t="s">
        <v>56</v>
      </c>
      <c r="I53" s="687"/>
      <c r="J53" s="18">
        <v>0</v>
      </c>
      <c r="K53" s="18">
        <v>0</v>
      </c>
      <c r="L53" s="7"/>
      <c r="M53" s="2"/>
    </row>
    <row r="54" spans="2:13">
      <c r="B54" s="8"/>
      <c r="C54" s="19"/>
      <c r="D54" s="19"/>
      <c r="E54" s="21"/>
      <c r="F54" s="21"/>
      <c r="G54" s="11"/>
      <c r="H54" s="687" t="s">
        <v>57</v>
      </c>
      <c r="I54" s="687"/>
      <c r="J54" s="18">
        <v>0</v>
      </c>
      <c r="K54" s="18">
        <v>0</v>
      </c>
      <c r="L54" s="7"/>
      <c r="M54" s="2"/>
    </row>
    <row r="55" spans="2:13">
      <c r="B55" s="8"/>
      <c r="C55" s="19"/>
      <c r="D55" s="19"/>
      <c r="E55" s="21"/>
      <c r="F55" s="21"/>
      <c r="G55" s="11"/>
      <c r="H55" s="687" t="s">
        <v>58</v>
      </c>
      <c r="I55" s="687"/>
      <c r="J55" s="18">
        <v>0</v>
      </c>
      <c r="K55" s="18">
        <v>0</v>
      </c>
      <c r="L55" s="7"/>
      <c r="M55" s="2"/>
    </row>
    <row r="56" spans="2:13">
      <c r="B56" s="8"/>
      <c r="C56" s="19"/>
      <c r="D56" s="19"/>
      <c r="E56" s="21"/>
      <c r="F56" s="21"/>
      <c r="G56" s="11"/>
      <c r="H56" s="19"/>
      <c r="I56" s="10"/>
      <c r="J56" s="21"/>
      <c r="K56" s="21"/>
      <c r="L56" s="7"/>
      <c r="M56" s="2"/>
    </row>
    <row r="57" spans="2:13">
      <c r="B57" s="8"/>
      <c r="C57" s="19"/>
      <c r="D57" s="19"/>
      <c r="E57" s="21"/>
      <c r="F57" s="21"/>
      <c r="G57" s="11"/>
      <c r="H57" s="686" t="s">
        <v>59</v>
      </c>
      <c r="I57" s="686"/>
      <c r="J57" s="15">
        <f>SUM(J59:J60)</f>
        <v>0</v>
      </c>
      <c r="K57" s="15">
        <f>SUM(K59:K60)</f>
        <v>0</v>
      </c>
      <c r="L57" s="7"/>
      <c r="M57" s="2"/>
    </row>
    <row r="58" spans="2:13">
      <c r="B58" s="8"/>
      <c r="C58" s="19"/>
      <c r="D58" s="19"/>
      <c r="E58" s="21"/>
      <c r="F58" s="21"/>
      <c r="G58" s="11"/>
      <c r="H58" s="19"/>
      <c r="I58" s="10"/>
      <c r="J58" s="21"/>
      <c r="K58" s="21"/>
      <c r="L58" s="7"/>
      <c r="M58" s="2"/>
    </row>
    <row r="59" spans="2:13">
      <c r="B59" s="8"/>
      <c r="C59" s="19"/>
      <c r="D59" s="19"/>
      <c r="E59" s="21"/>
      <c r="F59" s="21"/>
      <c r="G59" s="11"/>
      <c r="H59" s="687" t="s">
        <v>60</v>
      </c>
      <c r="I59" s="687"/>
      <c r="J59" s="18">
        <v>0</v>
      </c>
      <c r="K59" s="18">
        <v>0</v>
      </c>
      <c r="L59" s="7"/>
      <c r="M59" s="2"/>
    </row>
    <row r="60" spans="2:13">
      <c r="B60" s="8"/>
      <c r="C60" s="19"/>
      <c r="D60" s="19"/>
      <c r="E60" s="21"/>
      <c r="F60" s="21"/>
      <c r="G60" s="11"/>
      <c r="H60" s="687" t="s">
        <v>61</v>
      </c>
      <c r="I60" s="687"/>
      <c r="J60" s="18">
        <v>0</v>
      </c>
      <c r="K60" s="18">
        <v>0</v>
      </c>
      <c r="L60" s="7"/>
      <c r="M60" s="2"/>
    </row>
    <row r="61" spans="2:13">
      <c r="B61" s="8"/>
      <c r="C61" s="19"/>
      <c r="D61" s="19"/>
      <c r="E61" s="21"/>
      <c r="F61" s="21"/>
      <c r="G61" s="11"/>
      <c r="H61" s="19"/>
      <c r="I61" s="30"/>
      <c r="J61" s="21"/>
      <c r="K61" s="21"/>
      <c r="L61" s="7"/>
      <c r="M61" s="2"/>
    </row>
    <row r="62" spans="2:13">
      <c r="B62" s="8"/>
      <c r="C62" s="19"/>
      <c r="D62" s="19"/>
      <c r="E62" s="21"/>
      <c r="F62" s="21"/>
      <c r="G62" s="11"/>
      <c r="H62" s="686" t="s">
        <v>62</v>
      </c>
      <c r="I62" s="686"/>
      <c r="J62" s="15">
        <f>J43+J49+J57</f>
        <v>19336163</v>
      </c>
      <c r="K62" s="15">
        <f>K43+K49+K57</f>
        <v>20715023</v>
      </c>
      <c r="L62" s="7"/>
      <c r="M62" s="2"/>
    </row>
    <row r="63" spans="2:13">
      <c r="B63" s="8"/>
      <c r="C63" s="19"/>
      <c r="D63" s="19"/>
      <c r="E63" s="21"/>
      <c r="F63" s="21"/>
      <c r="G63" s="11"/>
      <c r="H63" s="19"/>
      <c r="I63" s="10"/>
      <c r="J63" s="21"/>
      <c r="K63" s="21"/>
      <c r="L63" s="7"/>
      <c r="M63" s="2"/>
    </row>
    <row r="64" spans="2:13">
      <c r="B64" s="8"/>
      <c r="C64" s="19"/>
      <c r="D64" s="19"/>
      <c r="E64" s="21"/>
      <c r="F64" s="21"/>
      <c r="G64" s="11"/>
      <c r="H64" s="686" t="s">
        <v>63</v>
      </c>
      <c r="I64" s="686"/>
      <c r="J64" s="15">
        <f>J62+J39</f>
        <v>21487197</v>
      </c>
      <c r="K64" s="15">
        <f>K62+K39</f>
        <v>22908802</v>
      </c>
      <c r="L64" s="7"/>
      <c r="M64" s="2"/>
    </row>
    <row r="65" spans="2:13">
      <c r="B65" s="31"/>
      <c r="C65" s="32"/>
      <c r="D65" s="32"/>
      <c r="E65" s="32"/>
      <c r="F65" s="32"/>
      <c r="G65" s="33"/>
      <c r="H65" s="32"/>
      <c r="I65" s="32"/>
      <c r="J65" s="32"/>
      <c r="K65" s="32"/>
      <c r="L65" s="34"/>
      <c r="M65" s="2"/>
    </row>
    <row r="66" spans="2:13">
      <c r="B66" s="3"/>
      <c r="C66" s="10"/>
      <c r="D66" s="35"/>
      <c r="E66" s="36"/>
      <c r="F66" s="36"/>
      <c r="G66" s="11"/>
      <c r="H66" s="37"/>
      <c r="I66" s="35"/>
      <c r="J66" s="36"/>
      <c r="K66" s="36"/>
      <c r="L66" s="2"/>
      <c r="M66" s="2"/>
    </row>
    <row r="67" spans="2:13">
      <c r="B67" s="2"/>
      <c r="C67" s="698" t="s">
        <v>64</v>
      </c>
      <c r="D67" s="698"/>
      <c r="E67" s="698"/>
      <c r="F67" s="698"/>
      <c r="G67" s="698"/>
      <c r="H67" s="698"/>
      <c r="I67" s="698"/>
      <c r="J67" s="698"/>
      <c r="K67" s="698"/>
      <c r="L67" s="2"/>
      <c r="M67" s="2"/>
    </row>
    <row r="68" spans="2:13">
      <c r="B68" s="2"/>
      <c r="C68" s="10"/>
      <c r="D68" s="35"/>
      <c r="E68" s="36"/>
      <c r="F68" s="36"/>
      <c r="G68" s="2"/>
      <c r="H68" s="37"/>
      <c r="I68" s="38"/>
      <c r="J68" s="35"/>
      <c r="K68" s="36"/>
      <c r="L68" s="2"/>
      <c r="M68" s="2"/>
    </row>
    <row r="69" spans="2:13">
      <c r="B69" s="2"/>
      <c r="C69" s="10"/>
      <c r="D69" s="35"/>
      <c r="E69" s="36"/>
      <c r="F69" s="36"/>
      <c r="G69" s="3"/>
      <c r="H69" s="37"/>
      <c r="I69" s="550"/>
      <c r="J69" s="35"/>
      <c r="K69" s="36"/>
      <c r="L69" s="2"/>
      <c r="M69" s="2"/>
    </row>
    <row r="70" spans="2:13">
      <c r="B70" s="2"/>
      <c r="C70" s="700" t="s">
        <v>1103</v>
      </c>
      <c r="D70" s="700"/>
      <c r="E70" s="549"/>
      <c r="F70" s="699" t="s">
        <v>1101</v>
      </c>
      <c r="G70" s="699"/>
      <c r="H70" s="699"/>
      <c r="I70" s="549"/>
      <c r="J70" s="699" t="s">
        <v>408</v>
      </c>
      <c r="K70" s="699"/>
      <c r="L70" s="2"/>
      <c r="M70" s="2"/>
    </row>
    <row r="71" spans="2:13" ht="12" customHeight="1">
      <c r="B71" s="2"/>
      <c r="C71" s="697" t="s">
        <v>412</v>
      </c>
      <c r="D71" s="697"/>
      <c r="E71" s="85"/>
      <c r="F71" s="697" t="s">
        <v>1102</v>
      </c>
      <c r="G71" s="697"/>
      <c r="H71" s="697"/>
      <c r="I71" s="85"/>
      <c r="J71" s="697" t="s">
        <v>409</v>
      </c>
      <c r="K71" s="697"/>
      <c r="L71" s="2"/>
      <c r="M71" s="2"/>
    </row>
    <row r="72" spans="2:13" s="3" customFormat="1"/>
    <row r="73" spans="2:13" ht="12" customHeight="1"/>
  </sheetData>
  <mergeCells count="74">
    <mergeCell ref="J71:K71"/>
    <mergeCell ref="H60:I60"/>
    <mergeCell ref="H62:I62"/>
    <mergeCell ref="H64:I64"/>
    <mergeCell ref="C67:K67"/>
    <mergeCell ref="J70:K70"/>
    <mergeCell ref="C70:D70"/>
    <mergeCell ref="C71:D71"/>
    <mergeCell ref="F70:H70"/>
    <mergeCell ref="F71:H71"/>
    <mergeCell ref="H53:I53"/>
    <mergeCell ref="H54:I54"/>
    <mergeCell ref="H55:I55"/>
    <mergeCell ref="H57:I57"/>
    <mergeCell ref="H59:I59"/>
    <mergeCell ref="H52:I52"/>
    <mergeCell ref="C38:D38"/>
    <mergeCell ref="H39:I39"/>
    <mergeCell ref="C40:D40"/>
    <mergeCell ref="H41:I41"/>
    <mergeCell ref="C42:D42"/>
    <mergeCell ref="H43:I43"/>
    <mergeCell ref="H45:I45"/>
    <mergeCell ref="H46:I46"/>
    <mergeCell ref="H47:I47"/>
    <mergeCell ref="H49:I49"/>
    <mergeCell ref="H51:I51"/>
    <mergeCell ref="H28:I28"/>
    <mergeCell ref="C37:D37"/>
    <mergeCell ref="H37:I37"/>
    <mergeCell ref="C31:D31"/>
    <mergeCell ref="H31:I31"/>
    <mergeCell ref="C32:D32"/>
    <mergeCell ref="H32:I32"/>
    <mergeCell ref="C33:D33"/>
    <mergeCell ref="H33:I33"/>
    <mergeCell ref="C34:D34"/>
    <mergeCell ref="H34:I34"/>
    <mergeCell ref="C35:D35"/>
    <mergeCell ref="H35:I35"/>
    <mergeCell ref="C36:D36"/>
    <mergeCell ref="C19:D19"/>
    <mergeCell ref="H19:I19"/>
    <mergeCell ref="C20:D20"/>
    <mergeCell ref="H20:I20"/>
    <mergeCell ref="C30:D30"/>
    <mergeCell ref="H30:I30"/>
    <mergeCell ref="C21:D21"/>
    <mergeCell ref="H21:I21"/>
    <mergeCell ref="C22:D22"/>
    <mergeCell ref="H22:I22"/>
    <mergeCell ref="C23:D23"/>
    <mergeCell ref="H23:I23"/>
    <mergeCell ref="H24:I24"/>
    <mergeCell ref="C25:D25"/>
    <mergeCell ref="H26:I26"/>
    <mergeCell ref="C28:D28"/>
    <mergeCell ref="C18:D18"/>
    <mergeCell ref="H18:I18"/>
    <mergeCell ref="B9:B10"/>
    <mergeCell ref="C9:D10"/>
    <mergeCell ref="G9:G10"/>
    <mergeCell ref="H9:I10"/>
    <mergeCell ref="C13:D13"/>
    <mergeCell ref="H13:I13"/>
    <mergeCell ref="B2:L2"/>
    <mergeCell ref="C15:D15"/>
    <mergeCell ref="H15:I15"/>
    <mergeCell ref="C17:D17"/>
    <mergeCell ref="H17:I17"/>
    <mergeCell ref="D3:J3"/>
    <mergeCell ref="D4:J4"/>
    <mergeCell ref="D5:J5"/>
    <mergeCell ref="D6:J6"/>
  </mergeCells>
  <pageMargins left="0.70866141732283472" right="0.70866141732283472" top="0.74803149606299213" bottom="0.74803149606299213" header="0.31496062992125984" footer="0.31496062992125984"/>
  <pageSetup scale="5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workbookViewId="0">
      <selection activeCell="M20" sqref="M20"/>
    </sheetView>
  </sheetViews>
  <sheetFormatPr baseColWidth="10" defaultRowHeight="1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W53"/>
  <sheetViews>
    <sheetView tabSelected="1" topLeftCell="A25" zoomScale="90" zoomScaleNormal="90" workbookViewId="0">
      <selection activeCell="C49" sqref="C49:D49"/>
    </sheetView>
  </sheetViews>
  <sheetFormatPr baseColWidth="10" defaultColWidth="0" defaultRowHeight="14.25" customHeight="1" zeroHeight="1"/>
  <cols>
    <col min="1" max="1" width="2.7109375" style="313" customWidth="1"/>
    <col min="2" max="3" width="11.42578125" style="313" customWidth="1"/>
    <col min="4" max="4" width="51.28515625" style="313" customWidth="1"/>
    <col min="5" max="5" width="20.85546875" style="313" customWidth="1"/>
    <col min="6" max="6" width="26.85546875" style="313" bestFit="1" customWidth="1"/>
    <col min="7" max="10" width="20.85546875" style="313" customWidth="1"/>
    <col min="11" max="11" width="2.85546875" style="313" customWidth="1"/>
    <col min="12" max="16384" width="11.42578125" style="313" hidden="1"/>
  </cols>
  <sheetData>
    <row r="1" spans="2:10" ht="8.25" customHeight="1"/>
    <row r="2" spans="2:10" ht="15">
      <c r="B2" s="898" t="s">
        <v>410</v>
      </c>
      <c r="C2" s="899"/>
      <c r="D2" s="899"/>
      <c r="E2" s="899"/>
      <c r="F2" s="899"/>
      <c r="G2" s="899"/>
      <c r="H2" s="899"/>
      <c r="I2" s="899"/>
      <c r="J2" s="900"/>
    </row>
    <row r="3" spans="2:10" ht="15">
      <c r="B3" s="898" t="s">
        <v>0</v>
      </c>
      <c r="C3" s="899"/>
      <c r="D3" s="899"/>
      <c r="E3" s="899"/>
      <c r="F3" s="899"/>
      <c r="G3" s="899"/>
      <c r="H3" s="899"/>
      <c r="I3" s="899"/>
      <c r="J3" s="900"/>
    </row>
    <row r="4" spans="2:10" ht="15">
      <c r="B4" s="901" t="s">
        <v>3</v>
      </c>
      <c r="C4" s="902"/>
      <c r="D4" s="902"/>
      <c r="E4" s="902"/>
      <c r="F4" s="902"/>
      <c r="G4" s="902"/>
      <c r="H4" s="902"/>
      <c r="I4" s="902"/>
      <c r="J4" s="903"/>
    </row>
    <row r="5" spans="2:10" ht="15">
      <c r="B5" s="904" t="s">
        <v>365</v>
      </c>
      <c r="C5" s="905"/>
      <c r="D5" s="905"/>
      <c r="E5" s="905"/>
      <c r="F5" s="905"/>
      <c r="G5" s="905"/>
      <c r="H5" s="905"/>
      <c r="I5" s="905"/>
      <c r="J5" s="906"/>
    </row>
    <row r="6" spans="2:10" ht="15">
      <c r="B6" s="904" t="s">
        <v>1155</v>
      </c>
      <c r="C6" s="905"/>
      <c r="D6" s="905"/>
      <c r="E6" s="905"/>
      <c r="F6" s="905"/>
      <c r="G6" s="905"/>
      <c r="H6" s="905"/>
      <c r="I6" s="905"/>
      <c r="J6" s="906"/>
    </row>
    <row r="7" spans="2:10" ht="15">
      <c r="B7" s="340"/>
      <c r="C7" s="341"/>
      <c r="D7" s="342"/>
      <c r="E7" s="342"/>
      <c r="F7" s="342"/>
      <c r="G7" s="342"/>
      <c r="H7" s="342"/>
      <c r="I7" s="342"/>
      <c r="J7" s="343"/>
    </row>
    <row r="8" spans="2:10">
      <c r="B8" s="208"/>
      <c r="C8" s="208"/>
      <c r="D8" s="208"/>
      <c r="E8" s="208"/>
      <c r="F8" s="208"/>
      <c r="G8" s="208"/>
      <c r="H8" s="208"/>
      <c r="I8" s="208"/>
      <c r="J8" s="208"/>
    </row>
    <row r="9" spans="2:10">
      <c r="B9" s="840" t="s">
        <v>66</v>
      </c>
      <c r="C9" s="907"/>
      <c r="D9" s="859"/>
      <c r="E9" s="888" t="s">
        <v>247</v>
      </c>
      <c r="F9" s="910"/>
      <c r="G9" s="910"/>
      <c r="H9" s="910"/>
      <c r="I9" s="889"/>
      <c r="J9" s="863" t="s">
        <v>233</v>
      </c>
    </row>
    <row r="10" spans="2:10">
      <c r="B10" s="860"/>
      <c r="C10" s="908"/>
      <c r="D10" s="861"/>
      <c r="E10" s="317" t="s">
        <v>234</v>
      </c>
      <c r="F10" s="344" t="s">
        <v>235</v>
      </c>
      <c r="G10" s="344" t="s">
        <v>206</v>
      </c>
      <c r="H10" s="344" t="s">
        <v>207</v>
      </c>
      <c r="I10" s="345" t="s">
        <v>236</v>
      </c>
      <c r="J10" s="911"/>
    </row>
    <row r="11" spans="2:10">
      <c r="B11" s="841"/>
      <c r="C11" s="909"/>
      <c r="D11" s="862"/>
      <c r="E11" s="346">
        <v>1</v>
      </c>
      <c r="F11" s="346">
        <v>2</v>
      </c>
      <c r="G11" s="346" t="s">
        <v>237</v>
      </c>
      <c r="H11" s="346">
        <v>4</v>
      </c>
      <c r="I11" s="347">
        <v>5</v>
      </c>
      <c r="J11" s="346" t="s">
        <v>238</v>
      </c>
    </row>
    <row r="12" spans="2:10" s="349" customFormat="1">
      <c r="B12" s="912" t="s">
        <v>366</v>
      </c>
      <c r="C12" s="913"/>
      <c r="D12" s="914"/>
      <c r="E12" s="348">
        <f t="shared" ref="E12:J12" si="0">SUM(E13,E16,E25,E29,E32,E37)</f>
        <v>17253606</v>
      </c>
      <c r="F12" s="348">
        <f t="shared" si="0"/>
        <v>9155535</v>
      </c>
      <c r="G12" s="348">
        <f t="shared" si="0"/>
        <v>26409141</v>
      </c>
      <c r="H12" s="348">
        <f t="shared" si="0"/>
        <v>25968430</v>
      </c>
      <c r="I12" s="348">
        <f t="shared" si="0"/>
        <v>25842497</v>
      </c>
      <c r="J12" s="348">
        <f t="shared" si="0"/>
        <v>440711</v>
      </c>
    </row>
    <row r="13" spans="2:10" s="349" customFormat="1" ht="28.5" customHeight="1">
      <c r="B13" s="350"/>
      <c r="C13" s="896" t="s">
        <v>367</v>
      </c>
      <c r="D13" s="897"/>
      <c r="E13" s="351">
        <f t="shared" ref="E13:J13" si="1">SUM(E14:E15)</f>
        <v>0</v>
      </c>
      <c r="F13" s="351">
        <f t="shared" si="1"/>
        <v>0</v>
      </c>
      <c r="G13" s="351">
        <f t="shared" si="1"/>
        <v>0</v>
      </c>
      <c r="H13" s="351">
        <f t="shared" si="1"/>
        <v>0</v>
      </c>
      <c r="I13" s="351">
        <f t="shared" si="1"/>
        <v>0</v>
      </c>
      <c r="J13" s="351">
        <f t="shared" si="1"/>
        <v>0</v>
      </c>
    </row>
    <row r="14" spans="2:10" s="349" customFormat="1">
      <c r="B14" s="350"/>
      <c r="C14" s="352"/>
      <c r="D14" s="353" t="s">
        <v>368</v>
      </c>
      <c r="E14" s="354"/>
      <c r="F14" s="355"/>
      <c r="G14" s="356">
        <f t="shared" ref="G14:G41" si="2">IF(AND(F14&gt;=0,E14&gt;=0),SUM(E14:F14),"-")</f>
        <v>0</v>
      </c>
      <c r="H14" s="355"/>
      <c r="I14" s="355"/>
      <c r="J14" s="357">
        <f t="shared" ref="J14:J41" si="3">IF(AND(H14&gt;=0,G14&gt;=0),(G14-H14),"-")</f>
        <v>0</v>
      </c>
    </row>
    <row r="15" spans="2:10" s="349" customFormat="1">
      <c r="B15" s="350"/>
      <c r="C15" s="352"/>
      <c r="D15" s="353" t="s">
        <v>369</v>
      </c>
      <c r="E15" s="354"/>
      <c r="F15" s="355"/>
      <c r="G15" s="356">
        <f t="shared" si="2"/>
        <v>0</v>
      </c>
      <c r="H15" s="355"/>
      <c r="I15" s="355"/>
      <c r="J15" s="357">
        <f t="shared" si="3"/>
        <v>0</v>
      </c>
    </row>
    <row r="16" spans="2:10" s="349" customFormat="1">
      <c r="B16" s="350"/>
      <c r="C16" s="896" t="s">
        <v>370</v>
      </c>
      <c r="D16" s="897"/>
      <c r="E16" s="351">
        <f t="shared" ref="E16:J16" si="4">SUM(E17:E24)</f>
        <v>17253606</v>
      </c>
      <c r="F16" s="351">
        <f t="shared" si="4"/>
        <v>9155535</v>
      </c>
      <c r="G16" s="351">
        <f t="shared" si="4"/>
        <v>26409141</v>
      </c>
      <c r="H16" s="351">
        <f t="shared" si="4"/>
        <v>25968430</v>
      </c>
      <c r="I16" s="351">
        <f t="shared" si="4"/>
        <v>25842497</v>
      </c>
      <c r="J16" s="351">
        <f t="shared" si="4"/>
        <v>440711</v>
      </c>
    </row>
    <row r="17" spans="2:10" s="349" customFormat="1">
      <c r="B17" s="350"/>
      <c r="C17" s="352"/>
      <c r="D17" s="353" t="s">
        <v>371</v>
      </c>
      <c r="E17" s="303">
        <v>17253606</v>
      </c>
      <c r="F17" s="303">
        <v>9155535</v>
      </c>
      <c r="G17" s="299">
        <f t="shared" ref="G17" si="5">IF(AND(E17&gt;=0,F17&gt;=0),(E17+F17),"-")</f>
        <v>26409141</v>
      </c>
      <c r="H17" s="303">
        <v>25968430</v>
      </c>
      <c r="I17" s="303">
        <v>25842497</v>
      </c>
      <c r="J17" s="299">
        <f t="shared" ref="J17" si="6">IF(AND(G17&gt;=0,H17&gt;=0),(G17-H17),"-")</f>
        <v>440711</v>
      </c>
    </row>
    <row r="18" spans="2:10" s="349" customFormat="1">
      <c r="B18" s="350"/>
      <c r="C18" s="352"/>
      <c r="D18" s="353" t="s">
        <v>372</v>
      </c>
      <c r="E18" s="354"/>
      <c r="F18" s="355"/>
      <c r="G18" s="356">
        <f t="shared" si="2"/>
        <v>0</v>
      </c>
      <c r="H18" s="355"/>
      <c r="I18" s="355"/>
      <c r="J18" s="357">
        <f t="shared" si="3"/>
        <v>0</v>
      </c>
    </row>
    <row r="19" spans="2:10" s="349" customFormat="1">
      <c r="B19" s="350"/>
      <c r="C19" s="352"/>
      <c r="D19" s="353" t="s">
        <v>373</v>
      </c>
      <c r="E19" s="354"/>
      <c r="F19" s="355"/>
      <c r="G19" s="356">
        <f t="shared" si="2"/>
        <v>0</v>
      </c>
      <c r="H19" s="355"/>
      <c r="I19" s="355"/>
      <c r="J19" s="357">
        <f t="shared" si="3"/>
        <v>0</v>
      </c>
    </row>
    <row r="20" spans="2:10" s="349" customFormat="1">
      <c r="B20" s="350"/>
      <c r="C20" s="352"/>
      <c r="D20" s="353" t="s">
        <v>374</v>
      </c>
      <c r="E20" s="354"/>
      <c r="F20" s="355"/>
      <c r="G20" s="356">
        <f t="shared" si="2"/>
        <v>0</v>
      </c>
      <c r="H20" s="355"/>
      <c r="I20" s="355"/>
      <c r="J20" s="357">
        <f t="shared" si="3"/>
        <v>0</v>
      </c>
    </row>
    <row r="21" spans="2:10" s="349" customFormat="1">
      <c r="B21" s="350"/>
      <c r="C21" s="352"/>
      <c r="D21" s="353" t="s">
        <v>375</v>
      </c>
      <c r="E21" s="354"/>
      <c r="F21" s="355"/>
      <c r="G21" s="356">
        <f t="shared" si="2"/>
        <v>0</v>
      </c>
      <c r="H21" s="355"/>
      <c r="I21" s="355"/>
      <c r="J21" s="357">
        <f t="shared" si="3"/>
        <v>0</v>
      </c>
    </row>
    <row r="22" spans="2:10" s="349" customFormat="1" ht="24">
      <c r="B22" s="350"/>
      <c r="C22" s="352"/>
      <c r="D22" s="353" t="s">
        <v>376</v>
      </c>
      <c r="E22" s="354"/>
      <c r="F22" s="355"/>
      <c r="G22" s="356">
        <f t="shared" si="2"/>
        <v>0</v>
      </c>
      <c r="H22" s="355"/>
      <c r="I22" s="355"/>
      <c r="J22" s="357">
        <f t="shared" si="3"/>
        <v>0</v>
      </c>
    </row>
    <row r="23" spans="2:10" s="349" customFormat="1">
      <c r="B23" s="350"/>
      <c r="C23" s="352"/>
      <c r="D23" s="353" t="s">
        <v>377</v>
      </c>
      <c r="E23" s="354"/>
      <c r="F23" s="355"/>
      <c r="G23" s="356">
        <f t="shared" si="2"/>
        <v>0</v>
      </c>
      <c r="H23" s="355"/>
      <c r="I23" s="355"/>
      <c r="J23" s="357">
        <f t="shared" si="3"/>
        <v>0</v>
      </c>
    </row>
    <row r="24" spans="2:10" s="349" customFormat="1">
      <c r="B24" s="350"/>
      <c r="C24" s="352"/>
      <c r="D24" s="353" t="s">
        <v>378</v>
      </c>
      <c r="E24" s="354"/>
      <c r="F24" s="355"/>
      <c r="G24" s="356">
        <f t="shared" si="2"/>
        <v>0</v>
      </c>
      <c r="H24" s="355"/>
      <c r="I24" s="355"/>
      <c r="J24" s="357">
        <f t="shared" si="3"/>
        <v>0</v>
      </c>
    </row>
    <row r="25" spans="2:10" s="349" customFormat="1">
      <c r="B25" s="350"/>
      <c r="C25" s="896" t="s">
        <v>379</v>
      </c>
      <c r="D25" s="897"/>
      <c r="E25" s="351">
        <f t="shared" ref="E25:J25" si="7">SUM(E26:E28)</f>
        <v>0</v>
      </c>
      <c r="F25" s="351">
        <f t="shared" si="7"/>
        <v>0</v>
      </c>
      <c r="G25" s="351">
        <f t="shared" si="7"/>
        <v>0</v>
      </c>
      <c r="H25" s="351">
        <f t="shared" si="7"/>
        <v>0</v>
      </c>
      <c r="I25" s="351">
        <f t="shared" si="7"/>
        <v>0</v>
      </c>
      <c r="J25" s="351">
        <f t="shared" si="7"/>
        <v>0</v>
      </c>
    </row>
    <row r="26" spans="2:10" s="349" customFormat="1" ht="36" customHeight="1">
      <c r="B26" s="350"/>
      <c r="C26" s="352"/>
      <c r="D26" s="353" t="s">
        <v>380</v>
      </c>
      <c r="E26" s="354"/>
      <c r="F26" s="355"/>
      <c r="G26" s="356">
        <f t="shared" si="2"/>
        <v>0</v>
      </c>
      <c r="H26" s="355"/>
      <c r="I26" s="355"/>
      <c r="J26" s="357">
        <f t="shared" si="3"/>
        <v>0</v>
      </c>
    </row>
    <row r="27" spans="2:10" s="349" customFormat="1" ht="27" customHeight="1">
      <c r="B27" s="350"/>
      <c r="C27" s="352"/>
      <c r="D27" s="353" t="s">
        <v>381</v>
      </c>
      <c r="E27" s="354"/>
      <c r="F27" s="355"/>
      <c r="G27" s="356">
        <f t="shared" si="2"/>
        <v>0</v>
      </c>
      <c r="H27" s="355"/>
      <c r="I27" s="355"/>
      <c r="J27" s="357">
        <f t="shared" si="3"/>
        <v>0</v>
      </c>
    </row>
    <row r="28" spans="2:10" s="349" customFormat="1">
      <c r="B28" s="350"/>
      <c r="C28" s="352"/>
      <c r="D28" s="353" t="s">
        <v>382</v>
      </c>
      <c r="E28" s="354"/>
      <c r="F28" s="355"/>
      <c r="G28" s="356">
        <f t="shared" si="2"/>
        <v>0</v>
      </c>
      <c r="H28" s="355"/>
      <c r="I28" s="355"/>
      <c r="J28" s="357">
        <f t="shared" si="3"/>
        <v>0</v>
      </c>
    </row>
    <row r="29" spans="2:10" s="349" customFormat="1">
      <c r="B29" s="350"/>
      <c r="C29" s="896" t="s">
        <v>383</v>
      </c>
      <c r="D29" s="897"/>
      <c r="E29" s="351">
        <f t="shared" ref="E29:J29" si="8">SUM(E30:E31)</f>
        <v>0</v>
      </c>
      <c r="F29" s="351">
        <f t="shared" si="8"/>
        <v>0</v>
      </c>
      <c r="G29" s="351">
        <f t="shared" si="8"/>
        <v>0</v>
      </c>
      <c r="H29" s="351">
        <f t="shared" si="8"/>
        <v>0</v>
      </c>
      <c r="I29" s="351">
        <f t="shared" si="8"/>
        <v>0</v>
      </c>
      <c r="J29" s="351">
        <f t="shared" si="8"/>
        <v>0</v>
      </c>
    </row>
    <row r="30" spans="2:10" s="349" customFormat="1" ht="28.5" customHeight="1">
      <c r="B30" s="350"/>
      <c r="C30" s="352"/>
      <c r="D30" s="353" t="s">
        <v>384</v>
      </c>
      <c r="E30" s="354"/>
      <c r="F30" s="355"/>
      <c r="G30" s="356">
        <f t="shared" si="2"/>
        <v>0</v>
      </c>
      <c r="H30" s="355"/>
      <c r="I30" s="355"/>
      <c r="J30" s="357">
        <f t="shared" si="3"/>
        <v>0</v>
      </c>
    </row>
    <row r="31" spans="2:10" s="349" customFormat="1" ht="21" customHeight="1">
      <c r="B31" s="350"/>
      <c r="C31" s="352"/>
      <c r="D31" s="353" t="s">
        <v>385</v>
      </c>
      <c r="E31" s="354"/>
      <c r="F31" s="355"/>
      <c r="G31" s="356">
        <f t="shared" si="2"/>
        <v>0</v>
      </c>
      <c r="H31" s="355"/>
      <c r="I31" s="355"/>
      <c r="J31" s="357">
        <f t="shared" si="3"/>
        <v>0</v>
      </c>
    </row>
    <row r="32" spans="2:10" s="349" customFormat="1">
      <c r="B32" s="350"/>
      <c r="C32" s="896" t="s">
        <v>386</v>
      </c>
      <c r="D32" s="897"/>
      <c r="E32" s="351">
        <f t="shared" ref="E32:J32" si="9">SUM(E33:E36)</f>
        <v>0</v>
      </c>
      <c r="F32" s="351">
        <f t="shared" si="9"/>
        <v>0</v>
      </c>
      <c r="G32" s="351">
        <f t="shared" si="9"/>
        <v>0</v>
      </c>
      <c r="H32" s="351">
        <f t="shared" si="9"/>
        <v>0</v>
      </c>
      <c r="I32" s="351">
        <f t="shared" si="9"/>
        <v>0</v>
      </c>
      <c r="J32" s="351">
        <f t="shared" si="9"/>
        <v>0</v>
      </c>
    </row>
    <row r="33" spans="1:257" s="349" customFormat="1">
      <c r="B33" s="350"/>
      <c r="C33" s="352"/>
      <c r="D33" s="353" t="s">
        <v>387</v>
      </c>
      <c r="E33" s="354"/>
      <c r="F33" s="355"/>
      <c r="G33" s="356">
        <f t="shared" si="2"/>
        <v>0</v>
      </c>
      <c r="H33" s="355"/>
      <c r="I33" s="355"/>
      <c r="J33" s="357">
        <f t="shared" si="3"/>
        <v>0</v>
      </c>
    </row>
    <row r="34" spans="1:257" s="349" customFormat="1">
      <c r="B34" s="350"/>
      <c r="C34" s="352"/>
      <c r="D34" s="353" t="s">
        <v>388</v>
      </c>
      <c r="E34" s="354"/>
      <c r="F34" s="355"/>
      <c r="G34" s="356">
        <f t="shared" si="2"/>
        <v>0</v>
      </c>
      <c r="H34" s="355"/>
      <c r="I34" s="355"/>
      <c r="J34" s="357">
        <f t="shared" si="3"/>
        <v>0</v>
      </c>
    </row>
    <row r="35" spans="1:257" s="349" customFormat="1">
      <c r="B35" s="350"/>
      <c r="C35" s="352"/>
      <c r="D35" s="353" t="s">
        <v>389</v>
      </c>
      <c r="E35" s="354"/>
      <c r="F35" s="355"/>
      <c r="G35" s="356">
        <f t="shared" si="2"/>
        <v>0</v>
      </c>
      <c r="H35" s="355"/>
      <c r="I35" s="355"/>
      <c r="J35" s="357">
        <f t="shared" si="3"/>
        <v>0</v>
      </c>
    </row>
    <row r="36" spans="1:257" s="349" customFormat="1" ht="24">
      <c r="B36" s="350"/>
      <c r="C36" s="352"/>
      <c r="D36" s="353" t="s">
        <v>390</v>
      </c>
      <c r="E36" s="354"/>
      <c r="F36" s="355"/>
      <c r="G36" s="356">
        <f>IF(AND(F36&gt;=0,E36&gt;=0),SUM(E36:F36),"-")</f>
        <v>0</v>
      </c>
      <c r="H36" s="355"/>
      <c r="I36" s="355"/>
      <c r="J36" s="357">
        <f t="shared" si="3"/>
        <v>0</v>
      </c>
    </row>
    <row r="37" spans="1:257" s="349" customFormat="1" ht="27" customHeight="1">
      <c r="B37" s="350"/>
      <c r="C37" s="896" t="s">
        <v>391</v>
      </c>
      <c r="D37" s="897"/>
      <c r="E37" s="351">
        <f t="shared" ref="E37:J37" si="10">SUM(E38)</f>
        <v>0</v>
      </c>
      <c r="F37" s="351">
        <f t="shared" si="10"/>
        <v>0</v>
      </c>
      <c r="G37" s="351">
        <f t="shared" si="10"/>
        <v>0</v>
      </c>
      <c r="H37" s="351">
        <f t="shared" si="10"/>
        <v>0</v>
      </c>
      <c r="I37" s="351">
        <f t="shared" si="10"/>
        <v>0</v>
      </c>
      <c r="J37" s="351">
        <f t="shared" si="10"/>
        <v>0</v>
      </c>
    </row>
    <row r="38" spans="1:257" s="349" customFormat="1">
      <c r="B38" s="350"/>
      <c r="C38" s="352"/>
      <c r="D38" s="353" t="s">
        <v>392</v>
      </c>
      <c r="E38" s="354"/>
      <c r="F38" s="355"/>
      <c r="G38" s="356">
        <f t="shared" si="2"/>
        <v>0</v>
      </c>
      <c r="H38" s="355"/>
      <c r="I38" s="355"/>
      <c r="J38" s="357">
        <f t="shared" si="3"/>
        <v>0</v>
      </c>
    </row>
    <row r="39" spans="1:257" s="349" customFormat="1" ht="16.5" customHeight="1">
      <c r="B39" s="912" t="s">
        <v>393</v>
      </c>
      <c r="C39" s="913"/>
      <c r="D39" s="914"/>
      <c r="E39" s="354"/>
      <c r="F39" s="355"/>
      <c r="G39" s="356">
        <f t="shared" si="2"/>
        <v>0</v>
      </c>
      <c r="H39" s="355"/>
      <c r="I39" s="355"/>
      <c r="J39" s="357">
        <f t="shared" si="3"/>
        <v>0</v>
      </c>
    </row>
    <row r="40" spans="1:257" s="349" customFormat="1" ht="23.25" customHeight="1">
      <c r="B40" s="912" t="s">
        <v>394</v>
      </c>
      <c r="C40" s="913"/>
      <c r="D40" s="914"/>
      <c r="E40" s="354"/>
      <c r="F40" s="355"/>
      <c r="G40" s="356">
        <f t="shared" si="2"/>
        <v>0</v>
      </c>
      <c r="H40" s="355"/>
      <c r="I40" s="355"/>
      <c r="J40" s="357">
        <f t="shared" si="3"/>
        <v>0</v>
      </c>
    </row>
    <row r="41" spans="1:257" s="349" customFormat="1" ht="15.75" customHeight="1">
      <c r="B41" s="912" t="s">
        <v>395</v>
      </c>
      <c r="C41" s="913"/>
      <c r="D41" s="914"/>
      <c r="E41" s="354"/>
      <c r="F41" s="355"/>
      <c r="G41" s="356">
        <f t="shared" si="2"/>
        <v>0</v>
      </c>
      <c r="H41" s="355"/>
      <c r="I41" s="355"/>
      <c r="J41" s="357">
        <f t="shared" si="3"/>
        <v>0</v>
      </c>
    </row>
    <row r="42" spans="1:257" s="349" customFormat="1">
      <c r="B42" s="358"/>
      <c r="C42" s="359"/>
      <c r="D42" s="360"/>
      <c r="E42" s="361"/>
      <c r="F42" s="362"/>
      <c r="G42" s="362"/>
      <c r="H42" s="362"/>
      <c r="I42" s="362"/>
      <c r="J42" s="362"/>
    </row>
    <row r="43" spans="1:257" s="349" customFormat="1">
      <c r="B43" s="363"/>
      <c r="C43" s="915" t="s">
        <v>245</v>
      </c>
      <c r="D43" s="916"/>
      <c r="E43" s="364">
        <f t="shared" ref="E43:J43" si="11">SUM(E12,E39,E40,E41)</f>
        <v>17253606</v>
      </c>
      <c r="F43" s="364">
        <f t="shared" si="11"/>
        <v>9155535</v>
      </c>
      <c r="G43" s="364">
        <f t="shared" si="11"/>
        <v>26409141</v>
      </c>
      <c r="H43" s="364">
        <f t="shared" si="11"/>
        <v>25968430</v>
      </c>
      <c r="I43" s="364">
        <f t="shared" si="11"/>
        <v>25842497</v>
      </c>
      <c r="J43" s="364">
        <f t="shared" si="11"/>
        <v>440711</v>
      </c>
    </row>
    <row r="44" spans="1:257" s="349" customFormat="1">
      <c r="A44" s="313"/>
      <c r="B44" s="592"/>
      <c r="C44" s="593"/>
      <c r="D44" s="593"/>
      <c r="E44" s="594"/>
      <c r="F44" s="594"/>
      <c r="G44" s="594"/>
      <c r="H44" s="594"/>
      <c r="I44" s="594"/>
      <c r="J44" s="594"/>
      <c r="K44" s="313"/>
    </row>
    <row r="45" spans="1:257" s="349" customFormat="1">
      <c r="A45" s="313"/>
      <c r="B45" s="592"/>
      <c r="C45" s="593"/>
      <c r="D45" s="593"/>
      <c r="E45" s="594"/>
      <c r="F45" s="594"/>
      <c r="G45" s="594"/>
      <c r="H45" s="594"/>
      <c r="I45" s="594"/>
      <c r="J45" s="594"/>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I45" s="313"/>
      <c r="CJ45" s="313"/>
      <c r="CK45" s="313"/>
      <c r="CL45" s="313"/>
      <c r="CM45" s="313"/>
      <c r="CN45" s="313"/>
      <c r="CO45" s="313"/>
      <c r="CP45" s="313"/>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c r="EU45" s="313"/>
      <c r="EV45" s="313"/>
      <c r="EW45" s="313"/>
      <c r="EX45" s="313"/>
      <c r="EY45" s="313"/>
      <c r="EZ45" s="313"/>
      <c r="FA45" s="313"/>
      <c r="FB45" s="313"/>
      <c r="FC45" s="313"/>
      <c r="FD45" s="313"/>
      <c r="FE45" s="313"/>
      <c r="FF45" s="313"/>
      <c r="FG45" s="313"/>
      <c r="FH45" s="313"/>
      <c r="FI45" s="313"/>
      <c r="FJ45" s="313"/>
      <c r="FK45" s="313"/>
      <c r="FL45" s="313"/>
      <c r="FM45" s="313"/>
      <c r="FN45" s="313"/>
      <c r="FO45" s="313"/>
      <c r="FP45" s="313"/>
      <c r="FQ45" s="313"/>
      <c r="FR45" s="313"/>
      <c r="FS45" s="313"/>
      <c r="FT45" s="313"/>
      <c r="FU45" s="313"/>
      <c r="FV45" s="313"/>
      <c r="FW45" s="313"/>
      <c r="FX45" s="313"/>
      <c r="FY45" s="313"/>
      <c r="FZ45" s="313"/>
      <c r="GA45" s="313"/>
      <c r="GB45" s="313"/>
      <c r="GC45" s="313"/>
      <c r="GD45" s="313"/>
      <c r="GE45" s="313"/>
      <c r="GF45" s="313"/>
      <c r="GG45" s="313"/>
      <c r="GH45" s="313"/>
      <c r="GI45" s="313"/>
      <c r="GJ45" s="313"/>
      <c r="GK45" s="313"/>
      <c r="GL45" s="313"/>
      <c r="GM45" s="313"/>
      <c r="GN45" s="313"/>
      <c r="GO45" s="313"/>
      <c r="GP45" s="313"/>
      <c r="GQ45" s="313"/>
      <c r="GR45" s="313"/>
      <c r="GS45" s="313"/>
      <c r="GT45" s="313"/>
      <c r="GU45" s="313"/>
      <c r="GV45" s="313"/>
      <c r="GW45" s="313"/>
      <c r="GX45" s="313"/>
      <c r="GY45" s="313"/>
      <c r="GZ45" s="313"/>
      <c r="HA45" s="313"/>
      <c r="HB45" s="313"/>
      <c r="HC45" s="313"/>
      <c r="HD45" s="313"/>
      <c r="HE45" s="313"/>
      <c r="HF45" s="313"/>
      <c r="HG45" s="313"/>
      <c r="HH45" s="313"/>
      <c r="HI45" s="313"/>
      <c r="HJ45" s="313"/>
      <c r="HK45" s="313"/>
      <c r="HL45" s="313"/>
      <c r="HM45" s="313"/>
      <c r="HN45" s="313"/>
      <c r="HO45" s="313"/>
      <c r="HP45" s="313"/>
      <c r="HQ45" s="313"/>
      <c r="HR45" s="313"/>
      <c r="HS45" s="313"/>
      <c r="HT45" s="313"/>
      <c r="HU45" s="313"/>
      <c r="HV45" s="313"/>
      <c r="HW45" s="313"/>
      <c r="HX45" s="313"/>
      <c r="HY45" s="313"/>
      <c r="HZ45" s="313"/>
      <c r="IA45" s="313"/>
      <c r="IB45" s="313"/>
      <c r="IC45" s="313"/>
      <c r="ID45" s="313"/>
      <c r="IE45" s="313"/>
      <c r="IF45" s="313"/>
      <c r="IG45" s="313"/>
      <c r="IH45" s="313"/>
      <c r="II45" s="313"/>
      <c r="IJ45" s="313"/>
      <c r="IK45" s="313"/>
      <c r="IL45" s="313"/>
      <c r="IM45" s="313"/>
      <c r="IN45" s="313"/>
      <c r="IO45" s="313"/>
      <c r="IP45" s="313"/>
      <c r="IQ45" s="313"/>
      <c r="IR45" s="313"/>
      <c r="IS45" s="313"/>
      <c r="IT45" s="313"/>
      <c r="IU45" s="313"/>
      <c r="IV45" s="313"/>
      <c r="IW45" s="313"/>
    </row>
    <row r="46" spans="1:257" s="349" customFormat="1">
      <c r="A46" s="313"/>
      <c r="B46" s="592"/>
      <c r="C46" s="593"/>
      <c r="D46" s="593"/>
      <c r="E46" s="594"/>
      <c r="F46" s="594"/>
      <c r="G46" s="594"/>
      <c r="H46" s="594"/>
      <c r="I46" s="594"/>
      <c r="J46" s="594"/>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c r="HM46" s="313"/>
      <c r="HN46" s="313"/>
      <c r="HO46" s="313"/>
      <c r="HP46" s="313"/>
      <c r="HQ46" s="313"/>
      <c r="HR46" s="313"/>
      <c r="HS46" s="313"/>
      <c r="HT46" s="313"/>
      <c r="HU46" s="313"/>
      <c r="HV46" s="313"/>
      <c r="HW46" s="313"/>
      <c r="HX46" s="313"/>
      <c r="HY46" s="313"/>
      <c r="HZ46" s="313"/>
      <c r="IA46" s="313"/>
      <c r="IB46" s="313"/>
      <c r="IC46" s="313"/>
      <c r="ID46" s="313"/>
      <c r="IE46" s="313"/>
      <c r="IF46" s="313"/>
      <c r="IG46" s="313"/>
      <c r="IH46" s="313"/>
      <c r="II46" s="313"/>
      <c r="IJ46" s="313"/>
      <c r="IK46" s="313"/>
      <c r="IL46" s="313"/>
      <c r="IM46" s="313"/>
      <c r="IN46" s="313"/>
      <c r="IO46" s="313"/>
      <c r="IP46" s="313"/>
      <c r="IQ46" s="313"/>
      <c r="IR46" s="313"/>
      <c r="IS46" s="313"/>
      <c r="IT46" s="313"/>
      <c r="IU46" s="313"/>
      <c r="IV46" s="313"/>
      <c r="IW46" s="313"/>
    </row>
    <row r="47" spans="1:257" s="349" customFormat="1" ht="15">
      <c r="A47" s="313"/>
      <c r="B47" s="592"/>
      <c r="C47" s="595"/>
      <c r="D47" s="595"/>
      <c r="E47" s="595"/>
      <c r="F47" s="595"/>
      <c r="G47" s="595"/>
      <c r="H47" s="595"/>
      <c r="I47" s="595"/>
      <c r="J47" s="596"/>
      <c r="K47" s="596"/>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5"/>
      <c r="ID47" s="595"/>
      <c r="IE47" s="595"/>
      <c r="IF47" s="595"/>
      <c r="IG47" s="595"/>
      <c r="IH47" s="595"/>
      <c r="II47" s="595"/>
      <c r="IJ47" s="595"/>
      <c r="IK47" s="595"/>
      <c r="IL47" s="595"/>
      <c r="IM47" s="595"/>
      <c r="IN47" s="595"/>
      <c r="IO47" s="595"/>
      <c r="IP47" s="595"/>
      <c r="IQ47" s="595"/>
      <c r="IR47" s="595"/>
      <c r="IS47" s="595"/>
      <c r="IT47" s="595"/>
      <c r="IU47" s="595"/>
      <c r="IV47" s="595"/>
      <c r="IW47" s="595"/>
    </row>
    <row r="48" spans="1:257" s="349" customFormat="1">
      <c r="A48" s="313"/>
      <c r="B48" s="592"/>
      <c r="C48" s="878" t="s">
        <v>1103</v>
      </c>
      <c r="D48" s="878"/>
      <c r="E48" s="879" t="s">
        <v>1110</v>
      </c>
      <c r="F48" s="879"/>
      <c r="G48" s="879"/>
      <c r="H48" s="879"/>
      <c r="I48" s="878" t="s">
        <v>408</v>
      </c>
      <c r="J48" s="878"/>
      <c r="K48" s="58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c r="HK48" s="597"/>
      <c r="HL48" s="597"/>
      <c r="HM48" s="597"/>
      <c r="HN48" s="597"/>
      <c r="HO48" s="597"/>
      <c r="HP48" s="597"/>
      <c r="HQ48" s="597"/>
      <c r="HR48" s="597"/>
      <c r="HS48" s="597"/>
      <c r="HT48" s="597"/>
      <c r="HU48" s="597"/>
      <c r="HV48" s="597"/>
      <c r="HW48" s="597"/>
      <c r="HX48" s="597"/>
      <c r="HY48" s="597"/>
      <c r="HZ48" s="597"/>
      <c r="IA48" s="597"/>
      <c r="IB48" s="597"/>
      <c r="IC48" s="597"/>
      <c r="ID48" s="597"/>
      <c r="IE48" s="597"/>
      <c r="IF48" s="597"/>
      <c r="IG48" s="597"/>
      <c r="IH48" s="597"/>
      <c r="II48" s="597"/>
      <c r="IJ48" s="597"/>
      <c r="IK48" s="597"/>
      <c r="IL48" s="597"/>
      <c r="IM48" s="597"/>
      <c r="IN48" s="597"/>
      <c r="IO48" s="597"/>
      <c r="IP48" s="597"/>
      <c r="IQ48" s="597"/>
      <c r="IR48" s="597"/>
      <c r="IS48" s="597"/>
      <c r="IT48" s="597"/>
      <c r="IU48" s="597"/>
      <c r="IV48" s="597"/>
      <c r="IW48" s="597"/>
    </row>
    <row r="49" spans="1:257" s="349" customFormat="1" ht="14.25" customHeight="1">
      <c r="A49" s="313"/>
      <c r="B49" s="592"/>
      <c r="C49" s="917" t="s">
        <v>1168</v>
      </c>
      <c r="D49" s="917"/>
      <c r="E49" s="880" t="s">
        <v>1160</v>
      </c>
      <c r="F49" s="880"/>
      <c r="G49" s="880"/>
      <c r="H49" s="880"/>
      <c r="I49" s="918" t="s">
        <v>409</v>
      </c>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c r="AS49" s="918"/>
      <c r="AT49" s="918"/>
      <c r="AU49" s="918"/>
      <c r="AV49" s="918"/>
      <c r="AW49" s="918"/>
      <c r="AX49" s="918"/>
      <c r="AY49" s="918"/>
      <c r="AZ49" s="918"/>
      <c r="BA49" s="918"/>
      <c r="BB49" s="918"/>
      <c r="BC49" s="918"/>
      <c r="BD49" s="918"/>
      <c r="BE49" s="918"/>
      <c r="BF49" s="918"/>
      <c r="BG49" s="918"/>
      <c r="BH49" s="918"/>
      <c r="BI49" s="918"/>
      <c r="BJ49" s="918"/>
      <c r="BK49" s="918"/>
      <c r="BL49" s="918"/>
      <c r="BM49" s="918"/>
      <c r="BN49" s="918"/>
      <c r="BO49" s="918"/>
      <c r="BP49" s="918"/>
      <c r="BQ49" s="918"/>
      <c r="BR49" s="918"/>
      <c r="BS49" s="918"/>
      <c r="BT49" s="918"/>
      <c r="BU49" s="918"/>
      <c r="BV49" s="918"/>
      <c r="BW49" s="918"/>
      <c r="BX49" s="918"/>
      <c r="BY49" s="918"/>
      <c r="BZ49" s="918"/>
      <c r="CA49" s="918"/>
      <c r="CB49" s="918"/>
      <c r="CC49" s="918"/>
      <c r="CD49" s="918"/>
      <c r="CE49" s="918"/>
      <c r="CF49" s="918"/>
      <c r="CG49" s="918"/>
      <c r="CH49" s="918"/>
      <c r="CI49" s="918"/>
      <c r="CJ49" s="918"/>
      <c r="CK49" s="918"/>
      <c r="CL49" s="918"/>
      <c r="CM49" s="918"/>
      <c r="CN49" s="918"/>
      <c r="CO49" s="918"/>
      <c r="CP49" s="918"/>
      <c r="CQ49" s="918"/>
      <c r="CR49" s="918"/>
      <c r="CS49" s="918"/>
      <c r="CT49" s="918"/>
      <c r="CU49" s="918"/>
      <c r="CV49" s="918"/>
      <c r="CW49" s="918"/>
      <c r="CX49" s="918"/>
      <c r="CY49" s="918"/>
      <c r="CZ49" s="918"/>
      <c r="DA49" s="918"/>
      <c r="DB49" s="918"/>
      <c r="DC49" s="918"/>
      <c r="DD49" s="918"/>
      <c r="DE49" s="918"/>
      <c r="DF49" s="918"/>
      <c r="DG49" s="918"/>
      <c r="DH49" s="918"/>
      <c r="DI49" s="918"/>
      <c r="DJ49" s="918"/>
      <c r="DK49" s="918"/>
      <c r="DL49" s="918"/>
      <c r="DM49" s="918"/>
      <c r="DN49" s="918"/>
      <c r="DO49" s="918"/>
      <c r="DP49" s="918"/>
      <c r="DQ49" s="918"/>
      <c r="DR49" s="918"/>
      <c r="DS49" s="918"/>
      <c r="DT49" s="918"/>
      <c r="DU49" s="918"/>
      <c r="DV49" s="918"/>
      <c r="DW49" s="918"/>
      <c r="DX49" s="918"/>
      <c r="DY49" s="918"/>
      <c r="DZ49" s="918"/>
      <c r="EA49" s="918"/>
      <c r="EB49" s="918"/>
      <c r="EC49" s="918"/>
      <c r="ED49" s="918"/>
      <c r="EE49" s="918"/>
      <c r="EF49" s="918"/>
      <c r="EG49" s="918"/>
      <c r="EH49" s="918"/>
      <c r="EI49" s="918"/>
      <c r="EJ49" s="918"/>
      <c r="EK49" s="918"/>
      <c r="EL49" s="918"/>
      <c r="EM49" s="918"/>
      <c r="EN49" s="918"/>
      <c r="EO49" s="918"/>
      <c r="EP49" s="918"/>
      <c r="EQ49" s="918"/>
      <c r="ER49" s="918"/>
      <c r="ES49" s="918"/>
      <c r="ET49" s="918"/>
      <c r="EU49" s="918"/>
      <c r="EV49" s="918"/>
      <c r="EW49" s="918"/>
      <c r="EX49" s="918"/>
      <c r="EY49" s="918"/>
      <c r="EZ49" s="918"/>
      <c r="FA49" s="918"/>
      <c r="FB49" s="918"/>
      <c r="FC49" s="918"/>
      <c r="FD49" s="918"/>
      <c r="FE49" s="918"/>
      <c r="FF49" s="918"/>
      <c r="FG49" s="918"/>
      <c r="FH49" s="918"/>
      <c r="FI49" s="918"/>
      <c r="FJ49" s="918"/>
      <c r="FK49" s="918"/>
      <c r="FL49" s="918"/>
      <c r="FM49" s="918"/>
      <c r="FN49" s="918"/>
      <c r="FO49" s="918"/>
      <c r="FP49" s="918"/>
      <c r="FQ49" s="918"/>
      <c r="FR49" s="918"/>
      <c r="FS49" s="918"/>
      <c r="FT49" s="918"/>
      <c r="FU49" s="918"/>
      <c r="FV49" s="918"/>
      <c r="FW49" s="918"/>
      <c r="FX49" s="918"/>
      <c r="FY49" s="918"/>
      <c r="FZ49" s="918"/>
      <c r="GA49" s="918"/>
      <c r="GB49" s="918"/>
      <c r="GC49" s="918"/>
      <c r="GD49" s="918"/>
      <c r="GE49" s="918"/>
      <c r="GF49" s="918"/>
      <c r="GG49" s="918"/>
      <c r="GH49" s="918"/>
      <c r="GI49" s="918"/>
      <c r="GJ49" s="918"/>
      <c r="GK49" s="918"/>
      <c r="GL49" s="918"/>
      <c r="GM49" s="918"/>
      <c r="GN49" s="918"/>
      <c r="GO49" s="918"/>
      <c r="GP49" s="918"/>
      <c r="GQ49" s="918"/>
      <c r="GR49" s="918"/>
      <c r="GS49" s="918"/>
      <c r="GT49" s="918"/>
      <c r="GU49" s="918"/>
      <c r="GV49" s="918"/>
      <c r="GW49" s="918"/>
      <c r="GX49" s="918"/>
      <c r="GY49" s="918"/>
      <c r="GZ49" s="918"/>
      <c r="HA49" s="918"/>
      <c r="HB49" s="918"/>
      <c r="HC49" s="918"/>
      <c r="HD49" s="918"/>
      <c r="HE49" s="918"/>
      <c r="HF49" s="918"/>
      <c r="HG49" s="918"/>
      <c r="HH49" s="918"/>
      <c r="HI49" s="918"/>
      <c r="HJ49" s="918"/>
      <c r="HK49" s="918"/>
      <c r="HL49" s="918"/>
      <c r="HM49" s="918"/>
      <c r="HN49" s="918"/>
      <c r="HO49" s="918"/>
      <c r="HP49" s="918"/>
      <c r="HQ49" s="918"/>
      <c r="HR49" s="918"/>
      <c r="HS49" s="918"/>
      <c r="HT49" s="918"/>
      <c r="HU49" s="918"/>
      <c r="HV49" s="918"/>
      <c r="HW49" s="918"/>
      <c r="HX49" s="918"/>
      <c r="HY49" s="918"/>
      <c r="HZ49" s="918"/>
      <c r="IA49" s="918"/>
      <c r="IB49" s="918"/>
      <c r="IC49" s="918"/>
      <c r="ID49" s="918"/>
      <c r="IE49" s="918"/>
      <c r="IF49" s="918"/>
      <c r="IG49" s="918"/>
      <c r="IH49" s="918"/>
      <c r="II49" s="918"/>
      <c r="IJ49" s="918"/>
      <c r="IK49" s="918"/>
      <c r="IL49" s="918"/>
      <c r="IM49" s="918"/>
      <c r="IN49" s="918"/>
      <c r="IO49" s="918"/>
      <c r="IP49" s="918"/>
      <c r="IQ49" s="918"/>
      <c r="IR49" s="918"/>
      <c r="IS49" s="918"/>
      <c r="IT49" s="918"/>
      <c r="IU49" s="918"/>
      <c r="IV49" s="918"/>
      <c r="IW49" s="918"/>
    </row>
    <row r="50" spans="1:257" s="349" customFormat="1" ht="15">
      <c r="A50" s="313"/>
      <c r="B50" s="592"/>
      <c r="C50" s="595"/>
      <c r="D50" s="595"/>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95"/>
      <c r="AY50" s="595"/>
      <c r="AZ50" s="595"/>
      <c r="BA50" s="595"/>
      <c r="BB50" s="595"/>
      <c r="BC50" s="595"/>
      <c r="BD50" s="595"/>
      <c r="BE50" s="595"/>
      <c r="BF50" s="595"/>
      <c r="BG50" s="595"/>
      <c r="BH50" s="595"/>
      <c r="BI50" s="595"/>
      <c r="BJ50" s="595"/>
      <c r="BK50" s="595"/>
      <c r="BL50" s="595"/>
      <c r="BM50" s="595"/>
      <c r="BN50" s="595"/>
      <c r="BO50" s="595"/>
      <c r="BP50" s="595"/>
      <c r="BQ50" s="595"/>
      <c r="BR50" s="595"/>
      <c r="BS50" s="595"/>
      <c r="BT50" s="595"/>
      <c r="BU50" s="595"/>
      <c r="BV50" s="595"/>
      <c r="BW50" s="595"/>
      <c r="BX50" s="595"/>
      <c r="BY50" s="595"/>
      <c r="BZ50" s="595"/>
      <c r="CA50" s="595"/>
      <c r="CB50" s="595"/>
      <c r="CC50" s="595"/>
      <c r="CD50" s="595"/>
      <c r="CE50" s="595"/>
      <c r="CF50" s="595"/>
      <c r="CG50" s="595"/>
      <c r="CH50" s="595"/>
      <c r="CI50" s="595"/>
      <c r="CJ50" s="595"/>
      <c r="CK50" s="595"/>
      <c r="CL50" s="595"/>
      <c r="CM50" s="595"/>
      <c r="CN50" s="595"/>
      <c r="CO50" s="595"/>
      <c r="CP50" s="595"/>
      <c r="CQ50" s="595"/>
      <c r="CR50" s="595"/>
      <c r="CS50" s="595"/>
      <c r="CT50" s="595"/>
      <c r="CU50" s="595"/>
      <c r="CV50" s="595"/>
      <c r="CW50" s="595"/>
      <c r="CX50" s="595"/>
      <c r="CY50" s="595"/>
      <c r="CZ50" s="595"/>
      <c r="DA50" s="595"/>
      <c r="DB50" s="595"/>
      <c r="DC50" s="595"/>
      <c r="DD50" s="595"/>
      <c r="DE50" s="595"/>
      <c r="DF50" s="595"/>
      <c r="DG50" s="595"/>
      <c r="DH50" s="595"/>
      <c r="DI50" s="595"/>
      <c r="DJ50" s="595"/>
      <c r="DK50" s="595"/>
      <c r="DL50" s="595"/>
      <c r="DM50" s="595"/>
      <c r="DN50" s="595"/>
      <c r="DO50" s="595"/>
      <c r="DP50" s="595"/>
      <c r="DQ50" s="595"/>
      <c r="DR50" s="595"/>
      <c r="DS50" s="595"/>
      <c r="DT50" s="595"/>
      <c r="DU50" s="595"/>
      <c r="DV50" s="595"/>
      <c r="DW50" s="595"/>
      <c r="DX50" s="595"/>
      <c r="DY50" s="595"/>
      <c r="DZ50" s="595"/>
      <c r="EA50" s="595"/>
      <c r="EB50" s="595"/>
      <c r="EC50" s="595"/>
      <c r="ED50" s="595"/>
      <c r="EE50" s="595"/>
      <c r="EF50" s="595"/>
      <c r="EG50" s="595"/>
      <c r="EH50" s="595"/>
      <c r="EI50" s="595"/>
      <c r="EJ50" s="595"/>
      <c r="EK50" s="595"/>
      <c r="EL50" s="595"/>
      <c r="EM50" s="595"/>
      <c r="EN50" s="595"/>
      <c r="EO50" s="595"/>
      <c r="EP50" s="595"/>
      <c r="EQ50" s="595"/>
      <c r="ER50" s="595"/>
      <c r="ES50" s="595"/>
      <c r="ET50" s="595"/>
      <c r="EU50" s="595"/>
      <c r="EV50" s="595"/>
      <c r="EW50" s="595"/>
      <c r="EX50" s="595"/>
      <c r="EY50" s="595"/>
      <c r="EZ50" s="595"/>
      <c r="FA50" s="595"/>
      <c r="FB50" s="595"/>
      <c r="FC50" s="595"/>
      <c r="FD50" s="595"/>
      <c r="FE50" s="595"/>
      <c r="FF50" s="595"/>
      <c r="FG50" s="595"/>
      <c r="FH50" s="595"/>
      <c r="FI50" s="595"/>
      <c r="FJ50" s="595"/>
      <c r="FK50" s="595"/>
      <c r="FL50" s="595"/>
      <c r="FM50" s="595"/>
      <c r="FN50" s="595"/>
      <c r="FO50" s="595"/>
      <c r="FP50" s="595"/>
      <c r="FQ50" s="595"/>
      <c r="FR50" s="595"/>
      <c r="FS50" s="595"/>
      <c r="FT50" s="595"/>
      <c r="FU50" s="595"/>
      <c r="FV50" s="595"/>
      <c r="FW50" s="595"/>
      <c r="FX50" s="595"/>
      <c r="FY50" s="595"/>
      <c r="FZ50" s="595"/>
      <c r="GA50" s="595"/>
      <c r="GB50" s="595"/>
      <c r="GC50" s="595"/>
      <c r="GD50" s="595"/>
      <c r="GE50" s="595"/>
      <c r="GF50" s="595"/>
      <c r="GG50" s="595"/>
      <c r="GH50" s="595"/>
      <c r="GI50" s="595"/>
      <c r="GJ50" s="595"/>
      <c r="GK50" s="595"/>
      <c r="GL50" s="595"/>
      <c r="GM50" s="595"/>
      <c r="GN50" s="595"/>
      <c r="GO50" s="595"/>
      <c r="GP50" s="595"/>
      <c r="GQ50" s="595"/>
      <c r="GR50" s="595"/>
      <c r="GS50" s="595"/>
      <c r="GT50" s="595"/>
      <c r="GU50" s="595"/>
      <c r="GV50" s="595"/>
      <c r="GW50" s="595"/>
      <c r="GX50" s="595"/>
      <c r="GY50" s="595"/>
      <c r="GZ50" s="595"/>
      <c r="HA50" s="595"/>
      <c r="HB50" s="595"/>
      <c r="HC50" s="595"/>
      <c r="HD50" s="595"/>
      <c r="HE50" s="595"/>
      <c r="HF50" s="595"/>
      <c r="HG50" s="595"/>
      <c r="HH50" s="595"/>
      <c r="HI50" s="595"/>
      <c r="HJ50" s="595"/>
      <c r="HK50" s="595"/>
      <c r="HL50" s="595"/>
      <c r="HM50" s="595"/>
      <c r="HN50" s="595"/>
      <c r="HO50" s="595"/>
      <c r="HP50" s="595"/>
      <c r="HQ50" s="595"/>
      <c r="HR50" s="595"/>
      <c r="HS50" s="595"/>
      <c r="HT50" s="595"/>
      <c r="HU50" s="595"/>
      <c r="HV50" s="595"/>
      <c r="HW50" s="595"/>
      <c r="HX50" s="595"/>
      <c r="HY50" s="595"/>
      <c r="HZ50" s="595"/>
      <c r="IA50" s="595"/>
      <c r="IB50" s="595"/>
      <c r="IC50" s="595"/>
      <c r="ID50" s="595"/>
      <c r="IE50" s="595"/>
      <c r="IF50" s="595"/>
      <c r="IG50" s="595"/>
      <c r="IH50" s="595"/>
      <c r="II50" s="595"/>
      <c r="IJ50" s="595"/>
      <c r="IK50" s="595"/>
      <c r="IL50" s="595"/>
      <c r="IM50" s="595"/>
      <c r="IN50" s="595"/>
      <c r="IO50" s="595"/>
      <c r="IP50" s="595"/>
      <c r="IQ50" s="595"/>
      <c r="IR50" s="595"/>
      <c r="IS50" s="595"/>
      <c r="IT50" s="595"/>
      <c r="IU50" s="595"/>
      <c r="IV50" s="595"/>
      <c r="IW50" s="595"/>
    </row>
    <row r="51" spans="1:257" s="349" customFormat="1" ht="15">
      <c r="B51" s="313"/>
      <c r="C51" s="595"/>
      <c r="D51" s="595"/>
      <c r="E51" s="595"/>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5"/>
      <c r="CG51" s="595"/>
      <c r="CH51" s="595"/>
      <c r="CI51" s="595"/>
      <c r="CJ51" s="595"/>
      <c r="CK51" s="595"/>
      <c r="CL51" s="595"/>
      <c r="CM51" s="595"/>
      <c r="CN51" s="595"/>
      <c r="CO51" s="595"/>
      <c r="CP51" s="595"/>
      <c r="CQ51" s="595"/>
      <c r="CR51" s="595"/>
      <c r="CS51" s="595"/>
      <c r="CT51" s="595"/>
      <c r="CU51" s="595"/>
      <c r="CV51" s="595"/>
      <c r="CW51" s="595"/>
      <c r="CX51" s="595"/>
      <c r="CY51" s="595"/>
      <c r="CZ51" s="595"/>
      <c r="DA51" s="595"/>
      <c r="DB51" s="595"/>
      <c r="DC51" s="595"/>
      <c r="DD51" s="595"/>
      <c r="DE51" s="595"/>
      <c r="DF51" s="595"/>
      <c r="DG51" s="595"/>
      <c r="DH51" s="595"/>
      <c r="DI51" s="595"/>
      <c r="DJ51" s="595"/>
      <c r="DK51" s="595"/>
      <c r="DL51" s="595"/>
      <c r="DM51" s="595"/>
      <c r="DN51" s="595"/>
      <c r="DO51" s="595"/>
      <c r="DP51" s="595"/>
      <c r="DQ51" s="595"/>
      <c r="DR51" s="595"/>
      <c r="DS51" s="595"/>
      <c r="DT51" s="595"/>
      <c r="DU51" s="595"/>
      <c r="DV51" s="595"/>
      <c r="DW51" s="595"/>
      <c r="DX51" s="595"/>
      <c r="DY51" s="595"/>
      <c r="DZ51" s="595"/>
      <c r="EA51" s="595"/>
      <c r="EB51" s="595"/>
      <c r="EC51" s="595"/>
      <c r="ED51" s="595"/>
      <c r="EE51" s="595"/>
      <c r="EF51" s="595"/>
      <c r="EG51" s="595"/>
      <c r="EH51" s="595"/>
      <c r="EI51" s="595"/>
      <c r="EJ51" s="595"/>
      <c r="EK51" s="595"/>
      <c r="EL51" s="595"/>
      <c r="EM51" s="595"/>
      <c r="EN51" s="595"/>
      <c r="EO51" s="595"/>
      <c r="EP51" s="595"/>
      <c r="EQ51" s="595"/>
      <c r="ER51" s="595"/>
      <c r="ES51" s="595"/>
      <c r="ET51" s="595"/>
      <c r="EU51" s="595"/>
      <c r="EV51" s="595"/>
      <c r="EW51" s="595"/>
      <c r="EX51" s="595"/>
      <c r="EY51" s="595"/>
      <c r="EZ51" s="595"/>
      <c r="FA51" s="595"/>
      <c r="FB51" s="595"/>
      <c r="FC51" s="595"/>
      <c r="FD51" s="595"/>
      <c r="FE51" s="595"/>
      <c r="FF51" s="595"/>
      <c r="FG51" s="595"/>
      <c r="FH51" s="595"/>
      <c r="FI51" s="595"/>
      <c r="FJ51" s="595"/>
      <c r="FK51" s="595"/>
      <c r="FL51" s="595"/>
      <c r="FM51" s="595"/>
      <c r="FN51" s="595"/>
      <c r="FO51" s="595"/>
      <c r="FP51" s="595"/>
      <c r="FQ51" s="595"/>
      <c r="FR51" s="595"/>
      <c r="FS51" s="595"/>
      <c r="FT51" s="595"/>
      <c r="FU51" s="595"/>
      <c r="FV51" s="595"/>
      <c r="FW51" s="595"/>
      <c r="FX51" s="595"/>
      <c r="FY51" s="595"/>
      <c r="FZ51" s="595"/>
      <c r="GA51" s="595"/>
      <c r="GB51" s="595"/>
      <c r="GC51" s="595"/>
      <c r="GD51" s="595"/>
      <c r="GE51" s="595"/>
      <c r="GF51" s="595"/>
      <c r="GG51" s="595"/>
      <c r="GH51" s="595"/>
      <c r="GI51" s="595"/>
      <c r="GJ51" s="595"/>
      <c r="GK51" s="595"/>
      <c r="GL51" s="595"/>
      <c r="GM51" s="595"/>
      <c r="GN51" s="595"/>
      <c r="GO51" s="595"/>
      <c r="GP51" s="595"/>
      <c r="GQ51" s="595"/>
      <c r="GR51" s="595"/>
      <c r="GS51" s="595"/>
      <c r="GT51" s="595"/>
      <c r="GU51" s="595"/>
      <c r="GV51" s="595"/>
      <c r="GW51" s="595"/>
      <c r="GX51" s="595"/>
      <c r="GY51" s="595"/>
      <c r="GZ51" s="595"/>
      <c r="HA51" s="595"/>
      <c r="HB51" s="595"/>
      <c r="HC51" s="595"/>
      <c r="HD51" s="595"/>
      <c r="HE51" s="595"/>
      <c r="HF51" s="595"/>
      <c r="HG51" s="595"/>
      <c r="HH51" s="595"/>
      <c r="HI51" s="595"/>
      <c r="HJ51" s="595"/>
      <c r="HK51" s="595"/>
      <c r="HL51" s="595"/>
      <c r="HM51" s="595"/>
      <c r="HN51" s="595"/>
      <c r="HO51" s="595"/>
      <c r="HP51" s="595"/>
      <c r="HQ51" s="595"/>
      <c r="HR51" s="595"/>
      <c r="HS51" s="595"/>
      <c r="HT51" s="595"/>
      <c r="HU51" s="595"/>
      <c r="HV51" s="595"/>
      <c r="HW51" s="595"/>
      <c r="HX51" s="595"/>
      <c r="HY51" s="595"/>
      <c r="HZ51" s="595"/>
      <c r="IA51" s="595"/>
      <c r="IB51" s="595"/>
      <c r="IC51" s="595"/>
      <c r="ID51" s="595"/>
      <c r="IE51" s="595"/>
      <c r="IF51" s="595"/>
      <c r="IG51" s="595"/>
      <c r="IH51" s="595"/>
      <c r="II51" s="595"/>
      <c r="IJ51" s="595"/>
      <c r="IK51" s="595"/>
      <c r="IL51" s="595"/>
      <c r="IM51" s="595"/>
      <c r="IN51" s="595"/>
      <c r="IO51" s="595"/>
      <c r="IP51" s="595"/>
      <c r="IQ51" s="595"/>
      <c r="IR51" s="595"/>
      <c r="IS51" s="595"/>
      <c r="IT51" s="595"/>
      <c r="IU51" s="595"/>
      <c r="IV51" s="595"/>
      <c r="IW51" s="595"/>
    </row>
    <row r="52" spans="1:257"/>
    <row r="53" spans="1:257"/>
  </sheetData>
  <mergeCells count="25">
    <mergeCell ref="C48:D48"/>
    <mergeCell ref="E48:H48"/>
    <mergeCell ref="I48:J48"/>
    <mergeCell ref="C49:D49"/>
    <mergeCell ref="E49:H49"/>
    <mergeCell ref="I49:IW49"/>
    <mergeCell ref="C37:D37"/>
    <mergeCell ref="B39:D39"/>
    <mergeCell ref="B40:D40"/>
    <mergeCell ref="B41:D41"/>
    <mergeCell ref="C43:D43"/>
    <mergeCell ref="C32:D32"/>
    <mergeCell ref="B2:J2"/>
    <mergeCell ref="B4:J4"/>
    <mergeCell ref="B5:J5"/>
    <mergeCell ref="B6:J6"/>
    <mergeCell ref="B9:D11"/>
    <mergeCell ref="E9:I9"/>
    <mergeCell ref="J9:J10"/>
    <mergeCell ref="B12:D12"/>
    <mergeCell ref="C13:D13"/>
    <mergeCell ref="C16:D16"/>
    <mergeCell ref="C25:D25"/>
    <mergeCell ref="C29:D29"/>
    <mergeCell ref="B3:J3"/>
  </mergeCells>
  <pageMargins left="0.70866141732283472" right="0.70866141732283472" top="0.74803149606299213" bottom="0.74803149606299213" header="0.31496062992125984" footer="0.31496062992125984"/>
  <pageSetup scale="58"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1:I35"/>
  <sheetViews>
    <sheetView showGridLines="0" zoomScaleNormal="100" workbookViewId="0">
      <selection activeCell="M41" sqref="L41:M41"/>
    </sheetView>
  </sheetViews>
  <sheetFormatPr baseColWidth="10" defaultRowHeight="15"/>
  <sheetData>
    <row r="31" spans="1:7">
      <c r="A31" t="s">
        <v>1172</v>
      </c>
    </row>
    <row r="32" spans="1:7">
      <c r="B32" s="290"/>
      <c r="C32" s="290"/>
      <c r="D32" s="290"/>
      <c r="E32" s="290"/>
      <c r="F32" s="290"/>
      <c r="G32" s="290"/>
    </row>
    <row r="33" spans="1:9">
      <c r="A33" s="919" t="s">
        <v>1103</v>
      </c>
      <c r="B33" s="919"/>
      <c r="C33" s="919"/>
      <c r="D33" s="590" t="s">
        <v>1110</v>
      </c>
      <c r="E33" s="590"/>
      <c r="F33" s="878" t="s">
        <v>408</v>
      </c>
      <c r="G33" s="878"/>
      <c r="H33" s="878"/>
      <c r="I33" s="878"/>
    </row>
    <row r="34" spans="1:9">
      <c r="B34" s="587" t="s">
        <v>1168</v>
      </c>
      <c r="C34" s="587"/>
      <c r="D34" s="885" t="s">
        <v>1170</v>
      </c>
      <c r="E34" s="885"/>
      <c r="F34" s="881" t="s">
        <v>1169</v>
      </c>
      <c r="G34" s="881"/>
      <c r="H34" s="881"/>
      <c r="I34" s="881"/>
    </row>
    <row r="35" spans="1:9">
      <c r="B35" s="290"/>
      <c r="C35" s="290"/>
      <c r="D35" s="290"/>
      <c r="E35" s="290"/>
      <c r="F35" s="290"/>
      <c r="G35" s="290"/>
    </row>
  </sheetData>
  <mergeCells count="4">
    <mergeCell ref="D34:E34"/>
    <mergeCell ref="A33:C33"/>
    <mergeCell ref="F33:I33"/>
    <mergeCell ref="F34:I34"/>
  </mergeCells>
  <pageMargins left="0.7" right="0.7" top="0.75" bottom="0.75" header="0.3" footer="0.3"/>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42"/>
  <sheetViews>
    <sheetView showGridLines="0" zoomScale="60" zoomScaleNormal="60" workbookViewId="0">
      <selection activeCell="C20" sqref="C20"/>
    </sheetView>
  </sheetViews>
  <sheetFormatPr baseColWidth="10" defaultRowHeight="15"/>
  <cols>
    <col min="1" max="1" width="5.140625" bestFit="1" customWidth="1"/>
    <col min="2" max="2" width="18.7109375" customWidth="1"/>
    <col min="4" max="4" width="18.28515625" customWidth="1"/>
    <col min="5" max="5" width="13.5703125" customWidth="1"/>
    <col min="8" max="8" width="2.7109375" customWidth="1"/>
    <col min="9" max="9" width="13.28515625" customWidth="1"/>
    <col min="10" max="10" width="10.140625" bestFit="1" customWidth="1"/>
    <col min="11" max="11" width="11" bestFit="1" customWidth="1"/>
    <col min="12" max="12" width="10.42578125" bestFit="1" customWidth="1"/>
    <col min="13" max="13" width="10.7109375" bestFit="1" customWidth="1"/>
    <col min="14" max="14" width="10.140625" bestFit="1" customWidth="1"/>
    <col min="15" max="15" width="11" bestFit="1" customWidth="1"/>
    <col min="16" max="16" width="10.42578125" bestFit="1" customWidth="1"/>
    <col min="17" max="17" width="10.7109375" bestFit="1" customWidth="1"/>
    <col min="18" max="18" width="6.5703125" bestFit="1" customWidth="1"/>
    <col min="19" max="19" width="3.140625" customWidth="1"/>
    <col min="22" max="22" width="7.140625" bestFit="1" customWidth="1"/>
    <col min="23" max="23" width="9" bestFit="1" customWidth="1"/>
    <col min="24" max="24" width="7.5703125" bestFit="1" customWidth="1"/>
    <col min="26" max="26" width="6" bestFit="1" customWidth="1"/>
    <col min="27" max="28" width="6.7109375" bestFit="1" customWidth="1"/>
    <col min="29" max="29" width="11" bestFit="1" customWidth="1"/>
    <col min="30" max="30" width="6.28515625" bestFit="1" customWidth="1"/>
    <col min="31" max="31" width="8.7109375" bestFit="1" customWidth="1"/>
    <col min="32" max="32" width="6.42578125" bestFit="1" customWidth="1"/>
    <col min="33" max="33" width="10.42578125" bestFit="1" customWidth="1"/>
    <col min="34" max="34" width="5.42578125" bestFit="1" customWidth="1"/>
    <col min="35" max="35" width="6" bestFit="1" customWidth="1"/>
    <col min="36" max="36" width="5.28515625" bestFit="1" customWidth="1"/>
    <col min="37" max="37" width="10.7109375" bestFit="1" customWidth="1"/>
  </cols>
  <sheetData>
    <row r="1" spans="1:37" s="313" customFormat="1" ht="14.25" customHeight="1">
      <c r="A1" s="920" t="s">
        <v>410</v>
      </c>
      <c r="B1" s="920"/>
      <c r="C1" s="920"/>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row>
    <row r="2" spans="1:37" s="313" customFormat="1" ht="14.45" customHeight="1">
      <c r="A2" s="568"/>
      <c r="B2" s="568"/>
      <c r="C2" s="568"/>
      <c r="D2" s="568"/>
      <c r="E2" s="568"/>
      <c r="F2" s="568"/>
      <c r="G2" s="568"/>
      <c r="H2" s="568"/>
      <c r="I2" s="568"/>
      <c r="J2" s="568"/>
      <c r="K2" s="568"/>
      <c r="L2" s="568"/>
      <c r="M2" s="568"/>
      <c r="N2" s="920" t="s">
        <v>0</v>
      </c>
      <c r="O2" s="920"/>
      <c r="P2" s="920"/>
      <c r="Q2" s="920"/>
      <c r="R2" s="568"/>
      <c r="S2" s="568"/>
      <c r="T2" s="568"/>
      <c r="U2" s="568"/>
      <c r="V2" s="568"/>
      <c r="W2" s="568"/>
      <c r="X2" s="568"/>
      <c r="Y2" s="568"/>
      <c r="Z2" s="568"/>
      <c r="AA2" s="568"/>
      <c r="AB2" s="568"/>
      <c r="AC2" s="568"/>
      <c r="AD2" s="568"/>
      <c r="AE2" s="568"/>
      <c r="AF2" s="568"/>
      <c r="AG2" s="568"/>
      <c r="AH2" s="568"/>
      <c r="AI2" s="568"/>
      <c r="AJ2" s="568"/>
      <c r="AK2" s="568"/>
    </row>
    <row r="3" spans="1:37" s="313" customFormat="1" ht="14.45" customHeight="1">
      <c r="A3" s="902" t="s">
        <v>3</v>
      </c>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row>
    <row r="4" spans="1:37" s="313" customFormat="1" ht="14.45" customHeight="1">
      <c r="A4" s="905" t="s">
        <v>566</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row>
    <row r="5" spans="1:37" s="313" customFormat="1" ht="14.45" customHeight="1">
      <c r="A5" s="905" t="s">
        <v>1155</v>
      </c>
      <c r="B5" s="905"/>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5"/>
      <c r="AI5" s="905"/>
      <c r="AJ5" s="905"/>
      <c r="AK5" s="905"/>
    </row>
    <row r="7" spans="1:37">
      <c r="A7" s="451"/>
      <c r="B7" s="449"/>
      <c r="C7" s="451"/>
      <c r="D7" s="451"/>
      <c r="E7" s="449"/>
      <c r="F7" s="449"/>
      <c r="G7" s="449"/>
      <c r="H7" s="449"/>
      <c r="I7" s="921" t="s">
        <v>506</v>
      </c>
      <c r="J7" s="921"/>
      <c r="K7" s="921"/>
      <c r="L7" s="921"/>
      <c r="M7" s="921"/>
      <c r="N7" s="921" t="s">
        <v>507</v>
      </c>
      <c r="O7" s="921"/>
      <c r="P7" s="921"/>
      <c r="Q7" s="921"/>
      <c r="R7" s="921"/>
      <c r="S7" s="466"/>
      <c r="T7" s="466"/>
      <c r="U7" s="469"/>
      <c r="V7" s="469"/>
      <c r="W7" s="469"/>
      <c r="X7" s="469"/>
      <c r="Y7" s="470"/>
      <c r="Z7" s="469"/>
      <c r="AA7" s="469"/>
      <c r="AB7" s="469"/>
      <c r="AC7" s="470"/>
      <c r="AD7" s="469"/>
      <c r="AE7" s="469"/>
      <c r="AF7" s="469"/>
      <c r="AG7" s="470"/>
      <c r="AH7" s="469"/>
      <c r="AI7" s="469"/>
      <c r="AJ7" s="469"/>
      <c r="AK7" s="470"/>
    </row>
    <row r="8" spans="1:37">
      <c r="A8" s="451"/>
      <c r="B8" s="449"/>
      <c r="C8" s="451"/>
      <c r="D8" s="452"/>
      <c r="E8" s="452"/>
      <c r="F8" s="452"/>
      <c r="G8" s="452"/>
      <c r="H8" s="449"/>
      <c r="I8" s="452"/>
      <c r="J8" s="452"/>
      <c r="K8" s="452"/>
      <c r="L8" s="452"/>
      <c r="M8" s="452"/>
      <c r="N8" s="452"/>
      <c r="O8" s="452"/>
      <c r="P8" s="452"/>
      <c r="Q8" s="449"/>
      <c r="R8" s="449"/>
      <c r="S8" s="449"/>
      <c r="T8" s="449"/>
      <c r="U8" s="469"/>
      <c r="V8" s="469"/>
      <c r="W8" s="469"/>
      <c r="X8" s="469"/>
      <c r="Y8" s="470"/>
      <c r="Z8" s="469"/>
      <c r="AA8" s="469"/>
      <c r="AB8" s="469"/>
      <c r="AC8" s="470"/>
      <c r="AD8" s="469"/>
      <c r="AE8" s="469"/>
      <c r="AF8" s="469"/>
      <c r="AG8" s="470"/>
      <c r="AH8" s="469"/>
      <c r="AI8" s="469"/>
      <c r="AJ8" s="469"/>
      <c r="AK8" s="470"/>
    </row>
    <row r="9" spans="1:37" ht="24">
      <c r="A9" s="491" t="s">
        <v>508</v>
      </c>
      <c r="B9" s="491" t="s">
        <v>509</v>
      </c>
      <c r="C9" s="491" t="s">
        <v>510</v>
      </c>
      <c r="D9" s="491" t="s">
        <v>511</v>
      </c>
      <c r="E9" s="491" t="s">
        <v>512</v>
      </c>
      <c r="F9" s="491" t="s">
        <v>513</v>
      </c>
      <c r="G9" s="491" t="s">
        <v>514</v>
      </c>
      <c r="H9" s="448"/>
      <c r="I9" s="492" t="s">
        <v>515</v>
      </c>
      <c r="J9" s="492" t="s">
        <v>516</v>
      </c>
      <c r="K9" s="492" t="s">
        <v>517</v>
      </c>
      <c r="L9" s="492" t="s">
        <v>518</v>
      </c>
      <c r="M9" s="492" t="s">
        <v>519</v>
      </c>
      <c r="N9" s="492" t="s">
        <v>516</v>
      </c>
      <c r="O9" s="492" t="s">
        <v>517</v>
      </c>
      <c r="P9" s="492" t="s">
        <v>518</v>
      </c>
      <c r="Q9" s="492" t="s">
        <v>519</v>
      </c>
      <c r="R9" s="492" t="s">
        <v>221</v>
      </c>
      <c r="S9" s="461"/>
      <c r="T9" s="491" t="s">
        <v>520</v>
      </c>
      <c r="U9" s="491" t="s">
        <v>521</v>
      </c>
      <c r="V9" s="491" t="s">
        <v>522</v>
      </c>
      <c r="W9" s="491" t="s">
        <v>523</v>
      </c>
      <c r="X9" s="491" t="s">
        <v>524</v>
      </c>
      <c r="Y9" s="491" t="s">
        <v>516</v>
      </c>
      <c r="Z9" s="491" t="s">
        <v>525</v>
      </c>
      <c r="AA9" s="491" t="s">
        <v>526</v>
      </c>
      <c r="AB9" s="491" t="s">
        <v>527</v>
      </c>
      <c r="AC9" s="491" t="s">
        <v>517</v>
      </c>
      <c r="AD9" s="491" t="s">
        <v>528</v>
      </c>
      <c r="AE9" s="491" t="s">
        <v>529</v>
      </c>
      <c r="AF9" s="491" t="s">
        <v>530</v>
      </c>
      <c r="AG9" s="491" t="s">
        <v>518</v>
      </c>
      <c r="AH9" s="491" t="s">
        <v>531</v>
      </c>
      <c r="AI9" s="491" t="s">
        <v>532</v>
      </c>
      <c r="AJ9" s="491" t="s">
        <v>533</v>
      </c>
      <c r="AK9" s="491" t="s">
        <v>519</v>
      </c>
    </row>
    <row r="10" spans="1:37">
      <c r="A10" s="453"/>
      <c r="B10" s="454"/>
      <c r="C10" s="449"/>
      <c r="D10" s="451"/>
      <c r="E10" s="449"/>
      <c r="F10" s="449"/>
      <c r="G10" s="455"/>
      <c r="H10" s="449"/>
      <c r="I10" s="455"/>
      <c r="J10" s="455"/>
      <c r="K10" s="449"/>
      <c r="L10" s="449"/>
      <c r="M10" s="449"/>
      <c r="N10" s="455"/>
      <c r="O10" s="449"/>
      <c r="P10" s="449"/>
      <c r="Q10" s="449"/>
      <c r="R10" s="456"/>
      <c r="S10" s="456"/>
      <c r="T10" s="457"/>
      <c r="U10" s="449"/>
      <c r="V10" s="450"/>
      <c r="W10" s="450"/>
      <c r="X10" s="450"/>
      <c r="Y10" s="458"/>
      <c r="Z10" s="450"/>
      <c r="AA10" s="450"/>
      <c r="AB10" s="450"/>
      <c r="AC10" s="458"/>
      <c r="AD10" s="450"/>
      <c r="AE10" s="450"/>
      <c r="AF10" s="450"/>
      <c r="AG10" s="458"/>
      <c r="AH10" s="450"/>
      <c r="AI10" s="450"/>
      <c r="AJ10" s="450"/>
      <c r="AK10" s="458"/>
    </row>
    <row r="11" spans="1:37" ht="89.25">
      <c r="A11" s="462">
        <v>1</v>
      </c>
      <c r="B11" s="459" t="s">
        <v>534</v>
      </c>
      <c r="C11" s="462">
        <v>1</v>
      </c>
      <c r="D11" s="464" t="s">
        <v>535</v>
      </c>
      <c r="E11" s="465" t="s">
        <v>536</v>
      </c>
      <c r="F11" s="486">
        <v>0</v>
      </c>
      <c r="G11" s="486">
        <v>70</v>
      </c>
      <c r="H11" s="493"/>
      <c r="I11" s="486">
        <v>70</v>
      </c>
      <c r="J11" s="486">
        <v>0</v>
      </c>
      <c r="K11" s="486">
        <v>20</v>
      </c>
      <c r="L11" s="486">
        <v>30</v>
      </c>
      <c r="M11" s="486">
        <v>20</v>
      </c>
      <c r="N11" s="486">
        <f>Y11</f>
        <v>34</v>
      </c>
      <c r="O11" s="486">
        <v>1</v>
      </c>
      <c r="P11" s="486">
        <v>31</v>
      </c>
      <c r="Q11" s="486">
        <v>23</v>
      </c>
      <c r="R11" s="487">
        <f>SUM(N11:Q11)</f>
        <v>89</v>
      </c>
      <c r="S11" s="497"/>
      <c r="T11" s="485">
        <f>R11/I11</f>
        <v>1.2714285714285714</v>
      </c>
      <c r="U11" s="463"/>
      <c r="V11" s="482">
        <v>34</v>
      </c>
      <c r="W11" s="482"/>
      <c r="X11" s="482"/>
      <c r="Y11" s="483">
        <f>SUM(V11:X11)</f>
        <v>34</v>
      </c>
      <c r="Z11" s="482"/>
      <c r="AA11" s="482"/>
      <c r="AB11" s="482">
        <v>1</v>
      </c>
      <c r="AC11" s="483">
        <f>SUM(Z11:AB11)</f>
        <v>1</v>
      </c>
      <c r="AD11" s="479">
        <v>12</v>
      </c>
      <c r="AE11" s="479">
        <v>13</v>
      </c>
      <c r="AF11" s="479">
        <v>6</v>
      </c>
      <c r="AG11" s="483">
        <f>SUM(AD11:AF11)</f>
        <v>31</v>
      </c>
      <c r="AH11" s="482">
        <v>7</v>
      </c>
      <c r="AI11" s="482">
        <v>16</v>
      </c>
      <c r="AJ11" s="482"/>
      <c r="AK11" s="483">
        <f>SUM(AH11:AJ11)</f>
        <v>23</v>
      </c>
    </row>
    <row r="12" spans="1:37" ht="132" customHeight="1">
      <c r="A12" s="462">
        <v>2</v>
      </c>
      <c r="B12" s="460" t="s">
        <v>537</v>
      </c>
      <c r="C12" s="462">
        <v>1</v>
      </c>
      <c r="D12" s="465" t="s">
        <v>538</v>
      </c>
      <c r="E12" s="465" t="s">
        <v>539</v>
      </c>
      <c r="F12" s="486">
        <v>0</v>
      </c>
      <c r="G12" s="486">
        <v>2</v>
      </c>
      <c r="H12" s="493"/>
      <c r="I12" s="486">
        <v>2</v>
      </c>
      <c r="J12" s="486">
        <v>0</v>
      </c>
      <c r="K12" s="486">
        <v>0</v>
      </c>
      <c r="L12" s="486">
        <v>2</v>
      </c>
      <c r="M12" s="486">
        <v>0</v>
      </c>
      <c r="N12" s="486">
        <f t="shared" ref="N12:N22" si="0">Y12</f>
        <v>0</v>
      </c>
      <c r="O12" s="486">
        <v>0</v>
      </c>
      <c r="P12" s="486">
        <v>2</v>
      </c>
      <c r="Q12" s="486">
        <v>0</v>
      </c>
      <c r="R12" s="487">
        <f t="shared" ref="R12:R23" si="1">SUM(N12:Q12)</f>
        <v>2</v>
      </c>
      <c r="S12" s="497"/>
      <c r="T12" s="485">
        <f t="shared" ref="T12:T23" si="2">R12/I12</f>
        <v>1</v>
      </c>
      <c r="U12" s="464"/>
      <c r="V12" s="482">
        <v>0</v>
      </c>
      <c r="W12" s="482"/>
      <c r="X12" s="482"/>
      <c r="Y12" s="483">
        <f t="shared" ref="Y12:Y23" si="3">SUM(V12:X12)</f>
        <v>0</v>
      </c>
      <c r="Z12" s="482"/>
      <c r="AA12" s="482"/>
      <c r="AB12" s="482"/>
      <c r="AC12" s="483">
        <f t="shared" ref="AC12:AC23" si="4">SUM(Z12:AB12)</f>
        <v>0</v>
      </c>
      <c r="AD12" s="479">
        <v>1</v>
      </c>
      <c r="AE12" s="479">
        <v>1</v>
      </c>
      <c r="AF12" s="479"/>
      <c r="AG12" s="483">
        <f t="shared" ref="AG12:AG23" si="5">SUM(AD12:AF12)</f>
        <v>2</v>
      </c>
      <c r="AH12" s="482"/>
      <c r="AI12" s="482"/>
      <c r="AJ12" s="482"/>
      <c r="AK12" s="483">
        <f t="shared" ref="AK12:AK23" si="6">SUM(AH12:AJ12)</f>
        <v>0</v>
      </c>
    </row>
    <row r="13" spans="1:37" ht="135" customHeight="1">
      <c r="A13" s="462">
        <v>3</v>
      </c>
      <c r="B13" s="460" t="s">
        <v>537</v>
      </c>
      <c r="C13" s="462">
        <v>2</v>
      </c>
      <c r="D13" s="464" t="s">
        <v>567</v>
      </c>
      <c r="E13" s="465" t="s">
        <v>540</v>
      </c>
      <c r="F13" s="486">
        <v>0</v>
      </c>
      <c r="G13" s="486">
        <v>1</v>
      </c>
      <c r="H13" s="493"/>
      <c r="I13" s="486">
        <v>1</v>
      </c>
      <c r="J13" s="486">
        <v>0</v>
      </c>
      <c r="K13" s="486">
        <v>0</v>
      </c>
      <c r="L13" s="486">
        <v>1</v>
      </c>
      <c r="M13" s="486">
        <v>0</v>
      </c>
      <c r="N13" s="486">
        <f t="shared" si="0"/>
        <v>0</v>
      </c>
      <c r="O13" s="486">
        <v>0</v>
      </c>
      <c r="P13" s="486">
        <v>1</v>
      </c>
      <c r="Q13" s="486">
        <v>0</v>
      </c>
      <c r="R13" s="487">
        <f t="shared" si="1"/>
        <v>1</v>
      </c>
      <c r="S13" s="497"/>
      <c r="T13" s="485">
        <f t="shared" si="2"/>
        <v>1</v>
      </c>
      <c r="U13" s="464"/>
      <c r="V13" s="482">
        <v>0</v>
      </c>
      <c r="W13" s="482"/>
      <c r="X13" s="482"/>
      <c r="Y13" s="483">
        <f t="shared" si="3"/>
        <v>0</v>
      </c>
      <c r="Z13" s="482"/>
      <c r="AA13" s="482"/>
      <c r="AB13" s="482"/>
      <c r="AC13" s="483">
        <f t="shared" si="4"/>
        <v>0</v>
      </c>
      <c r="AD13" s="479"/>
      <c r="AE13" s="479"/>
      <c r="AF13" s="479">
        <v>1</v>
      </c>
      <c r="AG13" s="483">
        <f t="shared" si="5"/>
        <v>1</v>
      </c>
      <c r="AH13" s="482"/>
      <c r="AI13" s="482"/>
      <c r="AJ13" s="482"/>
      <c r="AK13" s="483">
        <f t="shared" si="6"/>
        <v>0</v>
      </c>
    </row>
    <row r="14" spans="1:37" ht="114.75">
      <c r="A14" s="462">
        <v>4</v>
      </c>
      <c r="B14" s="460" t="s">
        <v>541</v>
      </c>
      <c r="C14" s="471">
        <v>1</v>
      </c>
      <c r="D14" s="465" t="s">
        <v>542</v>
      </c>
      <c r="E14" s="465" t="s">
        <v>543</v>
      </c>
      <c r="F14" s="486">
        <v>0</v>
      </c>
      <c r="G14" s="486">
        <v>40</v>
      </c>
      <c r="H14" s="493"/>
      <c r="I14" s="486">
        <v>40</v>
      </c>
      <c r="J14" s="486">
        <v>0</v>
      </c>
      <c r="K14" s="486">
        <v>14</v>
      </c>
      <c r="L14" s="486">
        <v>14</v>
      </c>
      <c r="M14" s="486">
        <v>12</v>
      </c>
      <c r="N14" s="486">
        <v>4</v>
      </c>
      <c r="O14" s="486">
        <v>9</v>
      </c>
      <c r="P14" s="486">
        <v>21</v>
      </c>
      <c r="Q14" s="486">
        <v>40</v>
      </c>
      <c r="R14" s="487">
        <f t="shared" si="1"/>
        <v>74</v>
      </c>
      <c r="S14" s="497"/>
      <c r="T14" s="485">
        <f t="shared" si="2"/>
        <v>1.85</v>
      </c>
      <c r="U14" s="464"/>
      <c r="V14" s="482">
        <v>0</v>
      </c>
      <c r="W14" s="482"/>
      <c r="X14" s="482">
        <v>4</v>
      </c>
      <c r="Y14" s="483">
        <f t="shared" si="3"/>
        <v>4</v>
      </c>
      <c r="Z14" s="482">
        <v>3</v>
      </c>
      <c r="AA14" s="482">
        <v>2</v>
      </c>
      <c r="AB14" s="482">
        <v>4</v>
      </c>
      <c r="AC14" s="483">
        <f t="shared" si="4"/>
        <v>9</v>
      </c>
      <c r="AD14" s="479">
        <v>2</v>
      </c>
      <c r="AE14" s="479">
        <v>6</v>
      </c>
      <c r="AF14" s="479">
        <v>13</v>
      </c>
      <c r="AG14" s="483">
        <f t="shared" si="5"/>
        <v>21</v>
      </c>
      <c r="AH14" s="482">
        <v>19</v>
      </c>
      <c r="AI14" s="482">
        <v>21</v>
      </c>
      <c r="AJ14" s="482"/>
      <c r="AK14" s="483">
        <f t="shared" si="6"/>
        <v>40</v>
      </c>
    </row>
    <row r="15" spans="1:37" ht="114.75">
      <c r="A15" s="462">
        <v>5</v>
      </c>
      <c r="B15" s="460" t="s">
        <v>541</v>
      </c>
      <c r="C15" s="462">
        <v>2</v>
      </c>
      <c r="D15" s="465" t="s">
        <v>544</v>
      </c>
      <c r="E15" s="465" t="s">
        <v>545</v>
      </c>
      <c r="F15" s="486">
        <v>0</v>
      </c>
      <c r="G15" s="486">
        <v>15</v>
      </c>
      <c r="H15" s="493"/>
      <c r="I15" s="486">
        <v>15</v>
      </c>
      <c r="J15" s="486">
        <v>0</v>
      </c>
      <c r="K15" s="486">
        <v>4</v>
      </c>
      <c r="L15" s="486">
        <v>7</v>
      </c>
      <c r="M15" s="486">
        <v>4</v>
      </c>
      <c r="N15" s="486">
        <v>6</v>
      </c>
      <c r="O15" s="486">
        <v>10</v>
      </c>
      <c r="P15" s="486">
        <v>14</v>
      </c>
      <c r="Q15" s="486">
        <v>22</v>
      </c>
      <c r="R15" s="487">
        <f t="shared" si="1"/>
        <v>52</v>
      </c>
      <c r="S15" s="497"/>
      <c r="T15" s="485">
        <f t="shared" si="2"/>
        <v>3.4666666666666668</v>
      </c>
      <c r="U15" s="464"/>
      <c r="V15" s="482">
        <v>0</v>
      </c>
      <c r="W15" s="482">
        <v>2</v>
      </c>
      <c r="X15" s="482">
        <v>4</v>
      </c>
      <c r="Y15" s="483">
        <f t="shared" si="3"/>
        <v>6</v>
      </c>
      <c r="Z15" s="482">
        <v>2</v>
      </c>
      <c r="AA15" s="482">
        <v>7</v>
      </c>
      <c r="AB15" s="482">
        <v>1</v>
      </c>
      <c r="AC15" s="483">
        <f t="shared" si="4"/>
        <v>10</v>
      </c>
      <c r="AD15" s="479">
        <v>4</v>
      </c>
      <c r="AE15" s="479">
        <v>5</v>
      </c>
      <c r="AF15" s="479">
        <v>5</v>
      </c>
      <c r="AG15" s="483">
        <f t="shared" si="5"/>
        <v>14</v>
      </c>
      <c r="AH15" s="482">
        <v>3</v>
      </c>
      <c r="AI15" s="482">
        <v>18</v>
      </c>
      <c r="AJ15" s="482">
        <v>1</v>
      </c>
      <c r="AK15" s="483">
        <f t="shared" si="6"/>
        <v>22</v>
      </c>
    </row>
    <row r="16" spans="1:37" ht="89.25">
      <c r="A16" s="462">
        <v>6</v>
      </c>
      <c r="B16" s="460" t="s">
        <v>546</v>
      </c>
      <c r="C16" s="462">
        <v>1</v>
      </c>
      <c r="D16" s="465" t="s">
        <v>547</v>
      </c>
      <c r="E16" s="465" t="s">
        <v>548</v>
      </c>
      <c r="F16" s="486">
        <v>0</v>
      </c>
      <c r="G16" s="486">
        <v>10</v>
      </c>
      <c r="H16" s="493"/>
      <c r="I16" s="486">
        <v>10</v>
      </c>
      <c r="J16" s="486">
        <v>1</v>
      </c>
      <c r="K16" s="486">
        <v>3</v>
      </c>
      <c r="L16" s="486">
        <v>3</v>
      </c>
      <c r="M16" s="486">
        <v>3</v>
      </c>
      <c r="N16" s="486">
        <v>1</v>
      </c>
      <c r="O16" s="486">
        <v>3</v>
      </c>
      <c r="P16" s="486">
        <v>2</v>
      </c>
      <c r="Q16" s="486">
        <v>4</v>
      </c>
      <c r="R16" s="487">
        <f t="shared" si="1"/>
        <v>10</v>
      </c>
      <c r="S16" s="497"/>
      <c r="T16" s="485">
        <f t="shared" si="2"/>
        <v>1</v>
      </c>
      <c r="U16" s="464"/>
      <c r="V16" s="482">
        <v>0</v>
      </c>
      <c r="W16" s="482"/>
      <c r="X16" s="482">
        <v>1</v>
      </c>
      <c r="Y16" s="483">
        <f t="shared" si="3"/>
        <v>1</v>
      </c>
      <c r="Z16" s="482">
        <v>1</v>
      </c>
      <c r="AA16" s="482">
        <v>1</v>
      </c>
      <c r="AB16" s="482">
        <v>1</v>
      </c>
      <c r="AC16" s="483">
        <f t="shared" si="4"/>
        <v>3</v>
      </c>
      <c r="AD16" s="479">
        <v>1</v>
      </c>
      <c r="AE16" s="479">
        <v>1</v>
      </c>
      <c r="AF16" s="479"/>
      <c r="AG16" s="483">
        <f t="shared" si="5"/>
        <v>2</v>
      </c>
      <c r="AH16" s="482">
        <v>1</v>
      </c>
      <c r="AI16" s="482"/>
      <c r="AJ16" s="482">
        <v>3</v>
      </c>
      <c r="AK16" s="483">
        <f t="shared" si="6"/>
        <v>4</v>
      </c>
    </row>
    <row r="17" spans="1:37" ht="114.75">
      <c r="A17" s="462">
        <v>7</v>
      </c>
      <c r="B17" s="460" t="s">
        <v>549</v>
      </c>
      <c r="C17" s="462">
        <v>2</v>
      </c>
      <c r="D17" s="465" t="s">
        <v>550</v>
      </c>
      <c r="E17" s="465" t="s">
        <v>551</v>
      </c>
      <c r="F17" s="486">
        <v>0</v>
      </c>
      <c r="G17" s="486">
        <v>1000</v>
      </c>
      <c r="H17" s="493"/>
      <c r="I17" s="486">
        <v>1000</v>
      </c>
      <c r="J17" s="486">
        <v>160</v>
      </c>
      <c r="K17" s="486">
        <v>440</v>
      </c>
      <c r="L17" s="486">
        <v>240</v>
      </c>
      <c r="M17" s="486">
        <v>160</v>
      </c>
      <c r="N17" s="486">
        <v>127</v>
      </c>
      <c r="O17" s="486">
        <v>1068</v>
      </c>
      <c r="P17" s="486">
        <v>210</v>
      </c>
      <c r="Q17" s="486">
        <v>488</v>
      </c>
      <c r="R17" s="487">
        <f t="shared" si="1"/>
        <v>1893</v>
      </c>
      <c r="S17" s="497"/>
      <c r="T17" s="485">
        <f t="shared" si="2"/>
        <v>1.893</v>
      </c>
      <c r="U17" s="463"/>
      <c r="V17" s="482">
        <v>0</v>
      </c>
      <c r="W17" s="482"/>
      <c r="X17" s="482">
        <v>127</v>
      </c>
      <c r="Y17" s="483">
        <f t="shared" si="3"/>
        <v>127</v>
      </c>
      <c r="Z17" s="482">
        <v>969</v>
      </c>
      <c r="AA17" s="482">
        <v>15</v>
      </c>
      <c r="AB17" s="482">
        <v>84</v>
      </c>
      <c r="AC17" s="483">
        <f t="shared" si="4"/>
        <v>1068</v>
      </c>
      <c r="AD17" s="480">
        <v>15</v>
      </c>
      <c r="AE17" s="480">
        <v>75</v>
      </c>
      <c r="AF17" s="490">
        <v>120</v>
      </c>
      <c r="AG17" s="483">
        <f t="shared" si="5"/>
        <v>210</v>
      </c>
      <c r="AH17" s="482">
        <v>86</v>
      </c>
      <c r="AI17" s="482">
        <v>379</v>
      </c>
      <c r="AJ17" s="482">
        <v>23</v>
      </c>
      <c r="AK17" s="483">
        <f t="shared" si="6"/>
        <v>488</v>
      </c>
    </row>
    <row r="18" spans="1:37" ht="102">
      <c r="A18" s="462">
        <v>8</v>
      </c>
      <c r="B18" s="460" t="s">
        <v>549</v>
      </c>
      <c r="C18" s="462">
        <v>1</v>
      </c>
      <c r="D18" s="465" t="s">
        <v>552</v>
      </c>
      <c r="E18" s="465" t="s">
        <v>553</v>
      </c>
      <c r="F18" s="486">
        <v>0</v>
      </c>
      <c r="G18" s="486">
        <v>165</v>
      </c>
      <c r="H18" s="493"/>
      <c r="I18" s="486">
        <v>165</v>
      </c>
      <c r="J18" s="486">
        <v>45</v>
      </c>
      <c r="K18" s="486">
        <v>45</v>
      </c>
      <c r="L18" s="486">
        <v>45</v>
      </c>
      <c r="M18" s="486">
        <v>30</v>
      </c>
      <c r="N18" s="486">
        <f t="shared" si="0"/>
        <v>0</v>
      </c>
      <c r="O18" s="486">
        <v>1005</v>
      </c>
      <c r="P18" s="486">
        <v>0</v>
      </c>
      <c r="Q18" s="486">
        <v>971</v>
      </c>
      <c r="R18" s="487">
        <f t="shared" si="1"/>
        <v>1976</v>
      </c>
      <c r="S18" s="497"/>
      <c r="T18" s="485">
        <f t="shared" si="2"/>
        <v>11.975757575757576</v>
      </c>
      <c r="U18" s="463"/>
      <c r="V18" s="482">
        <v>0</v>
      </c>
      <c r="W18" s="482"/>
      <c r="X18" s="482">
        <v>0</v>
      </c>
      <c r="Y18" s="483">
        <f t="shared" si="3"/>
        <v>0</v>
      </c>
      <c r="Z18" s="482">
        <v>130</v>
      </c>
      <c r="AA18" s="482">
        <v>875</v>
      </c>
      <c r="AB18" s="482">
        <v>0</v>
      </c>
      <c r="AC18" s="483">
        <f t="shared" si="4"/>
        <v>1005</v>
      </c>
      <c r="AD18" s="479">
        <v>0</v>
      </c>
      <c r="AE18" s="479">
        <v>0</v>
      </c>
      <c r="AF18" s="479">
        <v>0</v>
      </c>
      <c r="AG18" s="483">
        <f t="shared" si="5"/>
        <v>0</v>
      </c>
      <c r="AH18" s="482">
        <v>971</v>
      </c>
      <c r="AI18" s="482">
        <v>0</v>
      </c>
      <c r="AJ18" s="482">
        <v>0</v>
      </c>
      <c r="AK18" s="483">
        <f t="shared" si="6"/>
        <v>971</v>
      </c>
    </row>
    <row r="19" spans="1:37" ht="89.25">
      <c r="A19" s="462">
        <v>9</v>
      </c>
      <c r="B19" s="460" t="s">
        <v>554</v>
      </c>
      <c r="C19" s="462">
        <v>1</v>
      </c>
      <c r="D19" s="465" t="s">
        <v>555</v>
      </c>
      <c r="E19" s="465" t="s">
        <v>556</v>
      </c>
      <c r="F19" s="486">
        <v>0</v>
      </c>
      <c r="G19" s="486">
        <v>2000</v>
      </c>
      <c r="H19" s="493"/>
      <c r="I19" s="486">
        <v>2000</v>
      </c>
      <c r="J19" s="486">
        <v>546</v>
      </c>
      <c r="K19" s="486">
        <v>546</v>
      </c>
      <c r="L19" s="486">
        <v>545</v>
      </c>
      <c r="M19" s="486">
        <v>363</v>
      </c>
      <c r="N19" s="486">
        <v>416</v>
      </c>
      <c r="O19" s="486">
        <v>162</v>
      </c>
      <c r="P19" s="486">
        <v>259</v>
      </c>
      <c r="Q19" s="486">
        <v>364</v>
      </c>
      <c r="R19" s="487">
        <f t="shared" si="1"/>
        <v>1201</v>
      </c>
      <c r="S19" s="497"/>
      <c r="T19" s="485">
        <f t="shared" si="2"/>
        <v>0.60050000000000003</v>
      </c>
      <c r="U19" s="463"/>
      <c r="V19" s="482">
        <v>82</v>
      </c>
      <c r="W19" s="482">
        <v>29</v>
      </c>
      <c r="X19" s="482">
        <v>305</v>
      </c>
      <c r="Y19" s="483">
        <f t="shared" si="3"/>
        <v>416</v>
      </c>
      <c r="Z19" s="482">
        <v>42</v>
      </c>
      <c r="AA19" s="482">
        <v>60</v>
      </c>
      <c r="AB19" s="482">
        <v>60</v>
      </c>
      <c r="AC19" s="483">
        <f t="shared" si="4"/>
        <v>162</v>
      </c>
      <c r="AD19" s="479">
        <v>88</v>
      </c>
      <c r="AE19" s="479">
        <v>125</v>
      </c>
      <c r="AF19" s="479">
        <v>46</v>
      </c>
      <c r="AG19" s="483">
        <f t="shared" si="5"/>
        <v>259</v>
      </c>
      <c r="AH19" s="482">
        <v>65</v>
      </c>
      <c r="AI19" s="482">
        <v>185</v>
      </c>
      <c r="AJ19" s="482">
        <v>114</v>
      </c>
      <c r="AK19" s="483">
        <f t="shared" si="6"/>
        <v>364</v>
      </c>
    </row>
    <row r="20" spans="1:37" ht="114.75">
      <c r="A20" s="462">
        <v>10</v>
      </c>
      <c r="B20" s="460" t="s">
        <v>557</v>
      </c>
      <c r="C20" s="462">
        <v>1</v>
      </c>
      <c r="D20" s="464" t="s">
        <v>568</v>
      </c>
      <c r="E20" s="464" t="s">
        <v>558</v>
      </c>
      <c r="F20" s="488">
        <v>0</v>
      </c>
      <c r="G20" s="489">
        <v>3</v>
      </c>
      <c r="H20" s="494"/>
      <c r="I20" s="486">
        <v>3</v>
      </c>
      <c r="J20" s="486">
        <v>0</v>
      </c>
      <c r="K20" s="486">
        <v>1</v>
      </c>
      <c r="L20" s="486">
        <v>1</v>
      </c>
      <c r="M20" s="486">
        <v>1</v>
      </c>
      <c r="N20" s="486">
        <f t="shared" si="0"/>
        <v>0</v>
      </c>
      <c r="O20" s="486">
        <v>0</v>
      </c>
      <c r="P20" s="486">
        <v>0</v>
      </c>
      <c r="Q20" s="486">
        <v>1</v>
      </c>
      <c r="R20" s="487">
        <f t="shared" si="1"/>
        <v>1</v>
      </c>
      <c r="S20" s="498"/>
      <c r="T20" s="485">
        <f t="shared" si="2"/>
        <v>0.33333333333333331</v>
      </c>
      <c r="U20" s="465"/>
      <c r="V20" s="482">
        <v>0</v>
      </c>
      <c r="W20" s="482"/>
      <c r="X20" s="482"/>
      <c r="Y20" s="483">
        <f t="shared" si="3"/>
        <v>0</v>
      </c>
      <c r="Z20" s="482"/>
      <c r="AA20" s="482"/>
      <c r="AB20" s="482"/>
      <c r="AC20" s="483">
        <f t="shared" si="4"/>
        <v>0</v>
      </c>
      <c r="AD20" s="479"/>
      <c r="AE20" s="479"/>
      <c r="AF20" s="479"/>
      <c r="AG20" s="483">
        <f t="shared" si="5"/>
        <v>0</v>
      </c>
      <c r="AH20" s="482"/>
      <c r="AI20" s="482"/>
      <c r="AJ20" s="482">
        <v>1</v>
      </c>
      <c r="AK20" s="483">
        <f t="shared" si="6"/>
        <v>1</v>
      </c>
    </row>
    <row r="21" spans="1:37" ht="140.25">
      <c r="A21" s="474">
        <v>11</v>
      </c>
      <c r="B21" s="499" t="s">
        <v>559</v>
      </c>
      <c r="C21" s="475">
        <v>1</v>
      </c>
      <c r="D21" s="499" t="s">
        <v>560</v>
      </c>
      <c r="E21" s="499" t="s">
        <v>569</v>
      </c>
      <c r="F21" s="476">
        <v>0</v>
      </c>
      <c r="G21" s="484">
        <v>14</v>
      </c>
      <c r="H21" s="495"/>
      <c r="I21" s="484">
        <v>14</v>
      </c>
      <c r="J21" s="484">
        <v>3</v>
      </c>
      <c r="K21" s="476">
        <v>4</v>
      </c>
      <c r="L21" s="476">
        <v>3</v>
      </c>
      <c r="M21" s="476">
        <v>4</v>
      </c>
      <c r="N21" s="486">
        <v>6</v>
      </c>
      <c r="O21" s="476">
        <v>6</v>
      </c>
      <c r="P21" s="476">
        <v>11</v>
      </c>
      <c r="Q21" s="477">
        <v>13</v>
      </c>
      <c r="R21" s="487">
        <f t="shared" si="1"/>
        <v>36</v>
      </c>
      <c r="S21" s="449"/>
      <c r="T21" s="485">
        <f t="shared" si="2"/>
        <v>2.5714285714285716</v>
      </c>
      <c r="U21" s="478"/>
      <c r="V21" s="476">
        <v>2</v>
      </c>
      <c r="W21" s="476">
        <v>2</v>
      </c>
      <c r="X21" s="476">
        <v>2</v>
      </c>
      <c r="Y21" s="483">
        <f t="shared" si="3"/>
        <v>6</v>
      </c>
      <c r="Z21" s="476">
        <v>2</v>
      </c>
      <c r="AA21" s="476">
        <v>2</v>
      </c>
      <c r="AB21" s="476">
        <v>2</v>
      </c>
      <c r="AC21" s="483">
        <f t="shared" si="4"/>
        <v>6</v>
      </c>
      <c r="AD21" s="479">
        <v>2</v>
      </c>
      <c r="AE21" s="479">
        <v>5</v>
      </c>
      <c r="AF21" s="479">
        <v>4</v>
      </c>
      <c r="AG21" s="483">
        <f t="shared" si="5"/>
        <v>11</v>
      </c>
      <c r="AH21" s="476">
        <v>5</v>
      </c>
      <c r="AI21" s="476">
        <v>5</v>
      </c>
      <c r="AJ21" s="476">
        <v>3</v>
      </c>
      <c r="AK21" s="483">
        <f t="shared" si="6"/>
        <v>13</v>
      </c>
    </row>
    <row r="22" spans="1:37" ht="76.5">
      <c r="A22" s="472">
        <v>12</v>
      </c>
      <c r="B22" s="460" t="s">
        <v>559</v>
      </c>
      <c r="C22" s="500">
        <v>2</v>
      </c>
      <c r="D22" s="460" t="s">
        <v>561</v>
      </c>
      <c r="E22" s="460" t="s">
        <v>562</v>
      </c>
      <c r="F22" s="473">
        <v>0</v>
      </c>
      <c r="G22" s="473">
        <v>2</v>
      </c>
      <c r="H22" s="449"/>
      <c r="I22" s="473">
        <v>2</v>
      </c>
      <c r="J22" s="473">
        <v>0</v>
      </c>
      <c r="K22" s="473">
        <v>1</v>
      </c>
      <c r="L22" s="473">
        <v>0</v>
      </c>
      <c r="M22" s="473">
        <v>1</v>
      </c>
      <c r="N22" s="486">
        <f t="shared" si="0"/>
        <v>0</v>
      </c>
      <c r="O22" s="473">
        <v>0</v>
      </c>
      <c r="P22" s="473">
        <v>1</v>
      </c>
      <c r="Q22" s="473">
        <v>1</v>
      </c>
      <c r="R22" s="487">
        <f t="shared" si="1"/>
        <v>2</v>
      </c>
      <c r="S22" s="449"/>
      <c r="T22" s="485">
        <f t="shared" si="2"/>
        <v>1</v>
      </c>
      <c r="U22" s="473"/>
      <c r="V22" s="484">
        <v>0</v>
      </c>
      <c r="W22" s="484"/>
      <c r="X22" s="484"/>
      <c r="Y22" s="483">
        <f t="shared" si="3"/>
        <v>0</v>
      </c>
      <c r="Z22" s="484"/>
      <c r="AA22" s="484"/>
      <c r="AB22" s="484"/>
      <c r="AC22" s="483">
        <f t="shared" si="4"/>
        <v>0</v>
      </c>
      <c r="AD22" s="479"/>
      <c r="AE22" s="479"/>
      <c r="AF22" s="479">
        <v>1</v>
      </c>
      <c r="AG22" s="483">
        <f t="shared" si="5"/>
        <v>1</v>
      </c>
      <c r="AH22" s="484"/>
      <c r="AI22" s="484"/>
      <c r="AJ22" s="484">
        <v>1</v>
      </c>
      <c r="AK22" s="483">
        <f t="shared" si="6"/>
        <v>1</v>
      </c>
    </row>
    <row r="23" spans="1:37" ht="89.25">
      <c r="A23" s="472">
        <v>13</v>
      </c>
      <c r="B23" s="460" t="s">
        <v>563</v>
      </c>
      <c r="C23" s="500">
        <v>1</v>
      </c>
      <c r="D23" s="460" t="s">
        <v>564</v>
      </c>
      <c r="E23" s="460" t="s">
        <v>565</v>
      </c>
      <c r="F23" s="473">
        <v>0</v>
      </c>
      <c r="G23" s="473">
        <v>180</v>
      </c>
      <c r="H23" s="449"/>
      <c r="I23" s="473">
        <v>180</v>
      </c>
      <c r="J23" s="473">
        <v>36</v>
      </c>
      <c r="K23" s="473">
        <v>54</v>
      </c>
      <c r="L23" s="473">
        <v>54</v>
      </c>
      <c r="M23" s="473">
        <v>36</v>
      </c>
      <c r="N23" s="486">
        <v>33</v>
      </c>
      <c r="O23" s="473">
        <v>64</v>
      </c>
      <c r="P23" s="473">
        <v>40</v>
      </c>
      <c r="Q23" s="473">
        <v>147</v>
      </c>
      <c r="R23" s="487">
        <f t="shared" si="1"/>
        <v>284</v>
      </c>
      <c r="S23" s="449"/>
      <c r="T23" s="485">
        <f t="shared" si="2"/>
        <v>1.5777777777777777</v>
      </c>
      <c r="U23" s="473"/>
      <c r="V23" s="484">
        <v>10</v>
      </c>
      <c r="W23" s="484">
        <v>11</v>
      </c>
      <c r="X23" s="484">
        <v>12</v>
      </c>
      <c r="Y23" s="483">
        <f t="shared" si="3"/>
        <v>33</v>
      </c>
      <c r="Z23" s="484">
        <v>18</v>
      </c>
      <c r="AA23" s="484">
        <v>38</v>
      </c>
      <c r="AB23" s="484">
        <v>8</v>
      </c>
      <c r="AC23" s="483">
        <f t="shared" si="4"/>
        <v>64</v>
      </c>
      <c r="AD23" s="481">
        <v>29</v>
      </c>
      <c r="AE23" s="481">
        <v>7</v>
      </c>
      <c r="AF23" s="479">
        <v>4</v>
      </c>
      <c r="AG23" s="483">
        <f t="shared" si="5"/>
        <v>40</v>
      </c>
      <c r="AH23" s="484">
        <v>4</v>
      </c>
      <c r="AI23" s="484">
        <v>20</v>
      </c>
      <c r="AJ23" s="484">
        <v>123</v>
      </c>
      <c r="AK23" s="483">
        <f t="shared" si="6"/>
        <v>147</v>
      </c>
    </row>
    <row r="24" spans="1:37">
      <c r="A24" s="496"/>
      <c r="B24" s="923"/>
      <c r="C24" s="924"/>
      <c r="D24" s="924"/>
      <c r="E24" s="924"/>
      <c r="F24" s="924"/>
      <c r="G24" s="924"/>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5"/>
    </row>
    <row r="25" spans="1:37">
      <c r="A25" s="496"/>
      <c r="B25" s="565"/>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7"/>
    </row>
    <row r="26" spans="1:37">
      <c r="A26" s="467"/>
      <c r="B26" s="926"/>
      <c r="C26" s="927"/>
      <c r="D26" s="92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8"/>
    </row>
    <row r="27" spans="1:37">
      <c r="A27" s="468"/>
      <c r="B27" s="926"/>
      <c r="C27" s="927"/>
      <c r="D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8"/>
    </row>
    <row r="39" spans="2:30" ht="15.75">
      <c r="K39" s="598"/>
      <c r="L39" s="598"/>
      <c r="M39" s="598"/>
      <c r="N39" s="598"/>
    </row>
    <row r="40" spans="2:30" ht="15.75">
      <c r="B40" s="598"/>
      <c r="C40" s="598" t="s">
        <v>1173</v>
      </c>
      <c r="D40" s="598"/>
      <c r="E40" s="598"/>
      <c r="K40" s="598"/>
      <c r="L40" s="598" t="s">
        <v>1174</v>
      </c>
      <c r="M40" s="598"/>
      <c r="N40" s="598"/>
      <c r="X40" s="922" t="s">
        <v>1175</v>
      </c>
      <c r="Y40" s="922"/>
      <c r="Z40" s="922"/>
      <c r="AA40" s="922"/>
      <c r="AB40" s="922"/>
      <c r="AC40" s="922"/>
      <c r="AD40" s="922"/>
    </row>
    <row r="41" spans="2:30" ht="15.75">
      <c r="B41" s="598"/>
      <c r="C41" s="922" t="s">
        <v>1177</v>
      </c>
      <c r="D41" s="922"/>
      <c r="E41" s="598"/>
      <c r="K41" s="598"/>
      <c r="L41" s="598" t="s">
        <v>1178</v>
      </c>
      <c r="M41" s="598"/>
      <c r="N41" s="598"/>
      <c r="X41" s="598"/>
      <c r="Y41" s="598" t="s">
        <v>1176</v>
      </c>
      <c r="Z41" s="598"/>
      <c r="AA41" s="598"/>
      <c r="AB41" s="598"/>
      <c r="AC41" s="598"/>
    </row>
    <row r="42" spans="2:30" ht="15.75">
      <c r="K42" s="598"/>
      <c r="L42" s="598"/>
      <c r="M42" s="598"/>
      <c r="N42" s="598"/>
      <c r="X42" s="598"/>
      <c r="Y42" s="598"/>
      <c r="Z42" s="598"/>
      <c r="AA42" s="598"/>
      <c r="AB42" s="598"/>
      <c r="AC42" s="598"/>
    </row>
  </sheetData>
  <mergeCells count="12">
    <mergeCell ref="C41:D41"/>
    <mergeCell ref="X40:AD40"/>
    <mergeCell ref="B24:AK24"/>
    <mergeCell ref="B27:AK27"/>
    <mergeCell ref="B26:AK26"/>
    <mergeCell ref="A1:AK1"/>
    <mergeCell ref="A3:AK3"/>
    <mergeCell ref="A4:AK4"/>
    <mergeCell ref="A5:AK5"/>
    <mergeCell ref="N7:R7"/>
    <mergeCell ref="I7:M7"/>
    <mergeCell ref="N2:Q2"/>
  </mergeCells>
  <pageMargins left="0.70866141732283472" right="0.70866141732283472" top="0.74803149606299213" bottom="0.74803149606299213" header="0.31496062992125984" footer="0.31496062992125984"/>
  <pageSetup paperSize="5"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
  <sheetViews>
    <sheetView showGridLines="0" workbookViewId="0">
      <selection activeCell="G29" sqref="G29"/>
    </sheetView>
  </sheetViews>
  <sheetFormatPr baseColWidth="10" defaultRowHeight="1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E687"/>
  <sheetViews>
    <sheetView workbookViewId="0">
      <selection activeCell="C29" sqref="C29"/>
    </sheetView>
  </sheetViews>
  <sheetFormatPr baseColWidth="10" defaultColWidth="0" defaultRowHeight="15" customHeight="1" zeroHeight="1"/>
  <cols>
    <col min="1" max="1" width="2.7109375" customWidth="1"/>
    <col min="2" max="2" width="33" customWidth="1"/>
    <col min="3" max="3" width="89.140625" customWidth="1"/>
    <col min="4" max="4" width="35.28515625" customWidth="1"/>
    <col min="5" max="5" width="1.85546875" customWidth="1"/>
    <col min="6" max="16384" width="11.42578125" hidden="1"/>
  </cols>
  <sheetData>
    <row r="1" spans="1:5">
      <c r="A1" s="365"/>
      <c r="B1" s="929" t="s">
        <v>396</v>
      </c>
      <c r="C1" s="929"/>
      <c r="D1" s="929"/>
      <c r="E1" s="929"/>
    </row>
    <row r="2" spans="1:5">
      <c r="A2" s="365"/>
      <c r="B2" s="929" t="s">
        <v>0</v>
      </c>
      <c r="C2" s="929"/>
      <c r="D2" s="929"/>
      <c r="E2" s="929"/>
    </row>
    <row r="3" spans="1:5">
      <c r="A3" s="365"/>
      <c r="B3" s="929" t="s">
        <v>2</v>
      </c>
      <c r="C3" s="929"/>
      <c r="D3" s="929"/>
      <c r="E3" s="929"/>
    </row>
    <row r="4" spans="1:5">
      <c r="A4" s="366"/>
      <c r="B4" s="600"/>
      <c r="C4" s="930" t="s">
        <v>1180</v>
      </c>
      <c r="D4" s="930"/>
      <c r="E4" s="367"/>
    </row>
    <row r="5" spans="1:5" s="372" customFormat="1">
      <c r="A5" s="368"/>
      <c r="B5" s="369"/>
      <c r="C5" s="370"/>
      <c r="D5" s="370"/>
      <c r="E5" s="371"/>
    </row>
    <row r="6" spans="1:5" s="372" customFormat="1">
      <c r="A6" s="373"/>
      <c r="B6" s="374"/>
      <c r="C6" s="373"/>
      <c r="D6" s="373"/>
      <c r="E6" s="374"/>
    </row>
    <row r="7" spans="1:5">
      <c r="A7" s="931" t="s">
        <v>397</v>
      </c>
      <c r="B7" s="932"/>
      <c r="C7" s="375" t="s">
        <v>398</v>
      </c>
      <c r="D7" s="375" t="s">
        <v>399</v>
      </c>
      <c r="E7" s="376"/>
    </row>
    <row r="8" spans="1:5" ht="3" customHeight="1">
      <c r="A8" s="377"/>
      <c r="B8" s="378"/>
      <c r="C8" s="378"/>
      <c r="D8" s="378"/>
      <c r="E8" s="379"/>
    </row>
    <row r="9" spans="1:5">
      <c r="A9" s="380"/>
      <c r="B9" s="381" t="s">
        <v>1188</v>
      </c>
      <c r="C9" s="526" t="s">
        <v>649</v>
      </c>
      <c r="D9" s="660">
        <f>19796.7+14.27-11900</f>
        <v>7910.9700000000012</v>
      </c>
      <c r="E9" s="383"/>
    </row>
    <row r="10" spans="1:5">
      <c r="A10" s="380"/>
      <c r="B10" s="381" t="s">
        <v>1189</v>
      </c>
      <c r="C10" s="526" t="s">
        <v>650</v>
      </c>
      <c r="D10" s="660">
        <f>346.95-173.47</f>
        <v>173.48</v>
      </c>
      <c r="E10" s="383"/>
    </row>
    <row r="11" spans="1:5">
      <c r="A11" s="380"/>
      <c r="B11" s="381" t="s">
        <v>1190</v>
      </c>
      <c r="C11" s="526" t="s">
        <v>651</v>
      </c>
      <c r="D11" s="660">
        <f>569.25-379.5</f>
        <v>189.75</v>
      </c>
      <c r="E11" s="383"/>
    </row>
    <row r="12" spans="1:5">
      <c r="A12" s="380"/>
      <c r="B12" s="381" t="s">
        <v>1191</v>
      </c>
      <c r="C12" s="526" t="s">
        <v>652</v>
      </c>
      <c r="D12" s="660">
        <v>3304.06</v>
      </c>
      <c r="E12" s="383"/>
    </row>
    <row r="13" spans="1:5">
      <c r="A13" s="380"/>
      <c r="B13" s="381" t="s">
        <v>1192</v>
      </c>
      <c r="C13" s="526" t="s">
        <v>653</v>
      </c>
      <c r="D13" s="660">
        <v>1500</v>
      </c>
      <c r="E13" s="383"/>
    </row>
    <row r="14" spans="1:5">
      <c r="A14" s="380"/>
      <c r="B14" s="381" t="s">
        <v>1193</v>
      </c>
      <c r="C14" s="526" t="s">
        <v>654</v>
      </c>
      <c r="D14" s="660">
        <v>1973.91</v>
      </c>
      <c r="E14" s="383"/>
    </row>
    <row r="15" spans="1:5">
      <c r="A15" s="380"/>
      <c r="B15" s="381" t="s">
        <v>1194</v>
      </c>
      <c r="C15" s="526" t="s">
        <v>655</v>
      </c>
      <c r="D15" s="660">
        <v>1300</v>
      </c>
      <c r="E15" s="383"/>
    </row>
    <row r="16" spans="1:5">
      <c r="A16" s="380"/>
      <c r="B16" s="381" t="s">
        <v>1195</v>
      </c>
      <c r="C16" s="526" t="s">
        <v>656</v>
      </c>
      <c r="D16" s="660">
        <v>4180.8999999999996</v>
      </c>
      <c r="E16" s="383"/>
    </row>
    <row r="17" spans="1:5">
      <c r="A17" s="384"/>
      <c r="B17" s="381" t="s">
        <v>1196</v>
      </c>
      <c r="C17" s="526" t="s">
        <v>657</v>
      </c>
      <c r="D17" s="660">
        <v>159</v>
      </c>
      <c r="E17" s="383"/>
    </row>
    <row r="18" spans="1:5">
      <c r="A18" s="384"/>
      <c r="B18" s="381" t="s">
        <v>1197</v>
      </c>
      <c r="C18" s="526" t="s">
        <v>658</v>
      </c>
      <c r="D18" s="660">
        <v>235.5</v>
      </c>
      <c r="E18" s="383"/>
    </row>
    <row r="19" spans="1:5">
      <c r="A19" s="384"/>
      <c r="B19" s="381" t="s">
        <v>1198</v>
      </c>
      <c r="C19" s="526" t="s">
        <v>659</v>
      </c>
      <c r="D19" s="660">
        <v>2989</v>
      </c>
      <c r="E19" s="383"/>
    </row>
    <row r="20" spans="1:5">
      <c r="A20" s="384"/>
      <c r="B20" s="381" t="s">
        <v>1199</v>
      </c>
      <c r="C20" s="526" t="s">
        <v>660</v>
      </c>
      <c r="D20" s="660">
        <v>2579</v>
      </c>
      <c r="E20" s="383"/>
    </row>
    <row r="21" spans="1:5">
      <c r="A21" s="384"/>
      <c r="B21" s="381" t="s">
        <v>1200</v>
      </c>
      <c r="C21" s="526" t="s">
        <v>661</v>
      </c>
      <c r="D21" s="660">
        <v>3599</v>
      </c>
      <c r="E21" s="383"/>
    </row>
    <row r="22" spans="1:5">
      <c r="A22" s="384"/>
      <c r="B22" s="381" t="s">
        <v>1201</v>
      </c>
      <c r="C22" s="526" t="s">
        <v>662</v>
      </c>
      <c r="D22" s="660">
        <v>2229</v>
      </c>
      <c r="E22" s="383"/>
    </row>
    <row r="23" spans="1:5">
      <c r="A23" s="384"/>
      <c r="B23" s="381" t="s">
        <v>1202</v>
      </c>
      <c r="C23" s="526" t="s">
        <v>663</v>
      </c>
      <c r="D23" s="660">
        <v>3490</v>
      </c>
      <c r="E23" s="383"/>
    </row>
    <row r="24" spans="1:5">
      <c r="A24" s="384"/>
      <c r="B24" s="381" t="s">
        <v>1203</v>
      </c>
      <c r="C24" s="526" t="s">
        <v>664</v>
      </c>
      <c r="D24" s="660">
        <v>3600</v>
      </c>
      <c r="E24" s="383"/>
    </row>
    <row r="25" spans="1:5">
      <c r="A25" s="384"/>
      <c r="B25" s="381" t="s">
        <v>1204</v>
      </c>
      <c r="C25" s="526" t="s">
        <v>665</v>
      </c>
      <c r="D25" s="660">
        <v>2580</v>
      </c>
      <c r="E25" s="383"/>
    </row>
    <row r="26" spans="1:5">
      <c r="A26" s="384"/>
      <c r="B26" s="381" t="s">
        <v>1205</v>
      </c>
      <c r="C26" s="526" t="s">
        <v>666</v>
      </c>
      <c r="D26" s="660">
        <v>2198</v>
      </c>
      <c r="E26" s="383"/>
    </row>
    <row r="27" spans="1:5">
      <c r="A27" s="384"/>
      <c r="B27" s="381" t="s">
        <v>1206</v>
      </c>
      <c r="C27" s="526" t="s">
        <v>667</v>
      </c>
      <c r="D27" s="660">
        <v>8697</v>
      </c>
      <c r="E27" s="383"/>
    </row>
    <row r="28" spans="1:5">
      <c r="A28" s="384"/>
      <c r="B28" s="381" t="s">
        <v>1207</v>
      </c>
      <c r="C28" s="526" t="s">
        <v>668</v>
      </c>
      <c r="D28" s="660">
        <v>629.21</v>
      </c>
      <c r="E28" s="383"/>
    </row>
    <row r="29" spans="1:5">
      <c r="A29" s="384"/>
      <c r="B29" s="381" t="s">
        <v>1208</v>
      </c>
      <c r="C29" s="526" t="s">
        <v>669</v>
      </c>
      <c r="D29" s="660">
        <v>815.99</v>
      </c>
      <c r="E29" s="383"/>
    </row>
    <row r="30" spans="1:5">
      <c r="A30" s="384"/>
      <c r="B30" s="381" t="s">
        <v>1209</v>
      </c>
      <c r="C30" s="527" t="s">
        <v>670</v>
      </c>
      <c r="D30" s="661">
        <v>1495</v>
      </c>
      <c r="E30" s="383"/>
    </row>
    <row r="31" spans="1:5">
      <c r="A31" s="380"/>
      <c r="B31" s="381" t="s">
        <v>1210</v>
      </c>
      <c r="C31" s="527" t="s">
        <v>671</v>
      </c>
      <c r="D31" s="661">
        <v>1104</v>
      </c>
      <c r="E31" s="383"/>
    </row>
    <row r="32" spans="1:5">
      <c r="A32" s="380"/>
      <c r="B32" s="381" t="s">
        <v>1211</v>
      </c>
      <c r="C32" s="526" t="s">
        <v>672</v>
      </c>
      <c r="D32" s="660">
        <v>2622</v>
      </c>
      <c r="E32" s="383"/>
    </row>
    <row r="33" spans="1:5">
      <c r="A33" s="380"/>
      <c r="B33" s="381" t="s">
        <v>1212</v>
      </c>
      <c r="C33" s="526" t="s">
        <v>673</v>
      </c>
      <c r="D33" s="660">
        <v>58</v>
      </c>
      <c r="E33" s="383"/>
    </row>
    <row r="34" spans="1:5">
      <c r="A34" s="380"/>
      <c r="B34" s="381" t="s">
        <v>1213</v>
      </c>
      <c r="C34" s="526" t="s">
        <v>674</v>
      </c>
      <c r="D34" s="660">
        <v>253</v>
      </c>
      <c r="E34" s="383"/>
    </row>
    <row r="35" spans="1:5">
      <c r="A35" s="380"/>
      <c r="B35" s="381" t="s">
        <v>1214</v>
      </c>
      <c r="C35" s="526" t="s">
        <v>675</v>
      </c>
      <c r="D35" s="660">
        <v>4551.25</v>
      </c>
      <c r="E35" s="383"/>
    </row>
    <row r="36" spans="1:5">
      <c r="A36" s="380"/>
      <c r="B36" s="381" t="s">
        <v>1215</v>
      </c>
      <c r="C36" s="527" t="s">
        <v>676</v>
      </c>
      <c r="D36" s="661">
        <v>960</v>
      </c>
      <c r="E36" s="383"/>
    </row>
    <row r="37" spans="1:5">
      <c r="A37" s="380"/>
      <c r="B37" s="381" t="s">
        <v>1216</v>
      </c>
      <c r="C37" s="527" t="s">
        <v>677</v>
      </c>
      <c r="D37" s="661">
        <v>550</v>
      </c>
      <c r="E37" s="383"/>
    </row>
    <row r="38" spans="1:5">
      <c r="A38" s="380"/>
      <c r="B38" s="381" t="s">
        <v>1217</v>
      </c>
      <c r="C38" s="526" t="s">
        <v>678</v>
      </c>
      <c r="D38" s="660">
        <v>697.2</v>
      </c>
      <c r="E38" s="383"/>
    </row>
    <row r="39" spans="1:5">
      <c r="A39" s="380"/>
      <c r="B39" s="381" t="s">
        <v>1218</v>
      </c>
      <c r="C39" s="528" t="s">
        <v>679</v>
      </c>
      <c r="D39" s="662">
        <v>327.82</v>
      </c>
      <c r="E39" s="383"/>
    </row>
    <row r="40" spans="1:5">
      <c r="A40" s="380"/>
      <c r="B40" s="381" t="s">
        <v>1219</v>
      </c>
      <c r="C40" s="528" t="s">
        <v>680</v>
      </c>
      <c r="D40" s="662">
        <v>95.66</v>
      </c>
      <c r="E40" s="383"/>
    </row>
    <row r="41" spans="1:5">
      <c r="A41" s="380"/>
      <c r="B41" s="381" t="s">
        <v>1220</v>
      </c>
      <c r="C41" s="528" t="s">
        <v>681</v>
      </c>
      <c r="D41" s="662">
        <v>313.05</v>
      </c>
      <c r="E41" s="383"/>
    </row>
    <row r="42" spans="1:5">
      <c r="A42" s="380"/>
      <c r="B42" s="381" t="s">
        <v>1221</v>
      </c>
      <c r="C42" s="528" t="s">
        <v>682</v>
      </c>
      <c r="D42" s="662">
        <v>960</v>
      </c>
      <c r="E42" s="383"/>
    </row>
    <row r="43" spans="1:5">
      <c r="A43" s="380"/>
      <c r="B43" s="381" t="s">
        <v>1222</v>
      </c>
      <c r="C43" s="528" t="s">
        <v>683</v>
      </c>
      <c r="D43" s="662">
        <v>728</v>
      </c>
      <c r="E43" s="383"/>
    </row>
    <row r="44" spans="1:5">
      <c r="A44" s="380"/>
      <c r="B44" s="381" t="s">
        <v>1223</v>
      </c>
      <c r="C44" s="528" t="s">
        <v>684</v>
      </c>
      <c r="D44" s="661">
        <v>1104</v>
      </c>
      <c r="E44" s="383"/>
    </row>
    <row r="45" spans="1:5">
      <c r="A45" s="380"/>
      <c r="B45" s="381" t="s">
        <v>1224</v>
      </c>
      <c r="C45" s="528" t="s">
        <v>685</v>
      </c>
      <c r="D45" s="661">
        <v>506</v>
      </c>
      <c r="E45" s="383"/>
    </row>
    <row r="46" spans="1:5">
      <c r="A46" s="380"/>
      <c r="B46" s="381" t="s">
        <v>1225</v>
      </c>
      <c r="C46" s="528" t="s">
        <v>686</v>
      </c>
      <c r="D46" s="661">
        <v>19481</v>
      </c>
      <c r="E46" s="383"/>
    </row>
    <row r="47" spans="1:5">
      <c r="A47" s="380"/>
      <c r="B47" s="381" t="s">
        <v>1226</v>
      </c>
      <c r="C47" s="528" t="s">
        <v>687</v>
      </c>
      <c r="D47" s="661">
        <v>7360</v>
      </c>
      <c r="E47" s="383"/>
    </row>
    <row r="48" spans="1:5">
      <c r="A48" s="380"/>
      <c r="B48" s="381" t="s">
        <v>1227</v>
      </c>
      <c r="C48" s="528" t="s">
        <v>688</v>
      </c>
      <c r="D48" s="661">
        <v>3008.4</v>
      </c>
      <c r="E48" s="383"/>
    </row>
    <row r="49" spans="1:5">
      <c r="A49" s="380"/>
      <c r="B49" s="381" t="s">
        <v>1228</v>
      </c>
      <c r="C49" s="528" t="s">
        <v>689</v>
      </c>
      <c r="D49" s="661">
        <v>1504.2</v>
      </c>
      <c r="E49" s="383"/>
    </row>
    <row r="50" spans="1:5">
      <c r="A50" s="380"/>
      <c r="B50" s="381" t="s">
        <v>1229</v>
      </c>
      <c r="C50" s="528" t="s">
        <v>690</v>
      </c>
      <c r="D50" s="661">
        <v>16725.599999999999</v>
      </c>
      <c r="E50" s="383"/>
    </row>
    <row r="51" spans="1:5">
      <c r="A51" s="380"/>
      <c r="B51" s="381" t="s">
        <v>1230</v>
      </c>
      <c r="C51" s="528" t="s">
        <v>691</v>
      </c>
      <c r="D51" s="661">
        <v>35604</v>
      </c>
      <c r="E51" s="383"/>
    </row>
    <row r="52" spans="1:5">
      <c r="A52" s="380"/>
      <c r="B52" s="381" t="s">
        <v>1231</v>
      </c>
      <c r="C52" s="528" t="s">
        <v>692</v>
      </c>
      <c r="D52" s="661">
        <v>2127.5</v>
      </c>
      <c r="E52" s="383"/>
    </row>
    <row r="53" spans="1:5">
      <c r="A53" s="380"/>
      <c r="B53" s="381" t="s">
        <v>1232</v>
      </c>
      <c r="C53" s="528" t="s">
        <v>693</v>
      </c>
      <c r="D53" s="661">
        <v>11445.72</v>
      </c>
      <c r="E53" s="383"/>
    </row>
    <row r="54" spans="1:5">
      <c r="A54" s="380"/>
      <c r="B54" s="381" t="s">
        <v>1233</v>
      </c>
      <c r="C54" s="528" t="s">
        <v>694</v>
      </c>
      <c r="D54" s="661">
        <v>2794.5</v>
      </c>
      <c r="E54" s="383"/>
    </row>
    <row r="55" spans="1:5">
      <c r="A55" s="380"/>
      <c r="B55" s="381" t="s">
        <v>1234</v>
      </c>
      <c r="C55" s="526" t="s">
        <v>695</v>
      </c>
      <c r="D55" s="660">
        <v>186.4</v>
      </c>
      <c r="E55" s="383"/>
    </row>
    <row r="56" spans="1:5">
      <c r="A56" s="380"/>
      <c r="B56" s="381" t="s">
        <v>1235</v>
      </c>
      <c r="C56" s="526" t="s">
        <v>696</v>
      </c>
      <c r="D56" s="660">
        <v>3351.46</v>
      </c>
      <c r="E56" s="383"/>
    </row>
    <row r="57" spans="1:5">
      <c r="A57" s="380"/>
      <c r="B57" s="381" t="s">
        <v>1236</v>
      </c>
      <c r="C57" s="526" t="s">
        <v>697</v>
      </c>
      <c r="D57" s="660">
        <v>490</v>
      </c>
      <c r="E57" s="383"/>
    </row>
    <row r="58" spans="1:5">
      <c r="A58" s="380"/>
      <c r="B58" s="381" t="s">
        <v>1237</v>
      </c>
      <c r="C58" s="528" t="s">
        <v>698</v>
      </c>
      <c r="D58" s="661">
        <v>3008.4</v>
      </c>
      <c r="E58" s="383"/>
    </row>
    <row r="59" spans="1:5">
      <c r="A59" s="380"/>
      <c r="B59" s="381" t="s">
        <v>1238</v>
      </c>
      <c r="C59" s="526" t="s">
        <v>699</v>
      </c>
      <c r="D59" s="660">
        <v>245</v>
      </c>
      <c r="E59" s="383"/>
    </row>
    <row r="60" spans="1:5">
      <c r="A60" s="380"/>
      <c r="B60" s="381" t="s">
        <v>1239</v>
      </c>
      <c r="C60" s="526" t="s">
        <v>700</v>
      </c>
      <c r="D60" s="660">
        <v>69</v>
      </c>
      <c r="E60" s="383"/>
    </row>
    <row r="61" spans="1:5">
      <c r="A61" s="380"/>
      <c r="B61" s="381" t="s">
        <v>1240</v>
      </c>
      <c r="C61" s="526" t="s">
        <v>701</v>
      </c>
      <c r="D61" s="660">
        <v>171.68</v>
      </c>
      <c r="E61" s="383"/>
    </row>
    <row r="62" spans="1:5">
      <c r="A62" s="380"/>
      <c r="B62" s="381" t="s">
        <v>1241</v>
      </c>
      <c r="C62" s="526" t="s">
        <v>702</v>
      </c>
      <c r="D62" s="660">
        <v>995</v>
      </c>
      <c r="E62" s="383"/>
    </row>
    <row r="63" spans="1:5">
      <c r="A63" s="380"/>
      <c r="B63" s="381" t="s">
        <v>1242</v>
      </c>
      <c r="C63" s="526" t="s">
        <v>703</v>
      </c>
      <c r="D63" s="660">
        <v>938</v>
      </c>
      <c r="E63" s="383"/>
    </row>
    <row r="64" spans="1:5">
      <c r="A64" s="380"/>
      <c r="B64" s="381" t="s">
        <v>1243</v>
      </c>
      <c r="C64" s="526" t="s">
        <v>704</v>
      </c>
      <c r="D64" s="660">
        <v>499</v>
      </c>
      <c r="E64" s="383"/>
    </row>
    <row r="65" spans="1:5">
      <c r="A65" s="380"/>
      <c r="B65" s="381" t="s">
        <v>1244</v>
      </c>
      <c r="C65" s="526" t="s">
        <v>705</v>
      </c>
      <c r="D65" s="660">
        <f>1197-399</f>
        <v>798</v>
      </c>
      <c r="E65" s="383"/>
    </row>
    <row r="66" spans="1:5">
      <c r="A66" s="380"/>
      <c r="B66" s="381" t="s">
        <v>1245</v>
      </c>
      <c r="C66" s="526" t="s">
        <v>706</v>
      </c>
      <c r="D66" s="660">
        <v>359</v>
      </c>
      <c r="E66" s="383"/>
    </row>
    <row r="67" spans="1:5">
      <c r="A67" s="380"/>
      <c r="B67" s="381" t="s">
        <v>1246</v>
      </c>
      <c r="C67" s="526" t="s">
        <v>707</v>
      </c>
      <c r="D67" s="660">
        <v>7417.5</v>
      </c>
      <c r="E67" s="383"/>
    </row>
    <row r="68" spans="1:5">
      <c r="A68" s="380"/>
      <c r="B68" s="381" t="s">
        <v>1247</v>
      </c>
      <c r="C68" s="526" t="s">
        <v>708</v>
      </c>
      <c r="D68" s="660">
        <v>1798</v>
      </c>
      <c r="E68" s="383"/>
    </row>
    <row r="69" spans="1:5">
      <c r="A69" s="380"/>
      <c r="B69" s="381" t="s">
        <v>1248</v>
      </c>
      <c r="C69" s="526" t="s">
        <v>709</v>
      </c>
      <c r="D69" s="660">
        <v>1592</v>
      </c>
      <c r="E69" s="383"/>
    </row>
    <row r="70" spans="1:5">
      <c r="A70" s="380"/>
      <c r="B70" s="381" t="s">
        <v>1249</v>
      </c>
      <c r="C70" s="526" t="s">
        <v>710</v>
      </c>
      <c r="D70" s="660">
        <v>99.9</v>
      </c>
      <c r="E70" s="383"/>
    </row>
    <row r="71" spans="1:5">
      <c r="A71" s="380"/>
      <c r="B71" s="381" t="s">
        <v>1250</v>
      </c>
      <c r="C71" s="526" t="s">
        <v>711</v>
      </c>
      <c r="D71" s="660">
        <v>102.12</v>
      </c>
      <c r="E71" s="383"/>
    </row>
    <row r="72" spans="1:5">
      <c r="A72" s="380"/>
      <c r="B72" s="381" t="s">
        <v>1251</v>
      </c>
      <c r="C72" s="526" t="s">
        <v>712</v>
      </c>
      <c r="D72" s="660">
        <v>2185</v>
      </c>
      <c r="E72" s="383"/>
    </row>
    <row r="73" spans="1:5">
      <c r="A73" s="380"/>
      <c r="B73" s="381" t="s">
        <v>1252</v>
      </c>
      <c r="C73" s="526" t="s">
        <v>713</v>
      </c>
      <c r="D73" s="660">
        <v>3220</v>
      </c>
      <c r="E73" s="383"/>
    </row>
    <row r="74" spans="1:5">
      <c r="A74" s="380"/>
      <c r="B74" s="381" t="s">
        <v>1253</v>
      </c>
      <c r="C74" s="526" t="s">
        <v>714</v>
      </c>
      <c r="D74" s="660">
        <v>11596</v>
      </c>
      <c r="E74" s="383"/>
    </row>
    <row r="75" spans="1:5">
      <c r="A75" s="380"/>
      <c r="B75" s="381" t="s">
        <v>1254</v>
      </c>
      <c r="C75" s="526" t="s">
        <v>715</v>
      </c>
      <c r="D75" s="660">
        <v>1130.8</v>
      </c>
      <c r="E75" s="383"/>
    </row>
    <row r="76" spans="1:5">
      <c r="A76" s="380"/>
      <c r="B76" s="381" t="s">
        <v>1255</v>
      </c>
      <c r="C76" s="526" t="s">
        <v>715</v>
      </c>
      <c r="D76" s="660">
        <v>149.97999999999999</v>
      </c>
      <c r="E76" s="383"/>
    </row>
    <row r="77" spans="1:5">
      <c r="A77" s="380"/>
      <c r="B77" s="381" t="s">
        <v>1256</v>
      </c>
      <c r="C77" s="526" t="s">
        <v>716</v>
      </c>
      <c r="D77" s="660">
        <v>50966.96</v>
      </c>
      <c r="E77" s="383"/>
    </row>
    <row r="78" spans="1:5">
      <c r="A78" s="380"/>
      <c r="B78" s="381" t="s">
        <v>1257</v>
      </c>
      <c r="C78" s="526" t="s">
        <v>717</v>
      </c>
      <c r="D78" s="660">
        <v>3162.5</v>
      </c>
      <c r="E78" s="383"/>
    </row>
    <row r="79" spans="1:5">
      <c r="A79" s="380"/>
      <c r="B79" s="381" t="s">
        <v>1258</v>
      </c>
      <c r="C79" s="526" t="s">
        <v>718</v>
      </c>
      <c r="D79" s="660">
        <v>2296.5500000000002</v>
      </c>
      <c r="E79" s="383"/>
    </row>
    <row r="80" spans="1:5">
      <c r="A80" s="380"/>
      <c r="B80" s="381" t="s">
        <v>1259</v>
      </c>
      <c r="C80" s="526" t="s">
        <v>716</v>
      </c>
      <c r="D80" s="660">
        <v>6233.8</v>
      </c>
      <c r="E80" s="383"/>
    </row>
    <row r="81" spans="1:5">
      <c r="A81" s="380"/>
      <c r="B81" s="381" t="s">
        <v>1260</v>
      </c>
      <c r="C81" s="526" t="s">
        <v>719</v>
      </c>
      <c r="D81" s="660">
        <v>984.58</v>
      </c>
      <c r="E81" s="383"/>
    </row>
    <row r="82" spans="1:5">
      <c r="A82" s="380"/>
      <c r="B82" s="381" t="s">
        <v>1261</v>
      </c>
      <c r="C82" s="526" t="s">
        <v>717</v>
      </c>
      <c r="D82" s="660">
        <v>3270.6</v>
      </c>
      <c r="E82" s="383"/>
    </row>
    <row r="83" spans="1:5">
      <c r="A83" s="380"/>
      <c r="B83" s="381" t="s">
        <v>1262</v>
      </c>
      <c r="C83" s="526" t="s">
        <v>720</v>
      </c>
      <c r="D83" s="660">
        <v>2990</v>
      </c>
      <c r="E83" s="383"/>
    </row>
    <row r="84" spans="1:5">
      <c r="A84" s="380"/>
      <c r="B84" s="381" t="s">
        <v>1263</v>
      </c>
      <c r="C84" s="526" t="s">
        <v>721</v>
      </c>
      <c r="D84" s="660">
        <v>28395.23</v>
      </c>
      <c r="E84" s="383"/>
    </row>
    <row r="85" spans="1:5">
      <c r="A85" s="380"/>
      <c r="B85" s="381" t="s">
        <v>1264</v>
      </c>
      <c r="C85" s="526" t="s">
        <v>722</v>
      </c>
      <c r="D85" s="660">
        <v>18691.490000000002</v>
      </c>
      <c r="E85" s="383"/>
    </row>
    <row r="86" spans="1:5">
      <c r="A86" s="380"/>
      <c r="B86" s="381" t="s">
        <v>1265</v>
      </c>
      <c r="C86" s="526" t="s">
        <v>723</v>
      </c>
      <c r="D86" s="660">
        <v>1999</v>
      </c>
      <c r="E86" s="383"/>
    </row>
    <row r="87" spans="1:5">
      <c r="A87" s="380"/>
      <c r="B87" s="381" t="s">
        <v>1266</v>
      </c>
      <c r="C87" s="526" t="s">
        <v>724</v>
      </c>
      <c r="D87" s="660">
        <v>8552.4500000000007</v>
      </c>
      <c r="E87" s="383"/>
    </row>
    <row r="88" spans="1:5">
      <c r="A88" s="380"/>
      <c r="B88" s="381" t="s">
        <v>1267</v>
      </c>
      <c r="C88" s="526" t="s">
        <v>723</v>
      </c>
      <c r="D88" s="660">
        <v>1999</v>
      </c>
      <c r="E88" s="383"/>
    </row>
    <row r="89" spans="1:5">
      <c r="A89" s="380"/>
      <c r="B89" s="381" t="s">
        <v>1268</v>
      </c>
      <c r="C89" s="526" t="s">
        <v>725</v>
      </c>
      <c r="D89" s="660">
        <v>120</v>
      </c>
      <c r="E89" s="383"/>
    </row>
    <row r="90" spans="1:5">
      <c r="A90" s="380"/>
      <c r="B90" s="381" t="s">
        <v>1269</v>
      </c>
      <c r="C90" s="526" t="s">
        <v>726</v>
      </c>
      <c r="D90" s="660">
        <v>3691.5</v>
      </c>
      <c r="E90" s="383"/>
    </row>
    <row r="91" spans="1:5">
      <c r="A91" s="380"/>
      <c r="B91" s="381" t="s">
        <v>1270</v>
      </c>
      <c r="C91" s="526" t="s">
        <v>727</v>
      </c>
      <c r="D91" s="660">
        <v>976.35</v>
      </c>
      <c r="E91" s="383"/>
    </row>
    <row r="92" spans="1:5">
      <c r="A92" s="380"/>
      <c r="B92" s="381" t="s">
        <v>1271</v>
      </c>
      <c r="C92" s="526" t="s">
        <v>728</v>
      </c>
      <c r="D92" s="660">
        <v>29900.5</v>
      </c>
      <c r="E92" s="383"/>
    </row>
    <row r="93" spans="1:5">
      <c r="A93" s="380"/>
      <c r="B93" s="381" t="s">
        <v>1272</v>
      </c>
      <c r="C93" s="526" t="s">
        <v>728</v>
      </c>
      <c r="D93" s="660">
        <v>23038.48</v>
      </c>
      <c r="E93" s="383"/>
    </row>
    <row r="94" spans="1:5">
      <c r="A94" s="380"/>
      <c r="B94" s="381" t="s">
        <v>1273</v>
      </c>
      <c r="C94" s="526" t="s">
        <v>729</v>
      </c>
      <c r="D94" s="660">
        <v>175</v>
      </c>
      <c r="E94" s="383"/>
    </row>
    <row r="95" spans="1:5">
      <c r="A95" s="380"/>
      <c r="B95" s="381" t="s">
        <v>1274</v>
      </c>
      <c r="C95" s="526" t="s">
        <v>730</v>
      </c>
      <c r="D95" s="660">
        <v>4037.5</v>
      </c>
      <c r="E95" s="383"/>
    </row>
    <row r="96" spans="1:5">
      <c r="A96" s="380"/>
      <c r="B96" s="381" t="s">
        <v>1275</v>
      </c>
      <c r="C96" s="526" t="s">
        <v>731</v>
      </c>
      <c r="D96" s="660">
        <v>1598.02</v>
      </c>
      <c r="E96" s="383"/>
    </row>
    <row r="97" spans="1:5">
      <c r="A97" s="380"/>
      <c r="B97" s="381" t="s">
        <v>1276</v>
      </c>
      <c r="C97" s="526" t="s">
        <v>732</v>
      </c>
      <c r="D97" s="660">
        <v>2278.5500000000002</v>
      </c>
      <c r="E97" s="383"/>
    </row>
    <row r="98" spans="1:5">
      <c r="A98" s="380"/>
      <c r="B98" s="381" t="s">
        <v>1277</v>
      </c>
      <c r="C98" s="526" t="s">
        <v>733</v>
      </c>
      <c r="D98" s="660">
        <v>598</v>
      </c>
      <c r="E98" s="383"/>
    </row>
    <row r="99" spans="1:5">
      <c r="A99" s="380"/>
      <c r="B99" s="381" t="s">
        <v>1278</v>
      </c>
      <c r="C99" s="528" t="s">
        <v>734</v>
      </c>
      <c r="D99" s="661">
        <v>32871.599999999999</v>
      </c>
      <c r="E99" s="383"/>
    </row>
    <row r="100" spans="1:5">
      <c r="A100" s="380"/>
      <c r="B100" s="381" t="s">
        <v>1279</v>
      </c>
      <c r="C100" s="528" t="s">
        <v>735</v>
      </c>
      <c r="D100" s="661">
        <v>14682.51</v>
      </c>
      <c r="E100" s="383"/>
    </row>
    <row r="101" spans="1:5">
      <c r="A101" s="380"/>
      <c r="B101" s="381" t="s">
        <v>1280</v>
      </c>
      <c r="C101" s="526" t="s">
        <v>733</v>
      </c>
      <c r="D101" s="660">
        <v>598</v>
      </c>
      <c r="E101" s="383"/>
    </row>
    <row r="102" spans="1:5">
      <c r="A102" s="380"/>
      <c r="B102" s="381" t="s">
        <v>1281</v>
      </c>
      <c r="C102" s="526" t="s">
        <v>736</v>
      </c>
      <c r="D102" s="660">
        <v>1250</v>
      </c>
      <c r="E102" s="383"/>
    </row>
    <row r="103" spans="1:5">
      <c r="A103" s="380"/>
      <c r="B103" s="381" t="s">
        <v>1282</v>
      </c>
      <c r="C103" s="526" t="s">
        <v>737</v>
      </c>
      <c r="D103" s="660">
        <v>4319.49</v>
      </c>
      <c r="E103" s="383"/>
    </row>
    <row r="104" spans="1:5">
      <c r="A104" s="380"/>
      <c r="B104" s="381" t="s">
        <v>1283</v>
      </c>
      <c r="C104" s="526" t="s">
        <v>738</v>
      </c>
      <c r="D104" s="660">
        <v>8048.88</v>
      </c>
      <c r="E104" s="383"/>
    </row>
    <row r="105" spans="1:5">
      <c r="A105" s="380"/>
      <c r="B105" s="381" t="s">
        <v>1284</v>
      </c>
      <c r="C105" s="526" t="s">
        <v>739</v>
      </c>
      <c r="D105" s="660">
        <v>1280</v>
      </c>
      <c r="E105" s="383"/>
    </row>
    <row r="106" spans="1:5">
      <c r="A106" s="380"/>
      <c r="B106" s="381" t="s">
        <v>1285</v>
      </c>
      <c r="C106" s="526" t="s">
        <v>740</v>
      </c>
      <c r="D106" s="660">
        <v>1019.95</v>
      </c>
      <c r="E106" s="383"/>
    </row>
    <row r="107" spans="1:5">
      <c r="A107" s="380"/>
      <c r="B107" s="381" t="s">
        <v>1286</v>
      </c>
      <c r="C107" s="526" t="s">
        <v>741</v>
      </c>
      <c r="D107" s="660">
        <v>2517.35</v>
      </c>
      <c r="E107" s="383"/>
    </row>
    <row r="108" spans="1:5">
      <c r="A108" s="380"/>
      <c r="B108" s="381" t="s">
        <v>1287</v>
      </c>
      <c r="C108" s="528" t="s">
        <v>742</v>
      </c>
      <c r="D108" s="661">
        <v>2990</v>
      </c>
      <c r="E108" s="383"/>
    </row>
    <row r="109" spans="1:5">
      <c r="A109" s="380"/>
      <c r="B109" s="381" t="s">
        <v>1288</v>
      </c>
      <c r="C109" s="528" t="s">
        <v>743</v>
      </c>
      <c r="D109" s="661">
        <v>1270.5999999999999</v>
      </c>
      <c r="E109" s="383"/>
    </row>
    <row r="110" spans="1:5">
      <c r="A110" s="380"/>
      <c r="B110" s="381" t="s">
        <v>1289</v>
      </c>
      <c r="C110" s="528" t="s">
        <v>744</v>
      </c>
      <c r="D110" s="661">
        <v>1380</v>
      </c>
      <c r="E110" s="383"/>
    </row>
    <row r="111" spans="1:5">
      <c r="A111" s="380"/>
      <c r="B111" s="381" t="s">
        <v>1290</v>
      </c>
      <c r="C111" s="526" t="s">
        <v>745</v>
      </c>
      <c r="D111" s="660">
        <v>4399</v>
      </c>
      <c r="E111" s="383"/>
    </row>
    <row r="112" spans="1:5">
      <c r="A112" s="380"/>
      <c r="B112" s="381" t="s">
        <v>1291</v>
      </c>
      <c r="C112" s="528" t="s">
        <v>746</v>
      </c>
      <c r="D112" s="661">
        <v>26450</v>
      </c>
      <c r="E112" s="383"/>
    </row>
    <row r="113" spans="1:5">
      <c r="A113" s="380"/>
      <c r="B113" s="381" t="s">
        <v>1292</v>
      </c>
      <c r="C113" s="526" t="s">
        <v>747</v>
      </c>
      <c r="D113" s="660">
        <v>3220</v>
      </c>
      <c r="E113" s="383"/>
    </row>
    <row r="114" spans="1:5">
      <c r="A114" s="380"/>
      <c r="B114" s="381" t="s">
        <v>1293</v>
      </c>
      <c r="C114" s="526" t="s">
        <v>748</v>
      </c>
      <c r="D114" s="660">
        <v>29442.05</v>
      </c>
      <c r="E114" s="383"/>
    </row>
    <row r="115" spans="1:5">
      <c r="A115" s="380"/>
      <c r="B115" s="381" t="s">
        <v>1294</v>
      </c>
      <c r="C115" s="526" t="s">
        <v>749</v>
      </c>
      <c r="D115" s="660">
        <v>18984.89</v>
      </c>
      <c r="E115" s="383"/>
    </row>
    <row r="116" spans="1:5">
      <c r="A116" s="380"/>
      <c r="B116" s="381" t="s">
        <v>1295</v>
      </c>
      <c r="C116" s="526" t="s">
        <v>750</v>
      </c>
      <c r="D116" s="660">
        <v>8673</v>
      </c>
      <c r="E116" s="383"/>
    </row>
    <row r="117" spans="1:5">
      <c r="A117" s="380"/>
      <c r="B117" s="381" t="s">
        <v>1296</v>
      </c>
      <c r="C117" s="526" t="s">
        <v>748</v>
      </c>
      <c r="D117" s="660">
        <v>1983.85</v>
      </c>
      <c r="E117" s="383"/>
    </row>
    <row r="118" spans="1:5">
      <c r="A118" s="380"/>
      <c r="B118" s="381" t="s">
        <v>1297</v>
      </c>
      <c r="C118" s="526" t="s">
        <v>751</v>
      </c>
      <c r="D118" s="660">
        <v>190</v>
      </c>
      <c r="E118" s="383"/>
    </row>
    <row r="119" spans="1:5">
      <c r="A119" s="380"/>
      <c r="B119" s="381" t="s">
        <v>1298</v>
      </c>
      <c r="C119" s="526" t="s">
        <v>752</v>
      </c>
      <c r="D119" s="660">
        <v>1902.43</v>
      </c>
      <c r="E119" s="383"/>
    </row>
    <row r="120" spans="1:5">
      <c r="A120" s="380"/>
      <c r="B120" s="381" t="s">
        <v>1299</v>
      </c>
      <c r="C120" s="528" t="s">
        <v>753</v>
      </c>
      <c r="D120" s="661">
        <v>15525</v>
      </c>
      <c r="E120" s="383"/>
    </row>
    <row r="121" spans="1:5">
      <c r="A121" s="380"/>
      <c r="B121" s="381" t="s">
        <v>1300</v>
      </c>
      <c r="C121" s="528" t="s">
        <v>754</v>
      </c>
      <c r="D121" s="661">
        <v>6044</v>
      </c>
      <c r="E121" s="383"/>
    </row>
    <row r="122" spans="1:5">
      <c r="A122" s="380"/>
      <c r="B122" s="381" t="s">
        <v>1301</v>
      </c>
      <c r="C122" s="528" t="s">
        <v>755</v>
      </c>
      <c r="D122" s="661">
        <v>1742.14</v>
      </c>
      <c r="E122" s="383"/>
    </row>
    <row r="123" spans="1:5">
      <c r="A123" s="380"/>
      <c r="B123" s="381" t="s">
        <v>1302</v>
      </c>
      <c r="C123" s="526" t="s">
        <v>756</v>
      </c>
      <c r="D123" s="660">
        <v>3007.67</v>
      </c>
      <c r="E123" s="383"/>
    </row>
    <row r="124" spans="1:5">
      <c r="A124" s="380"/>
      <c r="B124" s="381" t="s">
        <v>1303</v>
      </c>
      <c r="C124" s="526" t="s">
        <v>757</v>
      </c>
      <c r="D124" s="660">
        <v>810</v>
      </c>
      <c r="E124" s="383"/>
    </row>
    <row r="125" spans="1:5">
      <c r="A125" s="380"/>
      <c r="B125" s="381" t="s">
        <v>1304</v>
      </c>
      <c r="C125" s="526" t="s">
        <v>758</v>
      </c>
      <c r="D125" s="660">
        <v>8963</v>
      </c>
      <c r="E125" s="383"/>
    </row>
    <row r="126" spans="1:5">
      <c r="A126" s="380"/>
      <c r="B126" s="381" t="s">
        <v>1305</v>
      </c>
      <c r="C126" s="526" t="s">
        <v>759</v>
      </c>
      <c r="D126" s="660">
        <v>2377.0500000000002</v>
      </c>
      <c r="E126" s="383"/>
    </row>
    <row r="127" spans="1:5">
      <c r="A127" s="380"/>
      <c r="B127" s="381" t="s">
        <v>1306</v>
      </c>
      <c r="C127" s="526" t="s">
        <v>760</v>
      </c>
      <c r="D127" s="660">
        <v>13648.27</v>
      </c>
      <c r="E127" s="383"/>
    </row>
    <row r="128" spans="1:5">
      <c r="A128" s="380"/>
      <c r="B128" s="381" t="s">
        <v>1307</v>
      </c>
      <c r="C128" s="526" t="s">
        <v>761</v>
      </c>
      <c r="D128" s="660">
        <v>908.5</v>
      </c>
      <c r="E128" s="383"/>
    </row>
    <row r="129" spans="1:5">
      <c r="A129" s="380"/>
      <c r="B129" s="381" t="s">
        <v>1308</v>
      </c>
      <c r="C129" s="526" t="s">
        <v>762</v>
      </c>
      <c r="D129" s="660">
        <v>3716.8</v>
      </c>
      <c r="E129" s="383"/>
    </row>
    <row r="130" spans="1:5">
      <c r="A130" s="380"/>
      <c r="B130" s="381" t="s">
        <v>1309</v>
      </c>
      <c r="C130" s="526" t="s">
        <v>763</v>
      </c>
      <c r="D130" s="660">
        <v>499</v>
      </c>
      <c r="E130" s="383"/>
    </row>
    <row r="131" spans="1:5">
      <c r="A131" s="380"/>
      <c r="B131" s="381" t="s">
        <v>1310</v>
      </c>
      <c r="C131" s="526" t="s">
        <v>764</v>
      </c>
      <c r="D131" s="660">
        <v>8795</v>
      </c>
      <c r="E131" s="383"/>
    </row>
    <row r="132" spans="1:5">
      <c r="A132" s="380"/>
      <c r="B132" s="381" t="s">
        <v>1311</v>
      </c>
      <c r="C132" s="526" t="s">
        <v>765</v>
      </c>
      <c r="D132" s="660">
        <v>806</v>
      </c>
      <c r="E132" s="383"/>
    </row>
    <row r="133" spans="1:5">
      <c r="A133" s="380"/>
      <c r="B133" s="381" t="s">
        <v>1312</v>
      </c>
      <c r="C133" s="526" t="s">
        <v>766</v>
      </c>
      <c r="D133" s="660">
        <v>1190</v>
      </c>
      <c r="E133" s="383"/>
    </row>
    <row r="134" spans="1:5">
      <c r="A134" s="380"/>
      <c r="B134" s="381" t="s">
        <v>1313</v>
      </c>
      <c r="C134" s="526" t="s">
        <v>767</v>
      </c>
      <c r="D134" s="660">
        <v>1184.04</v>
      </c>
      <c r="E134" s="383"/>
    </row>
    <row r="135" spans="1:5">
      <c r="A135" s="380"/>
      <c r="B135" s="381" t="s">
        <v>1314</v>
      </c>
      <c r="C135" s="526" t="s">
        <v>767</v>
      </c>
      <c r="D135" s="660">
        <v>1184.04</v>
      </c>
      <c r="E135" s="383"/>
    </row>
    <row r="136" spans="1:5">
      <c r="A136" s="380"/>
      <c r="B136" s="381" t="s">
        <v>1315</v>
      </c>
      <c r="C136" s="526" t="s">
        <v>767</v>
      </c>
      <c r="D136" s="660">
        <v>1184.04</v>
      </c>
      <c r="E136" s="383"/>
    </row>
    <row r="137" spans="1:5">
      <c r="A137" s="380"/>
      <c r="B137" s="381" t="s">
        <v>1316</v>
      </c>
      <c r="C137" s="526" t="s">
        <v>768</v>
      </c>
      <c r="D137" s="660">
        <v>1197</v>
      </c>
      <c r="E137" s="383"/>
    </row>
    <row r="138" spans="1:5">
      <c r="A138" s="380"/>
      <c r="B138" s="381" t="s">
        <v>1317</v>
      </c>
      <c r="C138" s="526" t="s">
        <v>768</v>
      </c>
      <c r="D138" s="660">
        <v>1197</v>
      </c>
      <c r="E138" s="383"/>
    </row>
    <row r="139" spans="1:5">
      <c r="A139" s="380"/>
      <c r="B139" s="381" t="s">
        <v>1318</v>
      </c>
      <c r="C139" s="526" t="s">
        <v>768</v>
      </c>
      <c r="D139" s="660">
        <v>1197</v>
      </c>
      <c r="E139" s="383"/>
    </row>
    <row r="140" spans="1:5">
      <c r="A140" s="380"/>
      <c r="B140" s="381" t="s">
        <v>1319</v>
      </c>
      <c r="C140" s="526" t="s">
        <v>769</v>
      </c>
      <c r="D140" s="660">
        <v>347.5</v>
      </c>
      <c r="E140" s="383"/>
    </row>
    <row r="141" spans="1:5">
      <c r="A141" s="380"/>
      <c r="B141" s="381" t="s">
        <v>1320</v>
      </c>
      <c r="C141" s="526" t="s">
        <v>770</v>
      </c>
      <c r="D141" s="660">
        <v>877</v>
      </c>
      <c r="E141" s="383"/>
    </row>
    <row r="142" spans="1:5">
      <c r="A142" s="380"/>
      <c r="B142" s="381" t="s">
        <v>1321</v>
      </c>
      <c r="C142" s="526" t="s">
        <v>771</v>
      </c>
      <c r="D142" s="660">
        <v>515.20000000000005</v>
      </c>
      <c r="E142" s="383"/>
    </row>
    <row r="143" spans="1:5">
      <c r="A143" s="380"/>
      <c r="B143" s="381" t="s">
        <v>1322</v>
      </c>
      <c r="C143" s="526" t="s">
        <v>772</v>
      </c>
      <c r="D143" s="660">
        <v>3716.8</v>
      </c>
      <c r="E143" s="383"/>
    </row>
    <row r="144" spans="1:5">
      <c r="A144" s="380"/>
      <c r="B144" s="381" t="s">
        <v>1323</v>
      </c>
      <c r="C144" s="526" t="s">
        <v>773</v>
      </c>
      <c r="D144" s="660">
        <v>2498.9499999999998</v>
      </c>
      <c r="E144" s="383"/>
    </row>
    <row r="145" spans="1:5">
      <c r="A145" s="380"/>
      <c r="B145" s="381" t="s">
        <v>1324</v>
      </c>
      <c r="C145" s="526" t="s">
        <v>774</v>
      </c>
      <c r="D145" s="660">
        <v>1325</v>
      </c>
      <c r="E145" s="383"/>
    </row>
    <row r="146" spans="1:5">
      <c r="A146" s="380"/>
      <c r="B146" s="381" t="s">
        <v>1325</v>
      </c>
      <c r="C146" s="526" t="s">
        <v>775</v>
      </c>
      <c r="D146" s="660">
        <v>12000</v>
      </c>
      <c r="E146" s="383"/>
    </row>
    <row r="147" spans="1:5">
      <c r="A147" s="380"/>
      <c r="B147" s="381" t="s">
        <v>1326</v>
      </c>
      <c r="C147" s="529" t="s">
        <v>776</v>
      </c>
      <c r="D147" s="663">
        <v>11615</v>
      </c>
      <c r="E147" s="383"/>
    </row>
    <row r="148" spans="1:5">
      <c r="A148" s="380"/>
      <c r="B148" s="381" t="s">
        <v>1327</v>
      </c>
      <c r="C148" s="529" t="s">
        <v>777</v>
      </c>
      <c r="D148" s="663">
        <v>9995</v>
      </c>
      <c r="E148" s="383"/>
    </row>
    <row r="149" spans="1:5">
      <c r="A149" s="380"/>
      <c r="B149" s="381" t="s">
        <v>1328</v>
      </c>
      <c r="C149" s="529" t="s">
        <v>778</v>
      </c>
      <c r="D149" s="663">
        <v>550.01</v>
      </c>
      <c r="E149" s="383"/>
    </row>
    <row r="150" spans="1:5">
      <c r="A150" s="380"/>
      <c r="B150" s="381" t="s">
        <v>1329</v>
      </c>
      <c r="C150" s="529" t="s">
        <v>779</v>
      </c>
      <c r="D150" s="663">
        <v>20921.38</v>
      </c>
      <c r="E150" s="383"/>
    </row>
    <row r="151" spans="1:5">
      <c r="A151" s="380"/>
      <c r="B151" s="381" t="s">
        <v>1330</v>
      </c>
      <c r="C151" s="529" t="s">
        <v>780</v>
      </c>
      <c r="D151" s="663">
        <v>17000</v>
      </c>
      <c r="E151" s="383"/>
    </row>
    <row r="152" spans="1:5">
      <c r="A152" s="380"/>
      <c r="B152" s="381" t="s">
        <v>1331</v>
      </c>
      <c r="C152" s="526" t="s">
        <v>781</v>
      </c>
      <c r="D152" s="664">
        <v>1709.1</v>
      </c>
      <c r="E152" s="383"/>
    </row>
    <row r="153" spans="1:5">
      <c r="A153" s="380"/>
      <c r="B153" s="381" t="s">
        <v>1332</v>
      </c>
      <c r="C153" s="526" t="s">
        <v>782</v>
      </c>
      <c r="D153" s="664">
        <v>1468.1</v>
      </c>
      <c r="E153" s="383"/>
    </row>
    <row r="154" spans="1:5">
      <c r="A154" s="380"/>
      <c r="B154" s="381" t="s">
        <v>1333</v>
      </c>
      <c r="C154" s="526" t="s">
        <v>783</v>
      </c>
      <c r="D154" s="665">
        <v>1148</v>
      </c>
      <c r="E154" s="383"/>
    </row>
    <row r="155" spans="1:5">
      <c r="A155" s="380"/>
      <c r="B155" s="381" t="s">
        <v>1334</v>
      </c>
      <c r="C155" s="526" t="s">
        <v>784</v>
      </c>
      <c r="D155" s="665">
        <v>4715</v>
      </c>
      <c r="E155" s="383"/>
    </row>
    <row r="156" spans="1:5">
      <c r="A156" s="380"/>
      <c r="B156" s="381" t="s">
        <v>1335</v>
      </c>
      <c r="C156" s="526" t="s">
        <v>785</v>
      </c>
      <c r="D156" s="665">
        <v>809</v>
      </c>
      <c r="E156" s="383"/>
    </row>
    <row r="157" spans="1:5">
      <c r="A157" s="380"/>
      <c r="B157" s="381" t="s">
        <v>1336</v>
      </c>
      <c r="C157" s="526" t="s">
        <v>786</v>
      </c>
      <c r="D157" s="665">
        <v>1499</v>
      </c>
      <c r="E157" s="383"/>
    </row>
    <row r="158" spans="1:5">
      <c r="A158" s="380"/>
      <c r="B158" s="381" t="s">
        <v>1337</v>
      </c>
      <c r="C158" s="526" t="s">
        <v>787</v>
      </c>
      <c r="D158" s="665">
        <v>628.99</v>
      </c>
      <c r="E158" s="383"/>
    </row>
    <row r="159" spans="1:5">
      <c r="A159" s="380"/>
      <c r="B159" s="381" t="s">
        <v>1338</v>
      </c>
      <c r="C159" s="526" t="s">
        <v>788</v>
      </c>
      <c r="D159" s="665">
        <v>33588.660000000003</v>
      </c>
      <c r="E159" s="383"/>
    </row>
    <row r="160" spans="1:5">
      <c r="A160" s="380"/>
      <c r="B160" s="381" t="s">
        <v>1339</v>
      </c>
      <c r="C160" s="526" t="s">
        <v>789</v>
      </c>
      <c r="D160" s="665">
        <v>1295</v>
      </c>
      <c r="E160" s="383"/>
    </row>
    <row r="161" spans="1:5">
      <c r="A161" s="380"/>
      <c r="B161" s="381" t="s">
        <v>1340</v>
      </c>
      <c r="C161" s="526" t="s">
        <v>790</v>
      </c>
      <c r="D161" s="665">
        <v>590</v>
      </c>
      <c r="E161" s="383"/>
    </row>
    <row r="162" spans="1:5">
      <c r="A162" s="380"/>
      <c r="B162" s="381" t="s">
        <v>1341</v>
      </c>
      <c r="C162" s="529" t="s">
        <v>791</v>
      </c>
      <c r="D162" s="666">
        <v>398</v>
      </c>
      <c r="E162" s="383"/>
    </row>
    <row r="163" spans="1:5">
      <c r="A163" s="380"/>
      <c r="B163" s="381" t="s">
        <v>1342</v>
      </c>
      <c r="C163" s="529" t="s">
        <v>792</v>
      </c>
      <c r="D163" s="666">
        <v>3016.68</v>
      </c>
      <c r="E163" s="383"/>
    </row>
    <row r="164" spans="1:5">
      <c r="A164" s="380"/>
      <c r="B164" s="381" t="s">
        <v>1343</v>
      </c>
      <c r="C164" s="529" t="s">
        <v>793</v>
      </c>
      <c r="D164" s="666">
        <v>1682.42</v>
      </c>
      <c r="E164" s="383"/>
    </row>
    <row r="165" spans="1:5">
      <c r="A165" s="380"/>
      <c r="B165" s="381" t="s">
        <v>1344</v>
      </c>
      <c r="C165" s="529" t="s">
        <v>794</v>
      </c>
      <c r="D165" s="666">
        <v>430</v>
      </c>
      <c r="E165" s="383"/>
    </row>
    <row r="166" spans="1:5">
      <c r="A166" s="380"/>
      <c r="B166" s="381" t="s">
        <v>1345</v>
      </c>
      <c r="C166" s="529" t="s">
        <v>795</v>
      </c>
      <c r="D166" s="666">
        <v>4178</v>
      </c>
      <c r="E166" s="383"/>
    </row>
    <row r="167" spans="1:5">
      <c r="A167" s="380"/>
      <c r="B167" s="381" t="s">
        <v>1346</v>
      </c>
      <c r="C167" s="529" t="s">
        <v>796</v>
      </c>
      <c r="D167" s="666">
        <v>475</v>
      </c>
      <c r="E167" s="383"/>
    </row>
    <row r="168" spans="1:5">
      <c r="A168" s="380"/>
      <c r="B168" s="381" t="s">
        <v>1347</v>
      </c>
      <c r="C168" s="529" t="s">
        <v>797</v>
      </c>
      <c r="D168" s="666">
        <v>3564.54</v>
      </c>
      <c r="E168" s="383"/>
    </row>
    <row r="169" spans="1:5">
      <c r="A169" s="380"/>
      <c r="B169" s="381" t="s">
        <v>1348</v>
      </c>
      <c r="C169" s="529" t="s">
        <v>798</v>
      </c>
      <c r="D169" s="666">
        <v>208</v>
      </c>
      <c r="E169" s="383"/>
    </row>
    <row r="170" spans="1:5">
      <c r="A170" s="380"/>
      <c r="B170" s="381" t="s">
        <v>1349</v>
      </c>
      <c r="C170" s="529" t="s">
        <v>799</v>
      </c>
      <c r="D170" s="666">
        <v>1930.85</v>
      </c>
      <c r="E170" s="383"/>
    </row>
    <row r="171" spans="1:5">
      <c r="A171" s="380"/>
      <c r="B171" s="381" t="s">
        <v>1350</v>
      </c>
      <c r="C171" s="530" t="s">
        <v>800</v>
      </c>
      <c r="D171" s="667">
        <v>7699.75</v>
      </c>
      <c r="E171" s="383"/>
    </row>
    <row r="172" spans="1:5">
      <c r="A172" s="380"/>
      <c r="B172" s="381" t="s">
        <v>1351</v>
      </c>
      <c r="C172" s="530" t="s">
        <v>789</v>
      </c>
      <c r="D172" s="660">
        <v>1295</v>
      </c>
      <c r="E172" s="383"/>
    </row>
    <row r="173" spans="1:5">
      <c r="A173" s="380"/>
      <c r="B173" s="381" t="s">
        <v>1352</v>
      </c>
      <c r="C173" s="530" t="s">
        <v>799</v>
      </c>
      <c r="D173" s="667">
        <v>1684.78</v>
      </c>
      <c r="E173" s="383"/>
    </row>
    <row r="174" spans="1:5">
      <c r="A174" s="380"/>
      <c r="B174" s="381" t="s">
        <v>1353</v>
      </c>
      <c r="C174" s="531" t="s">
        <v>801</v>
      </c>
      <c r="D174" s="660">
        <v>250.43</v>
      </c>
      <c r="E174" s="383"/>
    </row>
    <row r="175" spans="1:5">
      <c r="A175" s="380"/>
      <c r="B175" s="381" t="s">
        <v>1354</v>
      </c>
      <c r="C175" s="529" t="s">
        <v>802</v>
      </c>
      <c r="D175" s="666">
        <v>1932.99</v>
      </c>
      <c r="E175" s="383"/>
    </row>
    <row r="176" spans="1:5">
      <c r="A176" s="380"/>
      <c r="B176" s="381" t="s">
        <v>1355</v>
      </c>
      <c r="C176" s="530" t="s">
        <v>802</v>
      </c>
      <c r="D176" s="667">
        <v>795.73</v>
      </c>
      <c r="E176" s="383"/>
    </row>
    <row r="177" spans="1:5">
      <c r="A177" s="380"/>
      <c r="B177" s="381" t="s">
        <v>1356</v>
      </c>
      <c r="C177" s="530" t="s">
        <v>803</v>
      </c>
      <c r="D177" s="667">
        <v>1427.75</v>
      </c>
      <c r="E177" s="383"/>
    </row>
    <row r="178" spans="1:5">
      <c r="A178" s="380"/>
      <c r="B178" s="381" t="s">
        <v>1357</v>
      </c>
      <c r="C178" s="530" t="s">
        <v>804</v>
      </c>
      <c r="D178" s="667">
        <v>428.4</v>
      </c>
      <c r="E178" s="383"/>
    </row>
    <row r="179" spans="1:5">
      <c r="A179" s="380"/>
      <c r="B179" s="381" t="s">
        <v>1358</v>
      </c>
      <c r="C179" s="530" t="s">
        <v>805</v>
      </c>
      <c r="D179" s="667">
        <v>92.82</v>
      </c>
      <c r="E179" s="383"/>
    </row>
    <row r="180" spans="1:5">
      <c r="A180" s="380"/>
      <c r="B180" s="381" t="s">
        <v>1359</v>
      </c>
      <c r="C180" s="530" t="s">
        <v>806</v>
      </c>
      <c r="D180" s="667">
        <v>225.78</v>
      </c>
      <c r="E180" s="383"/>
    </row>
    <row r="181" spans="1:5">
      <c r="A181" s="380"/>
      <c r="B181" s="381" t="s">
        <v>1360</v>
      </c>
      <c r="C181" s="530" t="s">
        <v>807</v>
      </c>
      <c r="D181" s="667">
        <v>257.04000000000002</v>
      </c>
      <c r="E181" s="383"/>
    </row>
    <row r="182" spans="1:5">
      <c r="A182" s="380"/>
      <c r="B182" s="381" t="s">
        <v>1361</v>
      </c>
      <c r="C182" s="530" t="s">
        <v>808</v>
      </c>
      <c r="D182" s="667">
        <v>1144.08</v>
      </c>
      <c r="E182" s="383"/>
    </row>
    <row r="183" spans="1:5">
      <c r="A183" s="380"/>
      <c r="B183" s="381" t="s">
        <v>1362</v>
      </c>
      <c r="C183" s="530" t="s">
        <v>809</v>
      </c>
      <c r="D183" s="667">
        <v>1110.96</v>
      </c>
      <c r="E183" s="383"/>
    </row>
    <row r="184" spans="1:5">
      <c r="A184" s="380"/>
      <c r="B184" s="381" t="s">
        <v>1363</v>
      </c>
      <c r="C184" s="530" t="s">
        <v>799</v>
      </c>
      <c r="D184" s="668">
        <v>1585</v>
      </c>
      <c r="E184" s="383"/>
    </row>
    <row r="185" spans="1:5">
      <c r="A185" s="380"/>
      <c r="B185" s="381" t="s">
        <v>1364</v>
      </c>
      <c r="C185" s="530" t="s">
        <v>789</v>
      </c>
      <c r="D185" s="668">
        <v>1547.83</v>
      </c>
      <c r="E185" s="383"/>
    </row>
    <row r="186" spans="1:5">
      <c r="A186" s="380"/>
      <c r="B186" s="381" t="s">
        <v>1365</v>
      </c>
      <c r="C186" s="529" t="s">
        <v>810</v>
      </c>
      <c r="D186" s="666">
        <v>1418.51</v>
      </c>
      <c r="E186" s="383"/>
    </row>
    <row r="187" spans="1:5">
      <c r="A187" s="380"/>
      <c r="B187" s="381" t="s">
        <v>1366</v>
      </c>
      <c r="C187" s="530" t="s">
        <v>811</v>
      </c>
      <c r="D187" s="667">
        <v>2780</v>
      </c>
      <c r="E187" s="383"/>
    </row>
    <row r="188" spans="1:5">
      <c r="A188" s="380"/>
      <c r="B188" s="381" t="s">
        <v>1367</v>
      </c>
      <c r="C188" s="529" t="s">
        <v>812</v>
      </c>
      <c r="D188" s="666">
        <v>1163.43</v>
      </c>
      <c r="E188" s="383"/>
    </row>
    <row r="189" spans="1:5">
      <c r="A189" s="380"/>
      <c r="B189" s="381" t="s">
        <v>1368</v>
      </c>
      <c r="C189" s="528" t="s">
        <v>813</v>
      </c>
      <c r="D189" s="669">
        <v>3950</v>
      </c>
      <c r="E189" s="383"/>
    </row>
    <row r="190" spans="1:5">
      <c r="A190" s="380"/>
      <c r="B190" s="381" t="s">
        <v>1369</v>
      </c>
      <c r="C190" s="528" t="s">
        <v>814</v>
      </c>
      <c r="D190" s="669">
        <v>9752.08</v>
      </c>
      <c r="E190" s="383"/>
    </row>
    <row r="191" spans="1:5">
      <c r="A191" s="380"/>
      <c r="B191" s="381" t="s">
        <v>1370</v>
      </c>
      <c r="C191" s="528" t="s">
        <v>815</v>
      </c>
      <c r="D191" s="669">
        <v>11507.2</v>
      </c>
      <c r="E191" s="383"/>
    </row>
    <row r="192" spans="1:5">
      <c r="A192" s="380"/>
      <c r="B192" s="381" t="s">
        <v>1371</v>
      </c>
      <c r="C192" s="528" t="s">
        <v>816</v>
      </c>
      <c r="D192" s="670">
        <v>97626.76</v>
      </c>
      <c r="E192" s="383"/>
    </row>
    <row r="193" spans="1:5">
      <c r="A193" s="380"/>
      <c r="B193" s="381" t="s">
        <v>1372</v>
      </c>
      <c r="C193" s="528" t="s">
        <v>817</v>
      </c>
      <c r="D193" s="669">
        <v>4350</v>
      </c>
      <c r="E193" s="383"/>
    </row>
    <row r="194" spans="1:5">
      <c r="A194" s="380"/>
      <c r="B194" s="381" t="s">
        <v>1373</v>
      </c>
      <c r="C194" s="528" t="s">
        <v>818</v>
      </c>
      <c r="D194" s="669">
        <v>945.01</v>
      </c>
      <c r="E194" s="383"/>
    </row>
    <row r="195" spans="1:5">
      <c r="A195" s="380"/>
      <c r="B195" s="381" t="s">
        <v>1374</v>
      </c>
      <c r="C195" s="528" t="s">
        <v>819</v>
      </c>
      <c r="D195" s="669">
        <v>2100</v>
      </c>
      <c r="E195" s="383"/>
    </row>
    <row r="196" spans="1:5">
      <c r="A196" s="380"/>
      <c r="B196" s="381" t="s">
        <v>1375</v>
      </c>
      <c r="C196" s="528" t="s">
        <v>820</v>
      </c>
      <c r="D196" s="669">
        <v>1856</v>
      </c>
      <c r="E196" s="383"/>
    </row>
    <row r="197" spans="1:5">
      <c r="A197" s="380"/>
      <c r="B197" s="381" t="s">
        <v>1376</v>
      </c>
      <c r="C197" s="528" t="s">
        <v>821</v>
      </c>
      <c r="D197" s="669">
        <v>3712</v>
      </c>
      <c r="E197" s="383"/>
    </row>
    <row r="198" spans="1:5">
      <c r="A198" s="380"/>
      <c r="B198" s="381" t="s">
        <v>1377</v>
      </c>
      <c r="C198" s="528" t="s">
        <v>822</v>
      </c>
      <c r="D198" s="669">
        <v>2146</v>
      </c>
      <c r="E198" s="383"/>
    </row>
    <row r="199" spans="1:5">
      <c r="A199" s="380"/>
      <c r="B199" s="381" t="s">
        <v>1378</v>
      </c>
      <c r="C199" s="528" t="s">
        <v>823</v>
      </c>
      <c r="D199" s="669">
        <v>566</v>
      </c>
      <c r="E199" s="383"/>
    </row>
    <row r="200" spans="1:5">
      <c r="A200" s="380"/>
      <c r="B200" s="381" t="s">
        <v>1379</v>
      </c>
      <c r="C200" s="528" t="s">
        <v>823</v>
      </c>
      <c r="D200" s="669">
        <v>2644</v>
      </c>
      <c r="E200" s="383"/>
    </row>
    <row r="201" spans="1:5">
      <c r="A201" s="380"/>
      <c r="B201" s="381" t="s">
        <v>1380</v>
      </c>
      <c r="C201" s="528" t="s">
        <v>824</v>
      </c>
      <c r="D201" s="669">
        <v>1316.95</v>
      </c>
      <c r="E201" s="383"/>
    </row>
    <row r="202" spans="1:5">
      <c r="A202" s="380"/>
      <c r="B202" s="381" t="s">
        <v>1381</v>
      </c>
      <c r="C202" s="528" t="s">
        <v>825</v>
      </c>
      <c r="D202" s="669">
        <v>2864.05</v>
      </c>
      <c r="E202" s="383"/>
    </row>
    <row r="203" spans="1:5">
      <c r="A203" s="380"/>
      <c r="B203" s="381" t="s">
        <v>1382</v>
      </c>
      <c r="C203" s="527" t="s">
        <v>826</v>
      </c>
      <c r="D203" s="671">
        <v>5034.3999999999996</v>
      </c>
      <c r="E203" s="383"/>
    </row>
    <row r="204" spans="1:5">
      <c r="A204" s="380"/>
      <c r="B204" s="381" t="s">
        <v>1383</v>
      </c>
      <c r="C204" s="526" t="s">
        <v>827</v>
      </c>
      <c r="D204" s="672">
        <f>3200*1.16</f>
        <v>3711.9999999999995</v>
      </c>
      <c r="E204" s="383"/>
    </row>
    <row r="205" spans="1:5">
      <c r="A205" s="380"/>
      <c r="B205" s="381" t="s">
        <v>1384</v>
      </c>
      <c r="C205" s="526" t="s">
        <v>827</v>
      </c>
      <c r="D205" s="672">
        <f t="shared" ref="D205:D206" si="0">3200*1.16</f>
        <v>3711.9999999999995</v>
      </c>
      <c r="E205" s="383"/>
    </row>
    <row r="206" spans="1:5">
      <c r="A206" s="380"/>
      <c r="B206" s="381" t="s">
        <v>1385</v>
      </c>
      <c r="C206" s="526" t="s">
        <v>827</v>
      </c>
      <c r="D206" s="672">
        <f t="shared" si="0"/>
        <v>3711.9999999999995</v>
      </c>
      <c r="E206" s="383"/>
    </row>
    <row r="207" spans="1:5">
      <c r="A207" s="380"/>
      <c r="B207" s="381" t="s">
        <v>1386</v>
      </c>
      <c r="C207" s="526" t="s">
        <v>827</v>
      </c>
      <c r="D207" s="672">
        <f>3200*1.16</f>
        <v>3711.9999999999995</v>
      </c>
      <c r="E207" s="383"/>
    </row>
    <row r="208" spans="1:5">
      <c r="A208" s="380"/>
      <c r="B208" s="381" t="s">
        <v>1387</v>
      </c>
      <c r="C208" s="527" t="s">
        <v>828</v>
      </c>
      <c r="D208" s="671">
        <v>9280</v>
      </c>
      <c r="E208" s="383"/>
    </row>
    <row r="209" spans="1:5">
      <c r="A209" s="380"/>
      <c r="B209" s="381" t="s">
        <v>1388</v>
      </c>
      <c r="C209" s="152" t="s">
        <v>829</v>
      </c>
      <c r="D209" s="673">
        <v>1336.03</v>
      </c>
      <c r="E209" s="383"/>
    </row>
    <row r="210" spans="1:5">
      <c r="A210" s="380"/>
      <c r="B210" s="381" t="s">
        <v>1389</v>
      </c>
      <c r="C210" s="152" t="s">
        <v>830</v>
      </c>
      <c r="D210" s="673">
        <v>887.4</v>
      </c>
      <c r="E210" s="383"/>
    </row>
    <row r="211" spans="1:5">
      <c r="A211" s="380"/>
      <c r="B211" s="381" t="s">
        <v>1390</v>
      </c>
      <c r="C211" s="152" t="s">
        <v>830</v>
      </c>
      <c r="D211" s="673">
        <v>887.4</v>
      </c>
      <c r="E211" s="383"/>
    </row>
    <row r="212" spans="1:5">
      <c r="A212" s="380"/>
      <c r="B212" s="381" t="s">
        <v>1391</v>
      </c>
      <c r="C212" s="152" t="s">
        <v>830</v>
      </c>
      <c r="D212" s="673">
        <v>887.4</v>
      </c>
      <c r="E212" s="383"/>
    </row>
    <row r="213" spans="1:5">
      <c r="A213" s="380"/>
      <c r="B213" s="381" t="s">
        <v>1392</v>
      </c>
      <c r="C213" s="152" t="s">
        <v>830</v>
      </c>
      <c r="D213" s="673">
        <v>887.4</v>
      </c>
      <c r="E213" s="383"/>
    </row>
    <row r="214" spans="1:5">
      <c r="A214" s="380"/>
      <c r="B214" s="381" t="s">
        <v>1393</v>
      </c>
      <c r="C214" s="152" t="s">
        <v>830</v>
      </c>
      <c r="D214" s="673">
        <v>887.4</v>
      </c>
      <c r="E214" s="383"/>
    </row>
    <row r="215" spans="1:5">
      <c r="A215" s="380"/>
      <c r="B215" s="381" t="s">
        <v>1394</v>
      </c>
      <c r="C215" s="152" t="s">
        <v>830</v>
      </c>
      <c r="D215" s="673">
        <v>887.4</v>
      </c>
      <c r="E215" s="383"/>
    </row>
    <row r="216" spans="1:5">
      <c r="A216" s="380"/>
      <c r="B216" s="381" t="s">
        <v>1395</v>
      </c>
      <c r="C216" s="152" t="s">
        <v>830</v>
      </c>
      <c r="D216" s="673">
        <v>887.4</v>
      </c>
      <c r="E216" s="383"/>
    </row>
    <row r="217" spans="1:5">
      <c r="A217" s="380"/>
      <c r="B217" s="381" t="s">
        <v>1396</v>
      </c>
      <c r="C217" s="152" t="s">
        <v>830</v>
      </c>
      <c r="D217" s="673">
        <v>887.4</v>
      </c>
      <c r="E217" s="383"/>
    </row>
    <row r="218" spans="1:5">
      <c r="A218" s="380"/>
      <c r="B218" s="381" t="s">
        <v>1397</v>
      </c>
      <c r="C218" s="152" t="s">
        <v>830</v>
      </c>
      <c r="D218" s="673">
        <v>887.4</v>
      </c>
      <c r="E218" s="383"/>
    </row>
    <row r="219" spans="1:5">
      <c r="A219" s="380"/>
      <c r="B219" s="381" t="s">
        <v>1398</v>
      </c>
      <c r="C219" s="152" t="s">
        <v>830</v>
      </c>
      <c r="D219" s="673">
        <v>887.4</v>
      </c>
      <c r="E219" s="383"/>
    </row>
    <row r="220" spans="1:5">
      <c r="A220" s="380"/>
      <c r="B220" s="381" t="s">
        <v>1399</v>
      </c>
      <c r="C220" s="152" t="s">
        <v>830</v>
      </c>
      <c r="D220" s="673">
        <v>887.4</v>
      </c>
      <c r="E220" s="383"/>
    </row>
    <row r="221" spans="1:5">
      <c r="A221" s="380"/>
      <c r="B221" s="381" t="s">
        <v>1400</v>
      </c>
      <c r="C221" s="152" t="s">
        <v>830</v>
      </c>
      <c r="D221" s="673">
        <v>887.4</v>
      </c>
      <c r="E221" s="383"/>
    </row>
    <row r="222" spans="1:5">
      <c r="A222" s="380"/>
      <c r="B222" s="381" t="s">
        <v>1401</v>
      </c>
      <c r="C222" s="152" t="s">
        <v>830</v>
      </c>
      <c r="D222" s="673">
        <v>887.4</v>
      </c>
      <c r="E222" s="383"/>
    </row>
    <row r="223" spans="1:5">
      <c r="A223" s="380"/>
      <c r="B223" s="381" t="s">
        <v>1402</v>
      </c>
      <c r="C223" s="152" t="s">
        <v>830</v>
      </c>
      <c r="D223" s="673">
        <v>887.4</v>
      </c>
      <c r="E223" s="383"/>
    </row>
    <row r="224" spans="1:5">
      <c r="A224" s="380"/>
      <c r="B224" s="381" t="s">
        <v>1403</v>
      </c>
      <c r="C224" s="152" t="s">
        <v>831</v>
      </c>
      <c r="D224" s="673">
        <v>2169.1999999999998</v>
      </c>
      <c r="E224" s="383"/>
    </row>
    <row r="225" spans="1:5">
      <c r="A225" s="380"/>
      <c r="B225" s="381" t="s">
        <v>1404</v>
      </c>
      <c r="C225" s="152" t="s">
        <v>831</v>
      </c>
      <c r="D225" s="673">
        <v>2169.1999999999998</v>
      </c>
      <c r="E225" s="383"/>
    </row>
    <row r="226" spans="1:5">
      <c r="A226" s="380"/>
      <c r="B226" s="381" t="s">
        <v>1405</v>
      </c>
      <c r="C226" s="152" t="s">
        <v>832</v>
      </c>
      <c r="D226" s="674">
        <v>6685.05</v>
      </c>
      <c r="E226" s="383"/>
    </row>
    <row r="227" spans="1:5">
      <c r="A227" s="380"/>
      <c r="B227" s="381" t="s">
        <v>1406</v>
      </c>
      <c r="C227" s="152" t="s">
        <v>833</v>
      </c>
      <c r="D227" s="673">
        <v>2499.5100000000002</v>
      </c>
      <c r="E227" s="383"/>
    </row>
    <row r="228" spans="1:5">
      <c r="A228" s="380"/>
      <c r="B228" s="381" t="s">
        <v>1407</v>
      </c>
      <c r="C228" s="152" t="s">
        <v>834</v>
      </c>
      <c r="D228" s="673">
        <v>13000.12</v>
      </c>
      <c r="E228" s="383"/>
    </row>
    <row r="229" spans="1:5">
      <c r="A229" s="380"/>
      <c r="B229" s="381" t="s">
        <v>1408</v>
      </c>
      <c r="C229" s="533" t="s">
        <v>835</v>
      </c>
      <c r="D229" s="675">
        <v>932.34</v>
      </c>
      <c r="E229" s="383"/>
    </row>
    <row r="230" spans="1:5">
      <c r="A230" s="380"/>
      <c r="B230" s="381" t="s">
        <v>1409</v>
      </c>
      <c r="C230" s="533" t="s">
        <v>836</v>
      </c>
      <c r="D230" s="675">
        <v>5000</v>
      </c>
      <c r="E230" s="383"/>
    </row>
    <row r="231" spans="1:5">
      <c r="A231" s="380"/>
      <c r="B231" s="381" t="s">
        <v>1410</v>
      </c>
      <c r="C231" s="533" t="s">
        <v>837</v>
      </c>
      <c r="D231" s="675">
        <v>1840</v>
      </c>
      <c r="E231" s="383"/>
    </row>
    <row r="232" spans="1:5">
      <c r="A232" s="380"/>
      <c r="B232" s="381" t="s">
        <v>1411</v>
      </c>
      <c r="C232" s="533" t="s">
        <v>838</v>
      </c>
      <c r="D232" s="675">
        <v>280</v>
      </c>
      <c r="E232" s="383"/>
    </row>
    <row r="233" spans="1:5">
      <c r="A233" s="380"/>
      <c r="B233" s="381" t="s">
        <v>1412</v>
      </c>
      <c r="C233" s="533" t="s">
        <v>839</v>
      </c>
      <c r="D233" s="675">
        <v>17911.25</v>
      </c>
      <c r="E233" s="383"/>
    </row>
    <row r="234" spans="1:5">
      <c r="A234" s="380"/>
      <c r="B234" s="381" t="s">
        <v>1413</v>
      </c>
      <c r="C234" s="533" t="s">
        <v>840</v>
      </c>
      <c r="D234" s="675">
        <v>2524.25</v>
      </c>
      <c r="E234" s="383"/>
    </row>
    <row r="235" spans="1:5">
      <c r="A235" s="380"/>
      <c r="B235" s="381" t="s">
        <v>1414</v>
      </c>
      <c r="C235" s="533" t="s">
        <v>841</v>
      </c>
      <c r="D235" s="675">
        <v>1570</v>
      </c>
      <c r="E235" s="383"/>
    </row>
    <row r="236" spans="1:5">
      <c r="A236" s="380"/>
      <c r="B236" s="381" t="s">
        <v>1415</v>
      </c>
      <c r="C236" s="533" t="s">
        <v>842</v>
      </c>
      <c r="D236" s="675">
        <v>1261.49</v>
      </c>
      <c r="E236" s="383"/>
    </row>
    <row r="237" spans="1:5">
      <c r="A237" s="380"/>
      <c r="B237" s="381" t="s">
        <v>1416</v>
      </c>
      <c r="C237" s="533" t="s">
        <v>843</v>
      </c>
      <c r="D237" s="675">
        <v>5511.38</v>
      </c>
      <c r="E237" s="383"/>
    </row>
    <row r="238" spans="1:5">
      <c r="A238" s="380"/>
      <c r="B238" s="381" t="s">
        <v>1417</v>
      </c>
      <c r="C238" s="533" t="s">
        <v>844</v>
      </c>
      <c r="D238" s="675">
        <v>734.85</v>
      </c>
      <c r="E238" s="383"/>
    </row>
    <row r="239" spans="1:5">
      <c r="A239" s="380"/>
      <c r="B239" s="381" t="s">
        <v>1418</v>
      </c>
      <c r="C239" s="533" t="s">
        <v>845</v>
      </c>
      <c r="D239" s="675">
        <v>2823.66</v>
      </c>
      <c r="E239" s="383"/>
    </row>
    <row r="240" spans="1:5">
      <c r="A240" s="380"/>
      <c r="B240" s="381" t="s">
        <v>1419</v>
      </c>
      <c r="C240" s="533" t="s">
        <v>846</v>
      </c>
      <c r="D240" s="675">
        <v>3979.92</v>
      </c>
      <c r="E240" s="383"/>
    </row>
    <row r="241" spans="1:5">
      <c r="A241" s="380"/>
      <c r="B241" s="381" t="s">
        <v>1420</v>
      </c>
      <c r="C241" s="533" t="s">
        <v>847</v>
      </c>
      <c r="D241" s="675">
        <v>276</v>
      </c>
      <c r="E241" s="383"/>
    </row>
    <row r="242" spans="1:5">
      <c r="A242" s="380"/>
      <c r="B242" s="381" t="s">
        <v>1421</v>
      </c>
      <c r="C242" s="533" t="s">
        <v>848</v>
      </c>
      <c r="D242" s="675">
        <v>4022.15</v>
      </c>
      <c r="E242" s="383"/>
    </row>
    <row r="243" spans="1:5">
      <c r="A243" s="380"/>
      <c r="B243" s="381" t="s">
        <v>1422</v>
      </c>
      <c r="C243" s="533" t="s">
        <v>849</v>
      </c>
      <c r="D243" s="675">
        <v>2441.63</v>
      </c>
      <c r="E243" s="383"/>
    </row>
    <row r="244" spans="1:5">
      <c r="A244" s="380"/>
      <c r="B244" s="381" t="s">
        <v>1423</v>
      </c>
      <c r="C244" s="533" t="s">
        <v>850</v>
      </c>
      <c r="D244" s="675">
        <v>1359.57</v>
      </c>
      <c r="E244" s="383"/>
    </row>
    <row r="245" spans="1:5">
      <c r="A245" s="380"/>
      <c r="B245" s="381" t="s">
        <v>1424</v>
      </c>
      <c r="C245" s="533" t="s">
        <v>851</v>
      </c>
      <c r="D245" s="675">
        <v>1200.43</v>
      </c>
      <c r="E245" s="383"/>
    </row>
    <row r="246" spans="1:5">
      <c r="A246" s="380"/>
      <c r="B246" s="381" t="s">
        <v>1425</v>
      </c>
      <c r="C246" s="533" t="s">
        <v>852</v>
      </c>
      <c r="D246" s="675">
        <v>1600.74</v>
      </c>
      <c r="E246" s="383"/>
    </row>
    <row r="247" spans="1:5">
      <c r="A247" s="380"/>
      <c r="B247" s="381" t="s">
        <v>1426</v>
      </c>
      <c r="C247" s="533" t="s">
        <v>853</v>
      </c>
      <c r="D247" s="675">
        <v>1311</v>
      </c>
      <c r="E247" s="383"/>
    </row>
    <row r="248" spans="1:5">
      <c r="A248" s="380"/>
      <c r="B248" s="381" t="s">
        <v>1427</v>
      </c>
      <c r="C248" s="533" t="s">
        <v>854</v>
      </c>
      <c r="D248" s="675">
        <v>400</v>
      </c>
      <c r="E248" s="383"/>
    </row>
    <row r="249" spans="1:5">
      <c r="A249" s="380"/>
      <c r="B249" s="381" t="s">
        <v>1428</v>
      </c>
      <c r="C249" s="533" t="s">
        <v>855</v>
      </c>
      <c r="D249" s="675">
        <v>1000</v>
      </c>
      <c r="E249" s="383"/>
    </row>
    <row r="250" spans="1:5">
      <c r="A250" s="380"/>
      <c r="B250" s="381" t="s">
        <v>1429</v>
      </c>
      <c r="C250" s="533" t="s">
        <v>856</v>
      </c>
      <c r="D250" s="675">
        <v>250</v>
      </c>
      <c r="E250" s="383"/>
    </row>
    <row r="251" spans="1:5">
      <c r="A251" s="380"/>
      <c r="B251" s="381" t="s">
        <v>1430</v>
      </c>
      <c r="C251" s="533" t="s">
        <v>857</v>
      </c>
      <c r="D251" s="675">
        <v>300</v>
      </c>
      <c r="E251" s="383"/>
    </row>
    <row r="252" spans="1:5">
      <c r="A252" s="380"/>
      <c r="B252" s="381" t="s">
        <v>1431</v>
      </c>
      <c r="C252" s="533" t="s">
        <v>858</v>
      </c>
      <c r="D252" s="675">
        <v>1702</v>
      </c>
      <c r="E252" s="383"/>
    </row>
    <row r="253" spans="1:5">
      <c r="A253" s="380"/>
      <c r="B253" s="381" t="s">
        <v>1432</v>
      </c>
      <c r="C253" s="533" t="s">
        <v>859</v>
      </c>
      <c r="D253" s="675">
        <v>218.5</v>
      </c>
      <c r="E253" s="383"/>
    </row>
    <row r="254" spans="1:5">
      <c r="A254" s="380"/>
      <c r="B254" s="381" t="s">
        <v>1433</v>
      </c>
      <c r="C254" s="533" t="s">
        <v>860</v>
      </c>
      <c r="D254" s="675">
        <v>177.1</v>
      </c>
      <c r="E254" s="383"/>
    </row>
    <row r="255" spans="1:5">
      <c r="A255" s="380"/>
      <c r="B255" s="381" t="s">
        <v>1434</v>
      </c>
      <c r="C255" s="533" t="s">
        <v>861</v>
      </c>
      <c r="D255" s="675">
        <v>669.3</v>
      </c>
      <c r="E255" s="383"/>
    </row>
    <row r="256" spans="1:5">
      <c r="A256" s="380"/>
      <c r="B256" s="381" t="s">
        <v>1435</v>
      </c>
      <c r="C256" s="533" t="s">
        <v>862</v>
      </c>
      <c r="D256" s="675">
        <v>414</v>
      </c>
      <c r="E256" s="383"/>
    </row>
    <row r="257" spans="1:5">
      <c r="A257" s="380"/>
      <c r="B257" s="381" t="s">
        <v>1436</v>
      </c>
      <c r="C257" s="533" t="s">
        <v>863</v>
      </c>
      <c r="D257" s="675">
        <v>1380</v>
      </c>
      <c r="E257" s="383"/>
    </row>
    <row r="258" spans="1:5">
      <c r="A258" s="380"/>
      <c r="B258" s="381" t="s">
        <v>1437</v>
      </c>
      <c r="C258" s="533" t="s">
        <v>864</v>
      </c>
      <c r="D258" s="675">
        <v>448.5</v>
      </c>
      <c r="E258" s="383"/>
    </row>
    <row r="259" spans="1:5">
      <c r="A259" s="380"/>
      <c r="B259" s="381" t="s">
        <v>1438</v>
      </c>
      <c r="C259" s="533" t="s">
        <v>865</v>
      </c>
      <c r="D259" s="675">
        <v>138</v>
      </c>
      <c r="E259" s="383"/>
    </row>
    <row r="260" spans="1:5">
      <c r="A260" s="380"/>
      <c r="B260" s="381" t="s">
        <v>1439</v>
      </c>
      <c r="C260" s="533" t="s">
        <v>866</v>
      </c>
      <c r="D260" s="675">
        <v>450</v>
      </c>
      <c r="E260" s="383"/>
    </row>
    <row r="261" spans="1:5">
      <c r="A261" s="380"/>
      <c r="B261" s="381" t="s">
        <v>1440</v>
      </c>
      <c r="C261" s="533" t="s">
        <v>867</v>
      </c>
      <c r="D261" s="675">
        <v>200</v>
      </c>
      <c r="E261" s="383"/>
    </row>
    <row r="262" spans="1:5">
      <c r="A262" s="380"/>
      <c r="B262" s="381" t="s">
        <v>1441</v>
      </c>
      <c r="C262" s="533" t="s">
        <v>868</v>
      </c>
      <c r="D262" s="675">
        <v>7072.27</v>
      </c>
      <c r="E262" s="383"/>
    </row>
    <row r="263" spans="1:5">
      <c r="A263" s="380"/>
      <c r="B263" s="381" t="s">
        <v>1442</v>
      </c>
      <c r="C263" s="533" t="s">
        <v>869</v>
      </c>
      <c r="D263" s="675">
        <v>1026.26</v>
      </c>
      <c r="E263" s="383"/>
    </row>
    <row r="264" spans="1:5">
      <c r="A264" s="380"/>
      <c r="B264" s="381" t="s">
        <v>1443</v>
      </c>
      <c r="C264" s="533" t="s">
        <v>868</v>
      </c>
      <c r="D264" s="675">
        <v>7072.27</v>
      </c>
      <c r="E264" s="383"/>
    </row>
    <row r="265" spans="1:5">
      <c r="A265" s="380"/>
      <c r="B265" s="381" t="s">
        <v>1444</v>
      </c>
      <c r="C265" s="533" t="s">
        <v>870</v>
      </c>
      <c r="D265" s="675">
        <v>6987.23</v>
      </c>
      <c r="E265" s="383"/>
    </row>
    <row r="266" spans="1:5">
      <c r="A266" s="380"/>
      <c r="B266" s="381" t="s">
        <v>1445</v>
      </c>
      <c r="C266" s="533" t="s">
        <v>871</v>
      </c>
      <c r="D266" s="675">
        <v>6736.76</v>
      </c>
      <c r="E266" s="383"/>
    </row>
    <row r="267" spans="1:5">
      <c r="A267" s="380"/>
      <c r="B267" s="381" t="s">
        <v>1446</v>
      </c>
      <c r="C267" s="533" t="s">
        <v>872</v>
      </c>
      <c r="D267" s="675">
        <v>7015</v>
      </c>
      <c r="E267" s="383"/>
    </row>
    <row r="268" spans="1:5">
      <c r="A268" s="380"/>
      <c r="B268" s="381" t="s">
        <v>1447</v>
      </c>
      <c r="C268" s="533" t="s">
        <v>873</v>
      </c>
      <c r="D268" s="675">
        <v>3898.5</v>
      </c>
      <c r="E268" s="383"/>
    </row>
    <row r="269" spans="1:5">
      <c r="A269" s="380"/>
      <c r="B269" s="381" t="s">
        <v>1448</v>
      </c>
      <c r="C269" s="533" t="s">
        <v>874</v>
      </c>
      <c r="D269" s="675">
        <v>5861.55</v>
      </c>
      <c r="E269" s="383"/>
    </row>
    <row r="270" spans="1:5">
      <c r="A270" s="380"/>
      <c r="B270" s="381" t="s">
        <v>1449</v>
      </c>
      <c r="C270" s="533" t="s">
        <v>875</v>
      </c>
      <c r="D270" s="675">
        <v>23683.01</v>
      </c>
      <c r="E270" s="383"/>
    </row>
    <row r="271" spans="1:5">
      <c r="A271" s="380"/>
      <c r="B271" s="381" t="s">
        <v>1450</v>
      </c>
      <c r="C271" s="533" t="s">
        <v>876</v>
      </c>
      <c r="D271" s="675">
        <v>222.87</v>
      </c>
      <c r="E271" s="383"/>
    </row>
    <row r="272" spans="1:5">
      <c r="A272" s="380"/>
      <c r="B272" s="381" t="s">
        <v>1451</v>
      </c>
      <c r="C272" s="533" t="s">
        <v>877</v>
      </c>
      <c r="D272" s="675">
        <v>12325.7</v>
      </c>
      <c r="E272" s="383"/>
    </row>
    <row r="273" spans="1:5">
      <c r="A273" s="380"/>
      <c r="B273" s="381" t="s">
        <v>1452</v>
      </c>
      <c r="C273" s="533" t="s">
        <v>878</v>
      </c>
      <c r="D273" s="675">
        <v>2328.75</v>
      </c>
      <c r="E273" s="383"/>
    </row>
    <row r="274" spans="1:5">
      <c r="A274" s="380"/>
      <c r="B274" s="381" t="s">
        <v>1453</v>
      </c>
      <c r="C274" s="533" t="s">
        <v>879</v>
      </c>
      <c r="D274" s="675">
        <v>10235.459999999999</v>
      </c>
      <c r="E274" s="383"/>
    </row>
    <row r="275" spans="1:5">
      <c r="A275" s="380"/>
      <c r="B275" s="381" t="s">
        <v>1454</v>
      </c>
      <c r="C275" s="533" t="s">
        <v>880</v>
      </c>
      <c r="D275" s="675">
        <v>1467.4</v>
      </c>
      <c r="E275" s="383"/>
    </row>
    <row r="276" spans="1:5">
      <c r="A276" s="380"/>
      <c r="B276" s="381" t="s">
        <v>1455</v>
      </c>
      <c r="C276" s="533" t="s">
        <v>881</v>
      </c>
      <c r="D276" s="675">
        <v>4772.5</v>
      </c>
      <c r="E276" s="383"/>
    </row>
    <row r="277" spans="1:5">
      <c r="A277" s="380"/>
      <c r="B277" s="381" t="s">
        <v>1456</v>
      </c>
      <c r="C277" s="533" t="s">
        <v>882</v>
      </c>
      <c r="D277" s="675">
        <v>3025.68</v>
      </c>
      <c r="E277" s="383"/>
    </row>
    <row r="278" spans="1:5">
      <c r="A278" s="380"/>
      <c r="B278" s="381" t="s">
        <v>1457</v>
      </c>
      <c r="C278" s="533" t="s">
        <v>883</v>
      </c>
      <c r="D278" s="675">
        <v>1947.56</v>
      </c>
      <c r="E278" s="383"/>
    </row>
    <row r="279" spans="1:5">
      <c r="A279" s="380"/>
      <c r="B279" s="381" t="s">
        <v>1458</v>
      </c>
      <c r="C279" s="533" t="s">
        <v>884</v>
      </c>
      <c r="D279" s="675">
        <v>16962.5</v>
      </c>
      <c r="E279" s="383"/>
    </row>
    <row r="280" spans="1:5">
      <c r="A280" s="380"/>
      <c r="B280" s="381" t="s">
        <v>1459</v>
      </c>
      <c r="C280" s="533" t="s">
        <v>884</v>
      </c>
      <c r="D280" s="675">
        <v>16952.5</v>
      </c>
      <c r="E280" s="383"/>
    </row>
    <row r="281" spans="1:5">
      <c r="A281" s="380"/>
      <c r="B281" s="381" t="s">
        <v>1460</v>
      </c>
      <c r="C281" s="533" t="s">
        <v>885</v>
      </c>
      <c r="D281" s="675">
        <v>25869.25</v>
      </c>
      <c r="E281" s="383"/>
    </row>
    <row r="282" spans="1:5">
      <c r="A282" s="380"/>
      <c r="B282" s="381" t="s">
        <v>1461</v>
      </c>
      <c r="C282" s="533" t="s">
        <v>886</v>
      </c>
      <c r="D282" s="675">
        <v>13059.56</v>
      </c>
      <c r="E282" s="383"/>
    </row>
    <row r="283" spans="1:5">
      <c r="A283" s="380"/>
      <c r="B283" s="381" t="s">
        <v>1462</v>
      </c>
      <c r="C283" s="533" t="s">
        <v>887</v>
      </c>
      <c r="D283" s="675">
        <v>5290</v>
      </c>
      <c r="E283" s="383"/>
    </row>
    <row r="284" spans="1:5">
      <c r="A284" s="380"/>
      <c r="B284" s="381" t="s">
        <v>1463</v>
      </c>
      <c r="C284" s="533" t="s">
        <v>888</v>
      </c>
      <c r="D284" s="675">
        <v>3404</v>
      </c>
      <c r="E284" s="383"/>
    </row>
    <row r="285" spans="1:5">
      <c r="A285" s="380"/>
      <c r="B285" s="381" t="s">
        <v>1464</v>
      </c>
      <c r="C285" s="533" t="s">
        <v>889</v>
      </c>
      <c r="D285" s="675">
        <v>7336.6</v>
      </c>
      <c r="E285" s="383"/>
    </row>
    <row r="286" spans="1:5">
      <c r="A286" s="380"/>
      <c r="B286" s="381" t="s">
        <v>1465</v>
      </c>
      <c r="C286" s="533" t="s">
        <v>868</v>
      </c>
      <c r="D286" s="675">
        <v>4289.5</v>
      </c>
      <c r="E286" s="383"/>
    </row>
    <row r="287" spans="1:5">
      <c r="A287" s="380"/>
      <c r="B287" s="381" t="s">
        <v>1466</v>
      </c>
      <c r="C287" s="533" t="s">
        <v>890</v>
      </c>
      <c r="D287" s="675">
        <v>3496</v>
      </c>
      <c r="E287" s="383"/>
    </row>
    <row r="288" spans="1:5">
      <c r="A288" s="380"/>
      <c r="B288" s="381" t="s">
        <v>1467</v>
      </c>
      <c r="C288" s="533" t="s">
        <v>891</v>
      </c>
      <c r="D288" s="675">
        <v>20795</v>
      </c>
      <c r="E288" s="383"/>
    </row>
    <row r="289" spans="1:5">
      <c r="A289" s="380"/>
      <c r="B289" s="381" t="s">
        <v>1468</v>
      </c>
      <c r="C289" s="533" t="s">
        <v>892</v>
      </c>
      <c r="D289" s="675">
        <v>10635.72</v>
      </c>
      <c r="E289" s="383"/>
    </row>
    <row r="290" spans="1:5">
      <c r="A290" s="380"/>
      <c r="B290" s="381" t="s">
        <v>1469</v>
      </c>
      <c r="C290" s="533" t="s">
        <v>893</v>
      </c>
      <c r="D290" s="675">
        <v>1679</v>
      </c>
      <c r="E290" s="383"/>
    </row>
    <row r="291" spans="1:5">
      <c r="A291" s="380"/>
      <c r="B291" s="381" t="s">
        <v>1470</v>
      </c>
      <c r="C291" s="533" t="s">
        <v>894</v>
      </c>
      <c r="D291" s="675">
        <v>5583.94</v>
      </c>
      <c r="E291" s="383"/>
    </row>
    <row r="292" spans="1:5">
      <c r="A292" s="380"/>
      <c r="B292" s="381" t="s">
        <v>1471</v>
      </c>
      <c r="C292" s="533" t="s">
        <v>895</v>
      </c>
      <c r="D292" s="675">
        <v>6670</v>
      </c>
      <c r="E292" s="383"/>
    </row>
    <row r="293" spans="1:5">
      <c r="A293" s="380"/>
      <c r="B293" s="381" t="s">
        <v>1472</v>
      </c>
      <c r="C293" s="533" t="s">
        <v>896</v>
      </c>
      <c r="D293" s="675">
        <v>26894.14</v>
      </c>
      <c r="E293" s="383"/>
    </row>
    <row r="294" spans="1:5">
      <c r="A294" s="380"/>
      <c r="B294" s="381" t="s">
        <v>1473</v>
      </c>
      <c r="C294" s="533" t="s">
        <v>897</v>
      </c>
      <c r="D294" s="675">
        <v>26894.14</v>
      </c>
      <c r="E294" s="383"/>
    </row>
    <row r="295" spans="1:5">
      <c r="A295" s="380"/>
      <c r="B295" s="381" t="s">
        <v>1474</v>
      </c>
      <c r="C295" s="533" t="s">
        <v>898</v>
      </c>
      <c r="D295" s="675">
        <f>(13447.07/4)*3</f>
        <v>10085.3025</v>
      </c>
      <c r="E295" s="383"/>
    </row>
    <row r="296" spans="1:5">
      <c r="A296" s="380"/>
      <c r="B296" s="381" t="s">
        <v>1475</v>
      </c>
      <c r="C296" s="533" t="s">
        <v>899</v>
      </c>
      <c r="D296" s="675">
        <f>(13447.07/5)*4</f>
        <v>10757.655999999999</v>
      </c>
      <c r="E296" s="383"/>
    </row>
    <row r="297" spans="1:5">
      <c r="A297" s="380"/>
      <c r="B297" s="381" t="s">
        <v>1476</v>
      </c>
      <c r="C297" s="533" t="s">
        <v>900</v>
      </c>
      <c r="D297" s="675">
        <v>0</v>
      </c>
      <c r="E297" s="383"/>
    </row>
    <row r="298" spans="1:5">
      <c r="A298" s="380"/>
      <c r="B298" s="381" t="s">
        <v>1477</v>
      </c>
      <c r="C298" s="533" t="s">
        <v>901</v>
      </c>
      <c r="D298" s="675">
        <v>26071.81</v>
      </c>
      <c r="E298" s="383"/>
    </row>
    <row r="299" spans="1:5">
      <c r="A299" s="380"/>
      <c r="B299" s="381" t="s">
        <v>1478</v>
      </c>
      <c r="C299" s="533" t="s">
        <v>902</v>
      </c>
      <c r="D299" s="675">
        <v>9795.61</v>
      </c>
      <c r="E299" s="383"/>
    </row>
    <row r="300" spans="1:5">
      <c r="A300" s="380"/>
      <c r="B300" s="381" t="s">
        <v>1479</v>
      </c>
      <c r="C300" s="533" t="s">
        <v>903</v>
      </c>
      <c r="D300" s="675">
        <v>27358.5</v>
      </c>
      <c r="E300" s="383"/>
    </row>
    <row r="301" spans="1:5">
      <c r="A301" s="380"/>
      <c r="B301" s="381" t="s">
        <v>1480</v>
      </c>
      <c r="C301" s="533" t="s">
        <v>904</v>
      </c>
      <c r="D301" s="675">
        <v>13679.25</v>
      </c>
      <c r="E301" s="383"/>
    </row>
    <row r="302" spans="1:5">
      <c r="A302" s="380"/>
      <c r="B302" s="381" t="s">
        <v>1481</v>
      </c>
      <c r="C302" s="533" t="s">
        <v>905</v>
      </c>
      <c r="D302" s="675">
        <v>53892.68</v>
      </c>
      <c r="E302" s="383"/>
    </row>
    <row r="303" spans="1:5">
      <c r="A303" s="380"/>
      <c r="B303" s="381" t="s">
        <v>1482</v>
      </c>
      <c r="C303" s="534" t="s">
        <v>906</v>
      </c>
      <c r="D303" s="675">
        <v>30404.9</v>
      </c>
      <c r="E303" s="383"/>
    </row>
    <row r="304" spans="1:5">
      <c r="A304" s="380"/>
      <c r="B304" s="381" t="s">
        <v>1483</v>
      </c>
      <c r="C304" s="534" t="s">
        <v>907</v>
      </c>
      <c r="D304" s="675">
        <v>43300</v>
      </c>
      <c r="E304" s="383"/>
    </row>
    <row r="305" spans="1:5">
      <c r="A305" s="380"/>
      <c r="B305" s="381" t="s">
        <v>1484</v>
      </c>
      <c r="C305" s="534" t="s">
        <v>908</v>
      </c>
      <c r="D305" s="675">
        <v>23695.77</v>
      </c>
      <c r="E305" s="383"/>
    </row>
    <row r="306" spans="1:5">
      <c r="A306" s="380"/>
      <c r="B306" s="381" t="s">
        <v>1485</v>
      </c>
      <c r="C306" s="535" t="s">
        <v>909</v>
      </c>
      <c r="D306" s="676">
        <v>19872</v>
      </c>
      <c r="E306" s="383"/>
    </row>
    <row r="307" spans="1:5">
      <c r="A307" s="380"/>
      <c r="B307" s="381" t="s">
        <v>1486</v>
      </c>
      <c r="C307" s="535" t="s">
        <v>910</v>
      </c>
      <c r="D307" s="676">
        <v>4577</v>
      </c>
      <c r="E307" s="383"/>
    </row>
    <row r="308" spans="1:5">
      <c r="A308" s="380"/>
      <c r="B308" s="381" t="s">
        <v>1487</v>
      </c>
      <c r="C308" s="535" t="s">
        <v>911</v>
      </c>
      <c r="D308" s="676">
        <v>11454</v>
      </c>
      <c r="E308" s="383"/>
    </row>
    <row r="309" spans="1:5">
      <c r="A309" s="380"/>
      <c r="B309" s="381" t="s">
        <v>1488</v>
      </c>
      <c r="C309" s="535" t="s">
        <v>912</v>
      </c>
      <c r="D309" s="676">
        <v>719.1</v>
      </c>
      <c r="E309" s="383"/>
    </row>
    <row r="310" spans="1:5">
      <c r="A310" s="380"/>
      <c r="B310" s="381" t="s">
        <v>1489</v>
      </c>
      <c r="C310" s="536" t="s">
        <v>913</v>
      </c>
      <c r="D310" s="676">
        <v>14686.65</v>
      </c>
      <c r="E310" s="383"/>
    </row>
    <row r="311" spans="1:5">
      <c r="A311" s="380"/>
      <c r="B311" s="381" t="s">
        <v>1490</v>
      </c>
      <c r="C311" s="535" t="s">
        <v>914</v>
      </c>
      <c r="D311" s="676">
        <v>2645</v>
      </c>
      <c r="E311" s="383"/>
    </row>
    <row r="312" spans="1:5">
      <c r="A312" s="380"/>
      <c r="B312" s="381" t="s">
        <v>1491</v>
      </c>
      <c r="C312" s="534" t="s">
        <v>915</v>
      </c>
      <c r="D312" s="675">
        <v>8613.5</v>
      </c>
      <c r="E312" s="383"/>
    </row>
    <row r="313" spans="1:5">
      <c r="A313" s="380"/>
      <c r="B313" s="381" t="s">
        <v>1492</v>
      </c>
      <c r="C313" s="534" t="s">
        <v>915</v>
      </c>
      <c r="D313" s="675">
        <v>6460.125</v>
      </c>
      <c r="E313" s="383"/>
    </row>
    <row r="314" spans="1:5">
      <c r="A314" s="380"/>
      <c r="B314" s="381" t="s">
        <v>1493</v>
      </c>
      <c r="C314" s="534" t="s">
        <v>915</v>
      </c>
      <c r="D314" s="675">
        <v>6460.125</v>
      </c>
      <c r="E314" s="383"/>
    </row>
    <row r="315" spans="1:5">
      <c r="A315" s="380"/>
      <c r="B315" s="381" t="s">
        <v>1494</v>
      </c>
      <c r="C315" s="534" t="s">
        <v>915</v>
      </c>
      <c r="D315" s="675">
        <v>6460.125</v>
      </c>
      <c r="E315" s="383"/>
    </row>
    <row r="316" spans="1:5">
      <c r="A316" s="380"/>
      <c r="B316" s="381" t="s">
        <v>1495</v>
      </c>
      <c r="C316" s="534" t="s">
        <v>915</v>
      </c>
      <c r="D316" s="675">
        <v>6460.125</v>
      </c>
      <c r="E316" s="383"/>
    </row>
    <row r="317" spans="1:5">
      <c r="A317" s="380"/>
      <c r="B317" s="381" t="s">
        <v>1496</v>
      </c>
      <c r="C317" s="534" t="s">
        <v>915</v>
      </c>
      <c r="D317" s="675">
        <v>8613.5</v>
      </c>
      <c r="E317" s="383"/>
    </row>
    <row r="318" spans="1:5">
      <c r="A318" s="380"/>
      <c r="B318" s="381" t="s">
        <v>1497</v>
      </c>
      <c r="C318" s="534" t="s">
        <v>916</v>
      </c>
      <c r="D318" s="675">
        <v>4807</v>
      </c>
      <c r="E318" s="383"/>
    </row>
    <row r="319" spans="1:5">
      <c r="A319" s="380"/>
      <c r="B319" s="381" t="s">
        <v>1498</v>
      </c>
      <c r="C319" s="534" t="s">
        <v>917</v>
      </c>
      <c r="D319" s="675">
        <v>1286.73</v>
      </c>
      <c r="E319" s="383"/>
    </row>
    <row r="320" spans="1:5">
      <c r="A320" s="380"/>
      <c r="B320" s="381" t="s">
        <v>1499</v>
      </c>
      <c r="C320" s="534" t="s">
        <v>918</v>
      </c>
      <c r="D320" s="675">
        <v>829.57</v>
      </c>
      <c r="E320" s="383"/>
    </row>
    <row r="321" spans="1:5">
      <c r="A321" s="380"/>
      <c r="B321" s="381" t="s">
        <v>1500</v>
      </c>
      <c r="C321" s="534" t="s">
        <v>919</v>
      </c>
      <c r="D321" s="675">
        <v>9740.5</v>
      </c>
      <c r="E321" s="383"/>
    </row>
    <row r="322" spans="1:5">
      <c r="A322" s="380"/>
      <c r="B322" s="381" t="s">
        <v>1501</v>
      </c>
      <c r="C322" s="528" t="s">
        <v>920</v>
      </c>
      <c r="D322" s="675">
        <v>1495</v>
      </c>
      <c r="E322" s="383"/>
    </row>
    <row r="323" spans="1:5">
      <c r="A323" s="380"/>
      <c r="B323" s="381" t="s">
        <v>1502</v>
      </c>
      <c r="C323" s="528" t="s">
        <v>921</v>
      </c>
      <c r="D323" s="675">
        <v>1495</v>
      </c>
      <c r="E323" s="383"/>
    </row>
    <row r="324" spans="1:5">
      <c r="A324" s="380"/>
      <c r="B324" s="381" t="s">
        <v>1503</v>
      </c>
      <c r="C324" s="528" t="s">
        <v>922</v>
      </c>
      <c r="D324" s="675">
        <v>6175</v>
      </c>
      <c r="E324" s="383"/>
    </row>
    <row r="325" spans="1:5">
      <c r="A325" s="380"/>
      <c r="B325" s="381" t="s">
        <v>1504</v>
      </c>
      <c r="C325" s="528" t="s">
        <v>923</v>
      </c>
      <c r="D325" s="675">
        <v>1230.01</v>
      </c>
      <c r="E325" s="383"/>
    </row>
    <row r="326" spans="1:5">
      <c r="A326" s="380"/>
      <c r="B326" s="381" t="s">
        <v>1505</v>
      </c>
      <c r="C326" s="528" t="s">
        <v>924</v>
      </c>
      <c r="D326" s="675">
        <v>31926.880000000001</v>
      </c>
      <c r="E326" s="383"/>
    </row>
    <row r="327" spans="1:5">
      <c r="A327" s="380"/>
      <c r="B327" s="381" t="s">
        <v>1506</v>
      </c>
      <c r="C327" s="528" t="s">
        <v>925</v>
      </c>
      <c r="D327" s="675">
        <v>35784.089999999997</v>
      </c>
      <c r="E327" s="383"/>
    </row>
    <row r="328" spans="1:5">
      <c r="A328" s="380"/>
      <c r="B328" s="381" t="s">
        <v>1507</v>
      </c>
      <c r="C328" s="528" t="s">
        <v>926</v>
      </c>
      <c r="D328" s="675">
        <v>26766.13</v>
      </c>
      <c r="E328" s="383"/>
    </row>
    <row r="329" spans="1:5">
      <c r="A329" s="380"/>
      <c r="B329" s="381" t="s">
        <v>1508</v>
      </c>
      <c r="C329" s="528" t="s">
        <v>927</v>
      </c>
      <c r="D329" s="675">
        <f>132020/7</f>
        <v>18860</v>
      </c>
      <c r="E329" s="383"/>
    </row>
    <row r="330" spans="1:5">
      <c r="A330" s="380"/>
      <c r="B330" s="381" t="s">
        <v>1509</v>
      </c>
      <c r="C330" s="528" t="s">
        <v>927</v>
      </c>
      <c r="D330" s="675">
        <f>132020/7</f>
        <v>18860</v>
      </c>
      <c r="E330" s="383"/>
    </row>
    <row r="331" spans="1:5">
      <c r="A331" s="380"/>
      <c r="B331" s="381" t="s">
        <v>1510</v>
      </c>
      <c r="C331" s="528" t="s">
        <v>927</v>
      </c>
      <c r="D331" s="675">
        <f t="shared" ref="D331:D335" si="1">132020/7</f>
        <v>18860</v>
      </c>
      <c r="E331" s="383"/>
    </row>
    <row r="332" spans="1:5">
      <c r="A332" s="380"/>
      <c r="B332" s="381" t="s">
        <v>1511</v>
      </c>
      <c r="C332" s="528" t="s">
        <v>927</v>
      </c>
      <c r="D332" s="675">
        <f t="shared" si="1"/>
        <v>18860</v>
      </c>
      <c r="E332" s="383"/>
    </row>
    <row r="333" spans="1:5">
      <c r="A333" s="380"/>
      <c r="B333" s="381" t="s">
        <v>1512</v>
      </c>
      <c r="C333" s="528" t="s">
        <v>927</v>
      </c>
      <c r="D333" s="675">
        <f t="shared" si="1"/>
        <v>18860</v>
      </c>
      <c r="E333" s="383"/>
    </row>
    <row r="334" spans="1:5">
      <c r="A334" s="380"/>
      <c r="B334" s="381" t="s">
        <v>1513</v>
      </c>
      <c r="C334" s="528" t="s">
        <v>927</v>
      </c>
      <c r="D334" s="675">
        <f t="shared" si="1"/>
        <v>18860</v>
      </c>
      <c r="E334" s="383"/>
    </row>
    <row r="335" spans="1:5">
      <c r="A335" s="380"/>
      <c r="B335" s="381" t="s">
        <v>1514</v>
      </c>
      <c r="C335" s="528" t="s">
        <v>927</v>
      </c>
      <c r="D335" s="675">
        <f t="shared" si="1"/>
        <v>18860</v>
      </c>
      <c r="E335" s="383"/>
    </row>
    <row r="336" spans="1:5">
      <c r="A336" s="380"/>
      <c r="B336" s="381" t="s">
        <v>1515</v>
      </c>
      <c r="C336" s="528" t="s">
        <v>928</v>
      </c>
      <c r="D336" s="675">
        <f>240.07*1.15</f>
        <v>276.08049999999997</v>
      </c>
      <c r="E336" s="383"/>
    </row>
    <row r="337" spans="1:5">
      <c r="A337" s="380"/>
      <c r="B337" s="381" t="s">
        <v>1516</v>
      </c>
      <c r="C337" s="528" t="s">
        <v>929</v>
      </c>
      <c r="D337" s="675">
        <f>20224.14*1.15</f>
        <v>23257.760999999999</v>
      </c>
      <c r="E337" s="383"/>
    </row>
    <row r="338" spans="1:5">
      <c r="A338" s="380"/>
      <c r="B338" s="381" t="s">
        <v>1517</v>
      </c>
      <c r="C338" s="528" t="s">
        <v>930</v>
      </c>
      <c r="D338" s="675">
        <f>1430.4*1.15</f>
        <v>1644.96</v>
      </c>
      <c r="E338" s="383"/>
    </row>
    <row r="339" spans="1:5">
      <c r="A339" s="380"/>
      <c r="B339" s="381" t="s">
        <v>1518</v>
      </c>
      <c r="C339" s="528" t="s">
        <v>931</v>
      </c>
      <c r="D339" s="675">
        <v>2308.4</v>
      </c>
      <c r="E339" s="383"/>
    </row>
    <row r="340" spans="1:5">
      <c r="A340" s="380"/>
      <c r="B340" s="381" t="s">
        <v>1519</v>
      </c>
      <c r="C340" s="528" t="s">
        <v>932</v>
      </c>
      <c r="D340" s="675">
        <v>634.57000000000005</v>
      </c>
      <c r="E340" s="383"/>
    </row>
    <row r="341" spans="1:5">
      <c r="A341" s="380"/>
      <c r="B341" s="381" t="s">
        <v>1520</v>
      </c>
      <c r="C341" s="535" t="s">
        <v>933</v>
      </c>
      <c r="D341" s="676">
        <v>5475</v>
      </c>
      <c r="E341" s="383"/>
    </row>
    <row r="342" spans="1:5">
      <c r="A342" s="380"/>
      <c r="B342" s="381" t="s">
        <v>1521</v>
      </c>
      <c r="C342" s="535" t="s">
        <v>934</v>
      </c>
      <c r="D342" s="677">
        <v>1490</v>
      </c>
      <c r="E342" s="383"/>
    </row>
    <row r="343" spans="1:5">
      <c r="A343" s="380"/>
      <c r="B343" s="381" t="s">
        <v>1522</v>
      </c>
      <c r="C343" s="528" t="s">
        <v>935</v>
      </c>
      <c r="D343" s="675">
        <v>8369.4</v>
      </c>
      <c r="E343" s="383"/>
    </row>
    <row r="344" spans="1:5">
      <c r="A344" s="380"/>
      <c r="B344" s="381" t="s">
        <v>1523</v>
      </c>
      <c r="C344" s="528" t="s">
        <v>935</v>
      </c>
      <c r="D344" s="675">
        <v>8369.4</v>
      </c>
      <c r="E344" s="383"/>
    </row>
    <row r="345" spans="1:5">
      <c r="A345" s="380"/>
      <c r="B345" s="381" t="s">
        <v>1524</v>
      </c>
      <c r="C345" s="528" t="s">
        <v>936</v>
      </c>
      <c r="D345" s="675">
        <v>1098.52</v>
      </c>
      <c r="E345" s="383"/>
    </row>
    <row r="346" spans="1:5">
      <c r="A346" s="380"/>
      <c r="B346" s="381" t="s">
        <v>1525</v>
      </c>
      <c r="C346" s="528" t="s">
        <v>937</v>
      </c>
      <c r="D346" s="675">
        <v>53988.72</v>
      </c>
      <c r="E346" s="383"/>
    </row>
    <row r="347" spans="1:5">
      <c r="A347" s="380"/>
      <c r="B347" s="381" t="s">
        <v>1526</v>
      </c>
      <c r="C347" s="528" t="s">
        <v>938</v>
      </c>
      <c r="D347" s="675">
        <v>25496.799999999999</v>
      </c>
      <c r="E347" s="383"/>
    </row>
    <row r="348" spans="1:5">
      <c r="A348" s="380"/>
      <c r="B348" s="381" t="s">
        <v>1527</v>
      </c>
      <c r="C348" s="528" t="s">
        <v>938</v>
      </c>
      <c r="D348" s="675">
        <v>25496.799999999999</v>
      </c>
      <c r="E348" s="383"/>
    </row>
    <row r="349" spans="1:5">
      <c r="A349" s="380"/>
      <c r="B349" s="381" t="s">
        <v>1528</v>
      </c>
      <c r="C349" s="528" t="s">
        <v>938</v>
      </c>
      <c r="D349" s="675">
        <v>25496.799999999999</v>
      </c>
      <c r="E349" s="383"/>
    </row>
    <row r="350" spans="1:5">
      <c r="A350" s="380"/>
      <c r="B350" s="381" t="s">
        <v>1529</v>
      </c>
      <c r="C350" s="528" t="s">
        <v>938</v>
      </c>
      <c r="D350" s="675">
        <v>25496.799999999999</v>
      </c>
      <c r="E350" s="383"/>
    </row>
    <row r="351" spans="1:5">
      <c r="A351" s="380"/>
      <c r="B351" s="381" t="s">
        <v>1530</v>
      </c>
      <c r="C351" s="528" t="s">
        <v>938</v>
      </c>
      <c r="D351" s="675">
        <v>25496.799999999999</v>
      </c>
      <c r="E351" s="383"/>
    </row>
    <row r="352" spans="1:5">
      <c r="A352" s="380"/>
      <c r="B352" s="381" t="s">
        <v>1531</v>
      </c>
      <c r="C352" s="528" t="s">
        <v>938</v>
      </c>
      <c r="D352" s="675">
        <v>25496.799999999999</v>
      </c>
      <c r="E352" s="383"/>
    </row>
    <row r="353" spans="1:5">
      <c r="A353" s="380"/>
      <c r="B353" s="381" t="s">
        <v>1532</v>
      </c>
      <c r="C353" s="528" t="s">
        <v>939</v>
      </c>
      <c r="D353" s="675">
        <v>12111.6</v>
      </c>
      <c r="E353" s="383"/>
    </row>
    <row r="354" spans="1:5">
      <c r="A354" s="380"/>
      <c r="B354" s="381" t="s">
        <v>1533</v>
      </c>
      <c r="C354" s="528" t="s">
        <v>940</v>
      </c>
      <c r="D354" s="675">
        <v>17889.37</v>
      </c>
      <c r="E354" s="383"/>
    </row>
    <row r="355" spans="1:5">
      <c r="A355" s="380"/>
      <c r="B355" s="381" t="s">
        <v>1534</v>
      </c>
      <c r="C355" s="528" t="s">
        <v>941</v>
      </c>
      <c r="D355" s="675">
        <v>65197.05</v>
      </c>
      <c r="E355" s="383"/>
    </row>
    <row r="356" spans="1:5">
      <c r="A356" s="380"/>
      <c r="B356" s="381" t="s">
        <v>1535</v>
      </c>
      <c r="C356" s="528" t="s">
        <v>942</v>
      </c>
      <c r="D356" s="675">
        <v>71031.09</v>
      </c>
      <c r="E356" s="383"/>
    </row>
    <row r="357" spans="1:5">
      <c r="A357" s="380"/>
      <c r="B357" s="381" t="s">
        <v>1536</v>
      </c>
      <c r="C357" s="77" t="s">
        <v>943</v>
      </c>
      <c r="D357" s="675">
        <v>6760</v>
      </c>
      <c r="E357" s="383"/>
    </row>
    <row r="358" spans="1:5">
      <c r="A358" s="380"/>
      <c r="B358" s="381" t="s">
        <v>1537</v>
      </c>
      <c r="C358" s="77" t="s">
        <v>944</v>
      </c>
      <c r="D358" s="675">
        <v>4767.6000000000004</v>
      </c>
      <c r="E358" s="383"/>
    </row>
    <row r="359" spans="1:5">
      <c r="A359" s="380"/>
      <c r="B359" s="381" t="s">
        <v>1538</v>
      </c>
      <c r="C359" s="77" t="s">
        <v>945</v>
      </c>
      <c r="D359" s="675">
        <v>1276</v>
      </c>
      <c r="E359" s="383"/>
    </row>
    <row r="360" spans="1:5">
      <c r="A360" s="380"/>
      <c r="B360" s="381" t="s">
        <v>1539</v>
      </c>
      <c r="C360" s="77" t="s">
        <v>946</v>
      </c>
      <c r="D360" s="675">
        <v>4100</v>
      </c>
      <c r="E360" s="383"/>
    </row>
    <row r="361" spans="1:5">
      <c r="A361" s="380"/>
      <c r="B361" s="381" t="s">
        <v>1540</v>
      </c>
      <c r="C361" s="80" t="s">
        <v>947</v>
      </c>
      <c r="D361" s="673">
        <v>4685</v>
      </c>
      <c r="E361" s="383"/>
    </row>
    <row r="362" spans="1:5">
      <c r="A362" s="380"/>
      <c r="B362" s="381" t="s">
        <v>1541</v>
      </c>
      <c r="C362" s="80" t="s">
        <v>948</v>
      </c>
      <c r="D362" s="673">
        <v>4043.1</v>
      </c>
      <c r="E362" s="383"/>
    </row>
    <row r="363" spans="1:5">
      <c r="A363" s="380"/>
      <c r="B363" s="381" t="s">
        <v>1542</v>
      </c>
      <c r="C363" s="80" t="s">
        <v>949</v>
      </c>
      <c r="D363" s="673">
        <v>4741.37</v>
      </c>
      <c r="E363" s="383"/>
    </row>
    <row r="364" spans="1:5">
      <c r="A364" s="380"/>
      <c r="B364" s="381" t="s">
        <v>1543</v>
      </c>
      <c r="C364" s="80" t="s">
        <v>950</v>
      </c>
      <c r="D364" s="673">
        <v>52592.43</v>
      </c>
      <c r="E364" s="383"/>
    </row>
    <row r="365" spans="1:5">
      <c r="A365" s="380"/>
      <c r="B365" s="381" t="s">
        <v>1544</v>
      </c>
      <c r="C365" s="80" t="s">
        <v>951</v>
      </c>
      <c r="D365" s="673">
        <v>8178.58</v>
      </c>
      <c r="E365" s="383"/>
    </row>
    <row r="366" spans="1:5">
      <c r="A366" s="380"/>
      <c r="B366" s="381" t="s">
        <v>1545</v>
      </c>
      <c r="C366" s="77" t="s">
        <v>952</v>
      </c>
      <c r="D366" s="675">
        <f>1508.62*1.16</f>
        <v>1749.9991999999997</v>
      </c>
      <c r="E366" s="383"/>
    </row>
    <row r="367" spans="1:5">
      <c r="A367" s="380"/>
      <c r="B367" s="381" t="s">
        <v>1546</v>
      </c>
      <c r="C367" s="77" t="s">
        <v>952</v>
      </c>
      <c r="D367" s="675">
        <f>1508.62*1.16</f>
        <v>1749.9991999999997</v>
      </c>
      <c r="E367" s="383"/>
    </row>
    <row r="368" spans="1:5">
      <c r="A368" s="380"/>
      <c r="B368" s="381" t="s">
        <v>1547</v>
      </c>
      <c r="C368" s="77" t="s">
        <v>953</v>
      </c>
      <c r="D368" s="675">
        <f>4058.7*1.16</f>
        <v>4708.0919999999996</v>
      </c>
      <c r="E368" s="383"/>
    </row>
    <row r="369" spans="1:5">
      <c r="A369" s="380"/>
      <c r="B369" s="381" t="s">
        <v>1548</v>
      </c>
      <c r="C369" s="77" t="s">
        <v>953</v>
      </c>
      <c r="D369" s="675">
        <f t="shared" ref="D369:D373" si="2">4058.7*1.16</f>
        <v>4708.0919999999996</v>
      </c>
      <c r="E369" s="383"/>
    </row>
    <row r="370" spans="1:5">
      <c r="A370" s="380"/>
      <c r="B370" s="381" t="s">
        <v>1549</v>
      </c>
      <c r="C370" s="77" t="s">
        <v>953</v>
      </c>
      <c r="D370" s="675">
        <f t="shared" si="2"/>
        <v>4708.0919999999996</v>
      </c>
      <c r="E370" s="383"/>
    </row>
    <row r="371" spans="1:5">
      <c r="A371" s="380"/>
      <c r="B371" s="381" t="s">
        <v>1550</v>
      </c>
      <c r="C371" s="77" t="s">
        <v>953</v>
      </c>
      <c r="D371" s="675">
        <f t="shared" si="2"/>
        <v>4708.0919999999996</v>
      </c>
      <c r="E371" s="383"/>
    </row>
    <row r="372" spans="1:5">
      <c r="A372" s="380"/>
      <c r="B372" s="381" t="s">
        <v>1551</v>
      </c>
      <c r="C372" s="77" t="s">
        <v>953</v>
      </c>
      <c r="D372" s="675">
        <f t="shared" si="2"/>
        <v>4708.0919999999996</v>
      </c>
      <c r="E372" s="383"/>
    </row>
    <row r="373" spans="1:5">
      <c r="A373" s="380"/>
      <c r="B373" s="381" t="s">
        <v>1552</v>
      </c>
      <c r="C373" s="77" t="s">
        <v>953</v>
      </c>
      <c r="D373" s="675">
        <f t="shared" si="2"/>
        <v>4708.0919999999996</v>
      </c>
      <c r="E373" s="383"/>
    </row>
    <row r="374" spans="1:5">
      <c r="A374" s="380"/>
      <c r="B374" s="381" t="s">
        <v>1553</v>
      </c>
      <c r="C374" s="77" t="s">
        <v>954</v>
      </c>
      <c r="D374" s="675">
        <f>4852.18*1.16</f>
        <v>5628.5288</v>
      </c>
      <c r="E374" s="383"/>
    </row>
    <row r="375" spans="1:5">
      <c r="A375" s="380"/>
      <c r="B375" s="381" t="s">
        <v>1554</v>
      </c>
      <c r="C375" s="77" t="s">
        <v>954</v>
      </c>
      <c r="D375" s="675">
        <f>4852.18*1.16</f>
        <v>5628.5288</v>
      </c>
      <c r="E375" s="383"/>
    </row>
    <row r="376" spans="1:5">
      <c r="A376" s="380"/>
      <c r="B376" s="381" t="s">
        <v>1555</v>
      </c>
      <c r="C376" s="77" t="s">
        <v>955</v>
      </c>
      <c r="D376" s="675">
        <f>4169.44*1.16</f>
        <v>4836.5503999999992</v>
      </c>
      <c r="E376" s="383"/>
    </row>
    <row r="377" spans="1:5">
      <c r="A377" s="380"/>
      <c r="B377" s="381" t="s">
        <v>1556</v>
      </c>
      <c r="C377" s="77" t="s">
        <v>955</v>
      </c>
      <c r="D377" s="675">
        <f>4169.44*1.16</f>
        <v>4836.5503999999992</v>
      </c>
      <c r="E377" s="383"/>
    </row>
    <row r="378" spans="1:5">
      <c r="A378" s="380"/>
      <c r="B378" s="381" t="s">
        <v>1557</v>
      </c>
      <c r="C378" s="77" t="s">
        <v>955</v>
      </c>
      <c r="D378" s="675">
        <f>4169.44*1.16</f>
        <v>4836.5503999999992</v>
      </c>
      <c r="E378" s="383"/>
    </row>
    <row r="379" spans="1:5">
      <c r="A379" s="380"/>
      <c r="B379" s="381" t="s">
        <v>1558</v>
      </c>
      <c r="C379" s="77" t="s">
        <v>955</v>
      </c>
      <c r="D379" s="675">
        <f>4169.44*1.16</f>
        <v>4836.5503999999992</v>
      </c>
      <c r="E379" s="383"/>
    </row>
    <row r="380" spans="1:5">
      <c r="A380" s="380"/>
      <c r="B380" s="381" t="s">
        <v>1559</v>
      </c>
      <c r="C380" s="77" t="s">
        <v>956</v>
      </c>
      <c r="D380" s="675">
        <f>1461.62*1.16</f>
        <v>1695.4791999999998</v>
      </c>
      <c r="E380" s="383"/>
    </row>
    <row r="381" spans="1:5">
      <c r="A381" s="380"/>
      <c r="B381" s="381" t="s">
        <v>1560</v>
      </c>
      <c r="C381" s="77" t="s">
        <v>956</v>
      </c>
      <c r="D381" s="675">
        <f t="shared" ref="D381:D383" si="3">1461.62*1.16</f>
        <v>1695.4791999999998</v>
      </c>
      <c r="E381" s="383"/>
    </row>
    <row r="382" spans="1:5">
      <c r="A382" s="380"/>
      <c r="B382" s="381" t="s">
        <v>1561</v>
      </c>
      <c r="C382" s="77" t="s">
        <v>956</v>
      </c>
      <c r="D382" s="675">
        <f t="shared" si="3"/>
        <v>1695.4791999999998</v>
      </c>
      <c r="E382" s="383"/>
    </row>
    <row r="383" spans="1:5">
      <c r="A383" s="380"/>
      <c r="B383" s="381" t="s">
        <v>1562</v>
      </c>
      <c r="C383" s="77" t="s">
        <v>956</v>
      </c>
      <c r="D383" s="675">
        <f t="shared" si="3"/>
        <v>1695.4791999999998</v>
      </c>
      <c r="E383" s="383"/>
    </row>
    <row r="384" spans="1:5">
      <c r="A384" s="380"/>
      <c r="B384" s="381" t="s">
        <v>1563</v>
      </c>
      <c r="C384" s="77" t="s">
        <v>957</v>
      </c>
      <c r="D384" s="675">
        <v>4025.2</v>
      </c>
      <c r="E384" s="383"/>
    </row>
    <row r="385" spans="1:5">
      <c r="A385" s="380"/>
      <c r="B385" s="381" t="s">
        <v>1564</v>
      </c>
      <c r="C385" s="77" t="s">
        <v>958</v>
      </c>
      <c r="D385" s="675">
        <v>2699.99</v>
      </c>
      <c r="E385" s="383"/>
    </row>
    <row r="386" spans="1:5">
      <c r="A386" s="380"/>
      <c r="B386" s="381" t="s">
        <v>1565</v>
      </c>
      <c r="C386" s="533" t="s">
        <v>959</v>
      </c>
      <c r="D386" s="678">
        <v>3622.5</v>
      </c>
      <c r="E386" s="383"/>
    </row>
    <row r="387" spans="1:5">
      <c r="A387" s="380"/>
      <c r="B387" s="381" t="s">
        <v>1566</v>
      </c>
      <c r="C387" s="533" t="s">
        <v>960</v>
      </c>
      <c r="D387" s="678">
        <v>8590.5</v>
      </c>
      <c r="E387" s="383"/>
    </row>
    <row r="388" spans="1:5">
      <c r="A388" s="380"/>
      <c r="B388" s="381" t="s">
        <v>1567</v>
      </c>
      <c r="C388" s="533" t="s">
        <v>961</v>
      </c>
      <c r="D388" s="678">
        <v>1725</v>
      </c>
      <c r="E388" s="383"/>
    </row>
    <row r="389" spans="1:5">
      <c r="A389" s="380"/>
      <c r="B389" s="381" t="s">
        <v>1568</v>
      </c>
      <c r="C389" s="533" t="s">
        <v>962</v>
      </c>
      <c r="D389" s="678">
        <v>540.5</v>
      </c>
      <c r="E389" s="383"/>
    </row>
    <row r="390" spans="1:5">
      <c r="A390" s="380"/>
      <c r="B390" s="381" t="s">
        <v>1569</v>
      </c>
      <c r="C390" s="533" t="s">
        <v>963</v>
      </c>
      <c r="D390" s="678">
        <v>4140</v>
      </c>
      <c r="E390" s="383"/>
    </row>
    <row r="391" spans="1:5">
      <c r="A391" s="380"/>
      <c r="B391" s="381" t="s">
        <v>1570</v>
      </c>
      <c r="C391" s="533" t="s">
        <v>964</v>
      </c>
      <c r="D391" s="678">
        <v>1622.5</v>
      </c>
      <c r="E391" s="383"/>
    </row>
    <row r="392" spans="1:5">
      <c r="A392" s="380"/>
      <c r="B392" s="381" t="s">
        <v>1571</v>
      </c>
      <c r="C392" s="533" t="s">
        <v>965</v>
      </c>
      <c r="D392" s="678">
        <v>172.7</v>
      </c>
      <c r="E392" s="383"/>
    </row>
    <row r="393" spans="1:5">
      <c r="A393" s="380"/>
      <c r="B393" s="381" t="s">
        <v>1572</v>
      </c>
      <c r="C393" s="533" t="s">
        <v>966</v>
      </c>
      <c r="D393" s="678">
        <v>234</v>
      </c>
      <c r="E393" s="383"/>
    </row>
    <row r="394" spans="1:5">
      <c r="A394" s="380"/>
      <c r="B394" s="381" t="s">
        <v>1573</v>
      </c>
      <c r="C394" s="533" t="s">
        <v>967</v>
      </c>
      <c r="D394" s="678">
        <v>3916.9</v>
      </c>
      <c r="E394" s="383"/>
    </row>
    <row r="395" spans="1:5">
      <c r="A395" s="380"/>
      <c r="B395" s="381" t="s">
        <v>1574</v>
      </c>
      <c r="C395" s="533" t="s">
        <v>968</v>
      </c>
      <c r="D395" s="678">
        <v>678.3</v>
      </c>
      <c r="E395" s="383"/>
    </row>
    <row r="396" spans="1:5">
      <c r="A396" s="380"/>
      <c r="B396" s="381" t="s">
        <v>1575</v>
      </c>
      <c r="C396" s="533" t="s">
        <v>969</v>
      </c>
      <c r="D396" s="678">
        <v>1710.05</v>
      </c>
      <c r="E396" s="383"/>
    </row>
    <row r="397" spans="1:5">
      <c r="A397" s="380"/>
      <c r="B397" s="381" t="s">
        <v>1576</v>
      </c>
      <c r="C397" s="533" t="s">
        <v>762</v>
      </c>
      <c r="D397" s="678">
        <v>3420.1</v>
      </c>
      <c r="E397" s="383"/>
    </row>
    <row r="398" spans="1:5">
      <c r="A398" s="380"/>
      <c r="B398" s="381" t="s">
        <v>1577</v>
      </c>
      <c r="C398" s="533" t="s">
        <v>970</v>
      </c>
      <c r="D398" s="678">
        <v>2942.85</v>
      </c>
      <c r="E398" s="383"/>
    </row>
    <row r="399" spans="1:5">
      <c r="A399" s="380"/>
      <c r="B399" s="381" t="s">
        <v>1578</v>
      </c>
      <c r="C399" s="533" t="s">
        <v>971</v>
      </c>
      <c r="D399" s="678">
        <v>602.6</v>
      </c>
      <c r="E399" s="383"/>
    </row>
    <row r="400" spans="1:5">
      <c r="A400" s="380"/>
      <c r="B400" s="381" t="s">
        <v>1579</v>
      </c>
      <c r="C400" s="533" t="s">
        <v>972</v>
      </c>
      <c r="D400" s="678">
        <v>529</v>
      </c>
      <c r="E400" s="383"/>
    </row>
    <row r="401" spans="1:5">
      <c r="A401" s="380"/>
      <c r="B401" s="381" t="s">
        <v>1580</v>
      </c>
      <c r="C401" s="533" t="s">
        <v>973</v>
      </c>
      <c r="D401" s="678">
        <v>8395</v>
      </c>
      <c r="E401" s="383"/>
    </row>
    <row r="402" spans="1:5">
      <c r="A402" s="380"/>
      <c r="B402" s="381" t="s">
        <v>1581</v>
      </c>
      <c r="C402" s="533" t="s">
        <v>974</v>
      </c>
      <c r="D402" s="678">
        <v>3980</v>
      </c>
      <c r="E402" s="383"/>
    </row>
    <row r="403" spans="1:5">
      <c r="A403" s="380"/>
      <c r="B403" s="381" t="s">
        <v>1582</v>
      </c>
      <c r="C403" s="533" t="s">
        <v>975</v>
      </c>
      <c r="D403" s="678">
        <v>5322.2</v>
      </c>
      <c r="E403" s="383"/>
    </row>
    <row r="404" spans="1:5">
      <c r="A404" s="380"/>
      <c r="B404" s="381" t="s">
        <v>1583</v>
      </c>
      <c r="C404" s="533" t="s">
        <v>976</v>
      </c>
      <c r="D404" s="678">
        <v>1652.55</v>
      </c>
      <c r="E404" s="383"/>
    </row>
    <row r="405" spans="1:5">
      <c r="A405" s="380"/>
      <c r="B405" s="381" t="s">
        <v>1584</v>
      </c>
      <c r="C405" s="533" t="s">
        <v>977</v>
      </c>
      <c r="D405" s="678">
        <v>862.5</v>
      </c>
      <c r="E405" s="383"/>
    </row>
    <row r="406" spans="1:5">
      <c r="A406" s="380"/>
      <c r="B406" s="381" t="s">
        <v>1585</v>
      </c>
      <c r="C406" s="533" t="s">
        <v>978</v>
      </c>
      <c r="D406" s="678">
        <v>1529.99</v>
      </c>
      <c r="E406" s="383"/>
    </row>
    <row r="407" spans="1:5">
      <c r="A407" s="380"/>
      <c r="B407" s="381" t="s">
        <v>1586</v>
      </c>
      <c r="C407" s="533" t="s">
        <v>979</v>
      </c>
      <c r="D407" s="678">
        <v>2339.1</v>
      </c>
      <c r="E407" s="383"/>
    </row>
    <row r="408" spans="1:5">
      <c r="A408" s="380"/>
      <c r="B408" s="381" t="s">
        <v>1587</v>
      </c>
      <c r="C408" s="533" t="s">
        <v>980</v>
      </c>
      <c r="D408" s="678">
        <v>631.35</v>
      </c>
      <c r="E408" s="383"/>
    </row>
    <row r="409" spans="1:5">
      <c r="A409" s="380"/>
      <c r="B409" s="381" t="s">
        <v>1588</v>
      </c>
      <c r="C409" s="535" t="s">
        <v>981</v>
      </c>
      <c r="D409" s="679">
        <v>7494.05</v>
      </c>
      <c r="E409" s="383"/>
    </row>
    <row r="410" spans="1:5">
      <c r="A410" s="380"/>
      <c r="B410" s="381" t="s">
        <v>1589</v>
      </c>
      <c r="C410" s="535" t="s">
        <v>982</v>
      </c>
      <c r="D410" s="679">
        <v>4600</v>
      </c>
      <c r="E410" s="383"/>
    </row>
    <row r="411" spans="1:5">
      <c r="A411" s="380"/>
      <c r="B411" s="381" t="s">
        <v>1590</v>
      </c>
      <c r="C411" s="535" t="s">
        <v>983</v>
      </c>
      <c r="D411" s="679">
        <v>4398.75</v>
      </c>
      <c r="E411" s="383"/>
    </row>
    <row r="412" spans="1:5">
      <c r="A412" s="380"/>
      <c r="B412" s="381" t="s">
        <v>1591</v>
      </c>
      <c r="C412" s="535" t="s">
        <v>984</v>
      </c>
      <c r="D412" s="679">
        <v>5550.28</v>
      </c>
      <c r="E412" s="383"/>
    </row>
    <row r="413" spans="1:5">
      <c r="A413" s="380"/>
      <c r="B413" s="381" t="s">
        <v>1592</v>
      </c>
      <c r="C413" s="537" t="s">
        <v>985</v>
      </c>
      <c r="D413" s="678">
        <v>25300</v>
      </c>
      <c r="E413" s="383"/>
    </row>
    <row r="414" spans="1:5">
      <c r="A414" s="380"/>
      <c r="B414" s="381" t="s">
        <v>1593</v>
      </c>
      <c r="C414" s="537" t="s">
        <v>986</v>
      </c>
      <c r="D414" s="678">
        <v>4745</v>
      </c>
      <c r="E414" s="383"/>
    </row>
    <row r="415" spans="1:5">
      <c r="A415" s="380"/>
      <c r="B415" s="381" t="s">
        <v>1594</v>
      </c>
      <c r="C415" s="537" t="s">
        <v>986</v>
      </c>
      <c r="D415" s="678">
        <v>6266.22</v>
      </c>
      <c r="E415" s="383"/>
    </row>
    <row r="416" spans="1:5">
      <c r="A416" s="380"/>
      <c r="B416" s="381" t="s">
        <v>1595</v>
      </c>
      <c r="C416" s="537" t="s">
        <v>987</v>
      </c>
      <c r="D416" s="678">
        <v>1833.13</v>
      </c>
      <c r="E416" s="383"/>
    </row>
    <row r="417" spans="1:5">
      <c r="A417" s="380"/>
      <c r="B417" s="381" t="s">
        <v>1596</v>
      </c>
      <c r="C417" s="537" t="s">
        <v>988</v>
      </c>
      <c r="D417" s="678">
        <v>1413.11</v>
      </c>
      <c r="E417" s="383"/>
    </row>
    <row r="418" spans="1:5">
      <c r="A418" s="380"/>
      <c r="B418" s="381" t="s">
        <v>1597</v>
      </c>
      <c r="C418" s="537" t="s">
        <v>989</v>
      </c>
      <c r="D418" s="678">
        <v>1194.67</v>
      </c>
      <c r="E418" s="383"/>
    </row>
    <row r="419" spans="1:5">
      <c r="A419" s="380"/>
      <c r="B419" s="381" t="s">
        <v>1598</v>
      </c>
      <c r="C419" s="537" t="s">
        <v>990</v>
      </c>
      <c r="D419" s="678">
        <v>1437.62</v>
      </c>
      <c r="E419" s="383"/>
    </row>
    <row r="420" spans="1:5">
      <c r="A420" s="380"/>
      <c r="B420" s="381" t="s">
        <v>1599</v>
      </c>
      <c r="C420" s="537" t="s">
        <v>991</v>
      </c>
      <c r="D420" s="678">
        <v>228.99</v>
      </c>
      <c r="E420" s="383"/>
    </row>
    <row r="421" spans="1:5">
      <c r="A421" s="380"/>
      <c r="B421" s="381" t="s">
        <v>1600</v>
      </c>
      <c r="C421" s="537" t="s">
        <v>992</v>
      </c>
      <c r="D421" s="678">
        <v>957.42</v>
      </c>
      <c r="E421" s="383"/>
    </row>
    <row r="422" spans="1:5">
      <c r="A422" s="380"/>
      <c r="B422" s="381" t="s">
        <v>1601</v>
      </c>
      <c r="C422" s="537" t="s">
        <v>993</v>
      </c>
      <c r="D422" s="678">
        <v>382.97</v>
      </c>
      <c r="E422" s="383"/>
    </row>
    <row r="423" spans="1:5">
      <c r="A423" s="380"/>
      <c r="B423" s="381" t="s">
        <v>1602</v>
      </c>
      <c r="C423" s="537" t="s">
        <v>994</v>
      </c>
      <c r="D423" s="678">
        <v>779.76</v>
      </c>
      <c r="E423" s="383"/>
    </row>
    <row r="424" spans="1:5">
      <c r="A424" s="380"/>
      <c r="B424" s="381" t="s">
        <v>1603</v>
      </c>
      <c r="C424" s="537" t="s">
        <v>995</v>
      </c>
      <c r="D424" s="678">
        <v>956.34</v>
      </c>
      <c r="E424" s="383"/>
    </row>
    <row r="425" spans="1:5">
      <c r="A425" s="380"/>
      <c r="B425" s="381" t="s">
        <v>1604</v>
      </c>
      <c r="C425" s="537" t="s">
        <v>996</v>
      </c>
      <c r="D425" s="678">
        <v>108.59</v>
      </c>
      <c r="E425" s="383"/>
    </row>
    <row r="426" spans="1:5">
      <c r="A426" s="380"/>
      <c r="B426" s="381" t="s">
        <v>1605</v>
      </c>
      <c r="C426" s="537" t="s">
        <v>997</v>
      </c>
      <c r="D426" s="678">
        <v>196.52</v>
      </c>
      <c r="E426" s="383"/>
    </row>
    <row r="427" spans="1:5">
      <c r="A427" s="380"/>
      <c r="B427" s="381" t="s">
        <v>1606</v>
      </c>
      <c r="C427" s="533" t="s">
        <v>998</v>
      </c>
      <c r="D427" s="678">
        <v>4991</v>
      </c>
      <c r="E427" s="383"/>
    </row>
    <row r="428" spans="1:5">
      <c r="A428" s="380"/>
      <c r="B428" s="381" t="s">
        <v>1607</v>
      </c>
      <c r="C428" s="533" t="s">
        <v>999</v>
      </c>
      <c r="D428" s="678">
        <v>3392.5</v>
      </c>
      <c r="E428" s="383"/>
    </row>
    <row r="429" spans="1:5">
      <c r="A429" s="380"/>
      <c r="B429" s="381" t="s">
        <v>1608</v>
      </c>
      <c r="C429" s="533" t="s">
        <v>1000</v>
      </c>
      <c r="D429" s="678">
        <v>4471.2</v>
      </c>
      <c r="E429" s="383"/>
    </row>
    <row r="430" spans="1:5">
      <c r="A430" s="380"/>
      <c r="B430" s="381" t="s">
        <v>1609</v>
      </c>
      <c r="C430" s="533" t="s">
        <v>1001</v>
      </c>
      <c r="D430" s="678">
        <v>22982.57</v>
      </c>
      <c r="E430" s="383"/>
    </row>
    <row r="431" spans="1:5">
      <c r="A431" s="380"/>
      <c r="B431" s="381" t="s">
        <v>1610</v>
      </c>
      <c r="C431" s="537" t="s">
        <v>1002</v>
      </c>
      <c r="D431" s="678">
        <v>50000</v>
      </c>
      <c r="E431" s="383"/>
    </row>
    <row r="432" spans="1:5">
      <c r="A432" s="380"/>
      <c r="B432" s="381" t="s">
        <v>1611</v>
      </c>
      <c r="C432" s="537" t="s">
        <v>1003</v>
      </c>
      <c r="D432" s="678">
        <v>1828.5</v>
      </c>
      <c r="E432" s="383"/>
    </row>
    <row r="433" spans="1:5">
      <c r="A433" s="380"/>
      <c r="B433" s="381" t="s">
        <v>1612</v>
      </c>
      <c r="C433" s="537" t="s">
        <v>1002</v>
      </c>
      <c r="D433" s="678">
        <v>49049.5</v>
      </c>
      <c r="E433" s="383"/>
    </row>
    <row r="434" spans="1:5">
      <c r="A434" s="380"/>
      <c r="B434" s="381" t="s">
        <v>1613</v>
      </c>
      <c r="C434" s="537" t="s">
        <v>1004</v>
      </c>
      <c r="D434" s="678">
        <v>2415</v>
      </c>
      <c r="E434" s="383"/>
    </row>
    <row r="435" spans="1:5">
      <c r="A435" s="380"/>
      <c r="B435" s="381" t="s">
        <v>1614</v>
      </c>
      <c r="C435" s="538" t="s">
        <v>1005</v>
      </c>
      <c r="D435" s="676">
        <v>1290</v>
      </c>
      <c r="E435" s="383"/>
    </row>
    <row r="436" spans="1:5">
      <c r="A436" s="380"/>
      <c r="B436" s="381" t="s">
        <v>1615</v>
      </c>
      <c r="C436" s="539" t="s">
        <v>1006</v>
      </c>
      <c r="D436" s="675">
        <f>293480-300</f>
        <v>293180</v>
      </c>
      <c r="E436" s="383"/>
    </row>
    <row r="437" spans="1:5">
      <c r="A437" s="380"/>
      <c r="B437" s="381" t="s">
        <v>1616</v>
      </c>
      <c r="C437" s="539" t="s">
        <v>1007</v>
      </c>
      <c r="D437" s="675">
        <v>2999</v>
      </c>
      <c r="E437" s="383"/>
    </row>
    <row r="438" spans="1:5">
      <c r="A438" s="380"/>
      <c r="B438" s="381" t="s">
        <v>1617</v>
      </c>
      <c r="C438" s="539" t="s">
        <v>1008</v>
      </c>
      <c r="D438" s="675">
        <v>5481</v>
      </c>
      <c r="E438" s="383"/>
    </row>
    <row r="439" spans="1:5">
      <c r="A439" s="380"/>
      <c r="B439" s="381" t="s">
        <v>1618</v>
      </c>
      <c r="C439" s="80" t="s">
        <v>1009</v>
      </c>
      <c r="D439" s="673">
        <v>1033.6199999999999</v>
      </c>
      <c r="E439" s="383"/>
    </row>
    <row r="440" spans="1:5">
      <c r="A440" s="380"/>
      <c r="B440" s="381" t="s">
        <v>1619</v>
      </c>
      <c r="C440" s="80" t="s">
        <v>1010</v>
      </c>
      <c r="D440" s="673">
        <v>1274.8399999999999</v>
      </c>
      <c r="E440" s="383"/>
    </row>
    <row r="441" spans="1:5">
      <c r="A441" s="380"/>
      <c r="B441" s="381" t="s">
        <v>1620</v>
      </c>
      <c r="C441" s="529" t="s">
        <v>1011</v>
      </c>
      <c r="D441" s="669">
        <v>1790.01</v>
      </c>
      <c r="E441" s="383"/>
    </row>
    <row r="442" spans="1:5">
      <c r="A442" s="380"/>
      <c r="B442" s="381" t="s">
        <v>1621</v>
      </c>
      <c r="C442" s="526" t="s">
        <v>1012</v>
      </c>
      <c r="D442" s="660">
        <v>10981.17</v>
      </c>
      <c r="E442" s="383"/>
    </row>
    <row r="443" spans="1:5">
      <c r="A443" s="380"/>
      <c r="B443" s="381" t="s">
        <v>1622</v>
      </c>
      <c r="C443" s="526" t="s">
        <v>1013</v>
      </c>
      <c r="D443" s="660">
        <v>783.71</v>
      </c>
      <c r="E443" s="383"/>
    </row>
    <row r="444" spans="1:5">
      <c r="A444" s="380"/>
      <c r="B444" s="381" t="s">
        <v>1623</v>
      </c>
      <c r="C444" s="526" t="s">
        <v>1014</v>
      </c>
      <c r="D444" s="660">
        <v>268</v>
      </c>
      <c r="E444" s="383"/>
    </row>
    <row r="445" spans="1:5">
      <c r="A445" s="380"/>
      <c r="B445" s="381" t="s">
        <v>1624</v>
      </c>
      <c r="C445" s="526" t="s">
        <v>1015</v>
      </c>
      <c r="D445" s="660">
        <v>2720</v>
      </c>
      <c r="E445" s="383"/>
    </row>
    <row r="446" spans="1:5">
      <c r="A446" s="380"/>
      <c r="B446" s="381" t="s">
        <v>1625</v>
      </c>
      <c r="C446" s="526" t="s">
        <v>1016</v>
      </c>
      <c r="D446" s="660">
        <v>3870</v>
      </c>
      <c r="E446" s="383"/>
    </row>
    <row r="447" spans="1:5">
      <c r="A447" s="380"/>
      <c r="B447" s="381" t="s">
        <v>1626</v>
      </c>
      <c r="C447" s="526" t="s">
        <v>1017</v>
      </c>
      <c r="D447" s="660">
        <v>9292</v>
      </c>
      <c r="E447" s="383"/>
    </row>
    <row r="448" spans="1:5">
      <c r="A448" s="380"/>
      <c r="B448" s="381" t="s">
        <v>1627</v>
      </c>
      <c r="C448" s="526" t="s">
        <v>1018</v>
      </c>
      <c r="D448" s="660">
        <v>2975</v>
      </c>
      <c r="E448" s="383"/>
    </row>
    <row r="449" spans="1:5">
      <c r="A449" s="380"/>
      <c r="B449" s="381" t="s">
        <v>1628</v>
      </c>
      <c r="C449" s="526" t="s">
        <v>1019</v>
      </c>
      <c r="D449" s="660">
        <v>6876</v>
      </c>
      <c r="E449" s="383"/>
    </row>
    <row r="450" spans="1:5">
      <c r="A450" s="380"/>
      <c r="B450" s="381" t="s">
        <v>1629</v>
      </c>
      <c r="C450" s="540" t="s">
        <v>1020</v>
      </c>
      <c r="D450" s="660">
        <v>2155</v>
      </c>
      <c r="E450" s="383"/>
    </row>
    <row r="451" spans="1:5">
      <c r="A451" s="380"/>
      <c r="B451" s="381" t="s">
        <v>1630</v>
      </c>
      <c r="C451" s="529" t="s">
        <v>1021</v>
      </c>
      <c r="D451" s="663">
        <v>5972.89</v>
      </c>
      <c r="E451" s="383"/>
    </row>
    <row r="452" spans="1:5">
      <c r="A452" s="380"/>
      <c r="B452" s="381" t="s">
        <v>1631</v>
      </c>
      <c r="C452" s="526" t="s">
        <v>782</v>
      </c>
      <c r="D452" s="664">
        <v>1468.1</v>
      </c>
      <c r="E452" s="383"/>
    </row>
    <row r="453" spans="1:5">
      <c r="A453" s="380"/>
      <c r="B453" s="381" t="s">
        <v>1632</v>
      </c>
      <c r="C453" s="526" t="s">
        <v>782</v>
      </c>
      <c r="D453" s="664">
        <v>1468.1</v>
      </c>
      <c r="E453" s="383"/>
    </row>
    <row r="454" spans="1:5">
      <c r="A454" s="380"/>
      <c r="B454" s="381" t="s">
        <v>1633</v>
      </c>
      <c r="C454" s="526" t="s">
        <v>782</v>
      </c>
      <c r="D454" s="664">
        <v>1468.1</v>
      </c>
      <c r="E454" s="383"/>
    </row>
    <row r="455" spans="1:5">
      <c r="A455" s="380"/>
      <c r="B455" s="381" t="s">
        <v>1634</v>
      </c>
      <c r="C455" s="541" t="s">
        <v>1022</v>
      </c>
      <c r="D455" s="664">
        <v>0</v>
      </c>
      <c r="E455" s="383"/>
    </row>
    <row r="456" spans="1:5">
      <c r="A456" s="380"/>
      <c r="B456" s="381" t="s">
        <v>1635</v>
      </c>
      <c r="C456" s="542" t="s">
        <v>1023</v>
      </c>
      <c r="D456" s="666">
        <v>1500</v>
      </c>
      <c r="E456" s="383"/>
    </row>
    <row r="457" spans="1:5">
      <c r="A457" s="380"/>
      <c r="B457" s="381" t="s">
        <v>1636</v>
      </c>
      <c r="C457" s="529" t="s">
        <v>1024</v>
      </c>
      <c r="D457" s="666">
        <v>1755</v>
      </c>
      <c r="E457" s="383"/>
    </row>
    <row r="458" spans="1:5">
      <c r="A458" s="380"/>
      <c r="B458" s="381" t="s">
        <v>1637</v>
      </c>
      <c r="C458" s="529" t="s">
        <v>1025</v>
      </c>
      <c r="D458" s="666">
        <v>1500</v>
      </c>
      <c r="E458" s="383"/>
    </row>
    <row r="459" spans="1:5">
      <c r="A459" s="380"/>
      <c r="B459" s="381" t="s">
        <v>1638</v>
      </c>
      <c r="C459" s="529" t="s">
        <v>1026</v>
      </c>
      <c r="D459" s="666">
        <f>270500.86-5485.08</f>
        <v>265015.77999999997</v>
      </c>
      <c r="E459" s="383"/>
    </row>
    <row r="460" spans="1:5">
      <c r="A460" s="380"/>
      <c r="B460" s="381" t="s">
        <v>1639</v>
      </c>
      <c r="C460" s="529" t="s">
        <v>1026</v>
      </c>
      <c r="D460" s="666">
        <v>2842</v>
      </c>
      <c r="E460" s="383"/>
    </row>
    <row r="461" spans="1:5">
      <c r="A461" s="380"/>
      <c r="B461" s="381" t="s">
        <v>1640</v>
      </c>
      <c r="C461" s="529" t="s">
        <v>1026</v>
      </c>
      <c r="D461" s="666">
        <v>14500</v>
      </c>
      <c r="E461" s="383"/>
    </row>
    <row r="462" spans="1:5">
      <c r="A462" s="380"/>
      <c r="B462" s="381" t="s">
        <v>1641</v>
      </c>
      <c r="C462" s="529" t="s">
        <v>1027</v>
      </c>
      <c r="D462" s="664">
        <v>6258.2</v>
      </c>
      <c r="E462" s="383"/>
    </row>
    <row r="463" spans="1:5">
      <c r="A463" s="380"/>
      <c r="B463" s="381" t="s">
        <v>1642</v>
      </c>
      <c r="C463" s="533" t="s">
        <v>1028</v>
      </c>
      <c r="D463" s="669">
        <f>6646.8+1.74</f>
        <v>6648.54</v>
      </c>
      <c r="E463" s="383"/>
    </row>
    <row r="464" spans="1:5">
      <c r="A464" s="380"/>
      <c r="B464" s="381" t="s">
        <v>1643</v>
      </c>
      <c r="C464" s="529" t="s">
        <v>1029</v>
      </c>
      <c r="D464" s="669">
        <v>1422</v>
      </c>
      <c r="E464" s="383"/>
    </row>
    <row r="465" spans="1:5">
      <c r="A465" s="380"/>
      <c r="B465" s="381" t="s">
        <v>1644</v>
      </c>
      <c r="C465" s="529" t="s">
        <v>1030</v>
      </c>
      <c r="D465" s="669">
        <v>1421.99</v>
      </c>
      <c r="E465" s="383"/>
    </row>
    <row r="466" spans="1:5">
      <c r="A466" s="380"/>
      <c r="B466" s="381" t="s">
        <v>1645</v>
      </c>
      <c r="C466" s="526" t="s">
        <v>1031</v>
      </c>
      <c r="D466" s="680">
        <v>4900</v>
      </c>
      <c r="E466" s="383"/>
    </row>
    <row r="467" spans="1:5">
      <c r="A467" s="380"/>
      <c r="B467" s="381" t="s">
        <v>1646</v>
      </c>
      <c r="C467" s="526" t="s">
        <v>1032</v>
      </c>
      <c r="D467" s="680">
        <v>138</v>
      </c>
      <c r="E467" s="383"/>
    </row>
    <row r="468" spans="1:5">
      <c r="A468" s="380"/>
      <c r="B468" s="381" t="s">
        <v>1647</v>
      </c>
      <c r="C468" s="526" t="s">
        <v>1033</v>
      </c>
      <c r="D468" s="680">
        <v>139800</v>
      </c>
      <c r="E468" s="383"/>
    </row>
    <row r="469" spans="1:5">
      <c r="A469" s="380"/>
      <c r="B469" s="381" t="s">
        <v>1648</v>
      </c>
      <c r="C469" s="526" t="s">
        <v>1034</v>
      </c>
      <c r="D469" s="680">
        <v>139800</v>
      </c>
      <c r="E469" s="383"/>
    </row>
    <row r="470" spans="1:5">
      <c r="A470" s="380"/>
      <c r="B470" s="381" t="s">
        <v>1649</v>
      </c>
      <c r="C470" s="526" t="s">
        <v>1035</v>
      </c>
      <c r="D470" s="680">
        <v>139800</v>
      </c>
      <c r="E470" s="383"/>
    </row>
    <row r="471" spans="1:5">
      <c r="A471" s="380"/>
      <c r="B471" s="381" t="s">
        <v>1650</v>
      </c>
      <c r="C471" s="526" t="s">
        <v>1036</v>
      </c>
      <c r="D471" s="680">
        <v>0</v>
      </c>
      <c r="E471" s="383"/>
    </row>
    <row r="472" spans="1:5">
      <c r="A472" s="380"/>
      <c r="B472" s="381" t="s">
        <v>1651</v>
      </c>
      <c r="C472" s="526" t="s">
        <v>1037</v>
      </c>
      <c r="D472" s="680">
        <v>123231.25</v>
      </c>
      <c r="E472" s="383"/>
    </row>
    <row r="473" spans="1:5">
      <c r="A473" s="380"/>
      <c r="B473" s="381" t="s">
        <v>1652</v>
      </c>
      <c r="C473" s="526" t="s">
        <v>1038</v>
      </c>
      <c r="D473" s="680">
        <v>481240</v>
      </c>
      <c r="E473" s="383"/>
    </row>
    <row r="474" spans="1:5">
      <c r="A474" s="380"/>
      <c r="B474" s="381" t="s">
        <v>1653</v>
      </c>
      <c r="C474" s="526" t="s">
        <v>1039</v>
      </c>
      <c r="D474" s="680">
        <v>123231.25</v>
      </c>
      <c r="E474" s="383"/>
    </row>
    <row r="475" spans="1:5">
      <c r="A475" s="380"/>
      <c r="B475" s="381" t="s">
        <v>1654</v>
      </c>
      <c r="C475" s="526" t="s">
        <v>1040</v>
      </c>
      <c r="D475" s="680">
        <v>160219</v>
      </c>
      <c r="E475" s="383"/>
    </row>
    <row r="476" spans="1:5">
      <c r="A476" s="380"/>
      <c r="B476" s="381" t="s">
        <v>1655</v>
      </c>
      <c r="C476" s="526" t="s">
        <v>1041</v>
      </c>
      <c r="D476" s="680">
        <v>343800.01</v>
      </c>
      <c r="E476" s="383"/>
    </row>
    <row r="477" spans="1:5">
      <c r="A477" s="380"/>
      <c r="B477" s="381" t="s">
        <v>1656</v>
      </c>
      <c r="C477" s="526" t="s">
        <v>1042</v>
      </c>
      <c r="D477" s="680">
        <v>8500</v>
      </c>
      <c r="E477" s="383"/>
    </row>
    <row r="478" spans="1:5">
      <c r="A478" s="380"/>
      <c r="B478" s="381" t="s">
        <v>1657</v>
      </c>
      <c r="C478" s="526" t="s">
        <v>1043</v>
      </c>
      <c r="D478" s="680">
        <v>155135</v>
      </c>
      <c r="E478" s="383"/>
    </row>
    <row r="479" spans="1:5">
      <c r="A479" s="380"/>
      <c r="B479" s="381" t="s">
        <v>1658</v>
      </c>
      <c r="C479" s="526" t="s">
        <v>1044</v>
      </c>
      <c r="D479" s="680">
        <v>233800</v>
      </c>
      <c r="E479" s="383"/>
    </row>
    <row r="480" spans="1:5">
      <c r="A480" s="380"/>
      <c r="B480" s="381" t="s">
        <v>1659</v>
      </c>
      <c r="C480" s="526" t="s">
        <v>1045</v>
      </c>
      <c r="D480" s="680">
        <v>295100</v>
      </c>
      <c r="E480" s="383"/>
    </row>
    <row r="481" spans="1:5">
      <c r="A481" s="380"/>
      <c r="B481" s="381" t="s">
        <v>1660</v>
      </c>
      <c r="C481" s="526" t="s">
        <v>1046</v>
      </c>
      <c r="D481" s="680">
        <v>146680</v>
      </c>
      <c r="E481" s="383"/>
    </row>
    <row r="482" spans="1:5">
      <c r="A482" s="380"/>
      <c r="B482" s="381" t="s">
        <v>1661</v>
      </c>
      <c r="C482" s="77" t="s">
        <v>1050</v>
      </c>
      <c r="D482" s="681">
        <f>304885-51180</f>
        <v>253705</v>
      </c>
      <c r="E482" s="383"/>
    </row>
    <row r="483" spans="1:5">
      <c r="A483" s="380"/>
      <c r="B483" s="381" t="s">
        <v>1662</v>
      </c>
      <c r="C483" s="77" t="s">
        <v>1047</v>
      </c>
      <c r="D483" s="681">
        <v>7392.57</v>
      </c>
      <c r="E483" s="383"/>
    </row>
    <row r="484" spans="1:5">
      <c r="A484" s="380"/>
      <c r="B484" s="381" t="s">
        <v>1663</v>
      </c>
      <c r="C484" s="77" t="s">
        <v>1048</v>
      </c>
      <c r="D484" s="681">
        <v>5692.5</v>
      </c>
      <c r="E484" s="383"/>
    </row>
    <row r="485" spans="1:5">
      <c r="A485" s="380"/>
      <c r="B485" s="381" t="s">
        <v>1664</v>
      </c>
      <c r="C485" s="77" t="s">
        <v>1049</v>
      </c>
      <c r="D485" s="681">
        <v>6875.96</v>
      </c>
      <c r="E485" s="383"/>
    </row>
    <row r="486" spans="1:5">
      <c r="A486" s="380"/>
      <c r="B486" s="381" t="s">
        <v>1665</v>
      </c>
      <c r="C486" s="77" t="s">
        <v>1048</v>
      </c>
      <c r="D486" s="681">
        <v>5692.5</v>
      </c>
      <c r="E486" s="383"/>
    </row>
    <row r="487" spans="1:5">
      <c r="A487" s="380"/>
      <c r="B487" s="381" t="s">
        <v>1666</v>
      </c>
      <c r="C487" s="544" t="s">
        <v>1051</v>
      </c>
      <c r="D487" s="680">
        <f>(32210.18+2950)*1.16</f>
        <v>40785.808799999999</v>
      </c>
      <c r="E487" s="383"/>
    </row>
    <row r="488" spans="1:5">
      <c r="A488" s="380"/>
      <c r="B488" s="381" t="s">
        <v>1667</v>
      </c>
      <c r="C488" s="544" t="s">
        <v>1051</v>
      </c>
      <c r="D488" s="680">
        <f>(32210.18+2950)*1.16</f>
        <v>40785.808799999999</v>
      </c>
      <c r="E488" s="383"/>
    </row>
    <row r="489" spans="1:5">
      <c r="A489" s="380"/>
      <c r="B489" s="381" t="s">
        <v>1668</v>
      </c>
      <c r="C489" s="544" t="s">
        <v>1052</v>
      </c>
      <c r="D489" s="680">
        <f>(3793+1500)*1.16</f>
        <v>6139.8799999999992</v>
      </c>
      <c r="E489" s="383"/>
    </row>
    <row r="490" spans="1:5">
      <c r="A490" s="380"/>
      <c r="B490" s="381" t="s">
        <v>1669</v>
      </c>
      <c r="C490" s="544" t="s">
        <v>1052</v>
      </c>
      <c r="D490" s="680">
        <f>(3793+1500)*1.16</f>
        <v>6139.8799999999992</v>
      </c>
      <c r="E490" s="383"/>
    </row>
    <row r="491" spans="1:5">
      <c r="A491" s="380"/>
      <c r="B491" s="381" t="s">
        <v>1670</v>
      </c>
      <c r="C491" s="544" t="s">
        <v>1052</v>
      </c>
      <c r="D491" s="680">
        <f>(3793+1500)*1.16</f>
        <v>6139.8799999999992</v>
      </c>
      <c r="E491" s="383"/>
    </row>
    <row r="492" spans="1:5">
      <c r="A492" s="380"/>
      <c r="B492" s="381" t="s">
        <v>1671</v>
      </c>
      <c r="C492" s="545" t="s">
        <v>1053</v>
      </c>
      <c r="D492" s="682">
        <v>2200</v>
      </c>
      <c r="E492" s="383"/>
    </row>
    <row r="493" spans="1:5">
      <c r="A493" s="380"/>
      <c r="B493" s="381" t="s">
        <v>1672</v>
      </c>
      <c r="C493" s="536" t="s">
        <v>1054</v>
      </c>
      <c r="D493" s="683">
        <v>1954.18</v>
      </c>
      <c r="E493" s="383"/>
    </row>
    <row r="494" spans="1:5">
      <c r="A494" s="380"/>
      <c r="B494" s="381" t="s">
        <v>1673</v>
      </c>
      <c r="C494" s="536" t="s">
        <v>1054</v>
      </c>
      <c r="D494" s="683">
        <v>1926.25</v>
      </c>
      <c r="E494" s="383"/>
    </row>
    <row r="495" spans="1:5">
      <c r="A495" s="380"/>
      <c r="B495" s="381" t="s">
        <v>1674</v>
      </c>
      <c r="C495" s="536" t="s">
        <v>1055</v>
      </c>
      <c r="D495" s="683">
        <v>2760</v>
      </c>
      <c r="E495" s="383"/>
    </row>
    <row r="496" spans="1:5">
      <c r="A496" s="380"/>
      <c r="B496" s="381" t="s">
        <v>1675</v>
      </c>
      <c r="C496" s="536" t="s">
        <v>1056</v>
      </c>
      <c r="D496" s="683">
        <v>1955</v>
      </c>
      <c r="E496" s="383"/>
    </row>
    <row r="497" spans="1:5">
      <c r="A497" s="380"/>
      <c r="B497" s="381" t="s">
        <v>1676</v>
      </c>
      <c r="C497" s="536" t="s">
        <v>1057</v>
      </c>
      <c r="D497" s="683">
        <v>1955</v>
      </c>
      <c r="E497" s="383"/>
    </row>
    <row r="498" spans="1:5">
      <c r="A498" s="380"/>
      <c r="B498" s="381" t="s">
        <v>1677</v>
      </c>
      <c r="C498" s="536" t="s">
        <v>1058</v>
      </c>
      <c r="D498" s="683">
        <v>1955</v>
      </c>
      <c r="E498" s="383"/>
    </row>
    <row r="499" spans="1:5">
      <c r="A499" s="380"/>
      <c r="B499" s="381" t="s">
        <v>1678</v>
      </c>
      <c r="C499" s="536" t="s">
        <v>1059</v>
      </c>
      <c r="D499" s="683">
        <v>1955</v>
      </c>
      <c r="E499" s="383"/>
    </row>
    <row r="500" spans="1:5">
      <c r="A500" s="380"/>
      <c r="B500" s="381" t="s">
        <v>1679</v>
      </c>
      <c r="C500" s="536" t="s">
        <v>1060</v>
      </c>
      <c r="D500" s="683">
        <v>5060</v>
      </c>
      <c r="E500" s="383"/>
    </row>
    <row r="501" spans="1:5">
      <c r="A501" s="380"/>
      <c r="B501" s="381" t="s">
        <v>1680</v>
      </c>
      <c r="C501" s="536" t="s">
        <v>1061</v>
      </c>
      <c r="D501" s="683">
        <v>1955</v>
      </c>
      <c r="E501" s="383"/>
    </row>
    <row r="502" spans="1:5">
      <c r="A502" s="380"/>
      <c r="B502" s="381" t="s">
        <v>1681</v>
      </c>
      <c r="C502" s="536" t="s">
        <v>1062</v>
      </c>
      <c r="D502" s="683">
        <v>517.53</v>
      </c>
      <c r="E502" s="383"/>
    </row>
    <row r="503" spans="1:5">
      <c r="A503" s="380"/>
      <c r="B503" s="381" t="s">
        <v>1682</v>
      </c>
      <c r="C503" s="79" t="s">
        <v>1063</v>
      </c>
      <c r="D503" s="677">
        <v>3448.85</v>
      </c>
      <c r="E503" s="383"/>
    </row>
    <row r="504" spans="1:5">
      <c r="A504" s="380"/>
      <c r="B504" s="381" t="s">
        <v>1683</v>
      </c>
      <c r="C504" s="79" t="s">
        <v>1064</v>
      </c>
      <c r="D504" s="677">
        <v>53717.72</v>
      </c>
      <c r="E504" s="383"/>
    </row>
    <row r="505" spans="1:5">
      <c r="A505" s="380"/>
      <c r="B505" s="381" t="s">
        <v>1684</v>
      </c>
      <c r="C505" s="79" t="s">
        <v>1065</v>
      </c>
      <c r="D505" s="677">
        <f>(12872.87/4)*3</f>
        <v>9654.6525000000001</v>
      </c>
      <c r="E505" s="383"/>
    </row>
    <row r="506" spans="1:5">
      <c r="A506" s="380"/>
      <c r="B506" s="381" t="s">
        <v>1685</v>
      </c>
      <c r="C506" s="77" t="s">
        <v>1066</v>
      </c>
      <c r="D506" s="677">
        <v>747.5</v>
      </c>
      <c r="E506" s="383"/>
    </row>
    <row r="507" spans="1:5">
      <c r="A507" s="380"/>
      <c r="B507" s="381" t="s">
        <v>1686</v>
      </c>
      <c r="C507" s="77" t="s">
        <v>1067</v>
      </c>
      <c r="D507" s="677">
        <v>25059.5</v>
      </c>
      <c r="E507" s="383"/>
    </row>
    <row r="508" spans="1:5">
      <c r="A508" s="380"/>
      <c r="B508" s="381" t="s">
        <v>1687</v>
      </c>
      <c r="C508" s="79" t="s">
        <v>1068</v>
      </c>
      <c r="D508" s="677">
        <v>999</v>
      </c>
      <c r="E508" s="383"/>
    </row>
    <row r="509" spans="1:5">
      <c r="A509" s="380"/>
      <c r="B509" s="381" t="s">
        <v>1688</v>
      </c>
      <c r="C509" s="79" t="s">
        <v>1068</v>
      </c>
      <c r="D509" s="677">
        <v>999</v>
      </c>
      <c r="E509" s="383"/>
    </row>
    <row r="510" spans="1:5">
      <c r="A510" s="380"/>
      <c r="B510" s="381" t="s">
        <v>1689</v>
      </c>
      <c r="C510" s="527" t="s">
        <v>1069</v>
      </c>
      <c r="D510" s="678">
        <v>1</v>
      </c>
      <c r="E510" s="383"/>
    </row>
    <row r="511" spans="1:5">
      <c r="A511" s="380"/>
      <c r="B511" s="381" t="s">
        <v>1690</v>
      </c>
      <c r="C511" s="527" t="s">
        <v>1070</v>
      </c>
      <c r="D511" s="678">
        <v>546.80999999999995</v>
      </c>
      <c r="E511" s="383"/>
    </row>
    <row r="512" spans="1:5">
      <c r="A512" s="380"/>
      <c r="B512" s="381" t="s">
        <v>1691</v>
      </c>
      <c r="C512" s="527" t="s">
        <v>1071</v>
      </c>
      <c r="D512" s="678">
        <v>3436.94</v>
      </c>
      <c r="E512" s="383"/>
    </row>
    <row r="513" spans="1:5">
      <c r="A513" s="380"/>
      <c r="B513" s="381" t="s">
        <v>1692</v>
      </c>
      <c r="C513" s="527" t="s">
        <v>1072</v>
      </c>
      <c r="D513" s="678">
        <v>1874.22</v>
      </c>
      <c r="E513" s="383"/>
    </row>
    <row r="514" spans="1:5">
      <c r="A514" s="380"/>
      <c r="B514" s="381" t="s">
        <v>1693</v>
      </c>
      <c r="C514" s="527" t="s">
        <v>1073</v>
      </c>
      <c r="D514" s="678">
        <v>2052.75</v>
      </c>
      <c r="E514" s="383"/>
    </row>
    <row r="515" spans="1:5">
      <c r="A515" s="380"/>
      <c r="B515" s="381" t="s">
        <v>1694</v>
      </c>
      <c r="C515" s="527" t="s">
        <v>1074</v>
      </c>
      <c r="D515" s="678">
        <v>1575.5</v>
      </c>
      <c r="E515" s="383"/>
    </row>
    <row r="516" spans="1:5">
      <c r="A516" s="380"/>
      <c r="B516" s="381" t="s">
        <v>1695</v>
      </c>
      <c r="C516" s="527" t="s">
        <v>1075</v>
      </c>
      <c r="D516" s="678">
        <v>770</v>
      </c>
      <c r="E516" s="383"/>
    </row>
    <row r="517" spans="1:5">
      <c r="A517" s="380"/>
      <c r="B517" s="381" t="s">
        <v>1696</v>
      </c>
      <c r="C517" s="527" t="s">
        <v>1076</v>
      </c>
      <c r="D517" s="678">
        <v>182</v>
      </c>
      <c r="E517" s="383"/>
    </row>
    <row r="518" spans="1:5">
      <c r="A518" s="380"/>
      <c r="B518" s="381" t="s">
        <v>1697</v>
      </c>
      <c r="C518" s="527" t="s">
        <v>1077</v>
      </c>
      <c r="D518" s="678">
        <v>1013.25</v>
      </c>
      <c r="E518" s="383"/>
    </row>
    <row r="519" spans="1:5">
      <c r="A519" s="380"/>
      <c r="B519" s="381" t="s">
        <v>1698</v>
      </c>
      <c r="C519" s="527" t="s">
        <v>1078</v>
      </c>
      <c r="D519" s="678">
        <v>2291.37</v>
      </c>
      <c r="E519" s="383"/>
    </row>
    <row r="520" spans="1:5">
      <c r="A520" s="380"/>
      <c r="B520" s="381" t="s">
        <v>1699</v>
      </c>
      <c r="C520" s="527" t="s">
        <v>1079</v>
      </c>
      <c r="D520" s="678">
        <v>188.04</v>
      </c>
      <c r="E520" s="383"/>
    </row>
    <row r="521" spans="1:5">
      <c r="A521" s="380"/>
      <c r="B521" s="381" t="s">
        <v>1700</v>
      </c>
      <c r="C521" s="527" t="s">
        <v>1080</v>
      </c>
      <c r="D521" s="678">
        <f>2660.84-1488</f>
        <v>1172.8400000000001</v>
      </c>
      <c r="E521" s="383"/>
    </row>
    <row r="522" spans="1:5">
      <c r="A522" s="380"/>
      <c r="B522" s="381" t="s">
        <v>1701</v>
      </c>
      <c r="C522" s="527" t="s">
        <v>1081</v>
      </c>
      <c r="D522" s="678">
        <v>9772.91</v>
      </c>
      <c r="E522" s="383"/>
    </row>
    <row r="523" spans="1:5">
      <c r="A523" s="380"/>
      <c r="B523" s="381" t="s">
        <v>1702</v>
      </c>
      <c r="C523" s="527" t="s">
        <v>1081</v>
      </c>
      <c r="D523" s="678">
        <v>3171.49</v>
      </c>
      <c r="E523" s="383"/>
    </row>
    <row r="524" spans="1:5">
      <c r="A524" s="380"/>
      <c r="B524" s="381" t="s">
        <v>1703</v>
      </c>
      <c r="C524" s="527" t="s">
        <v>1081</v>
      </c>
      <c r="D524" s="678">
        <v>5573.76</v>
      </c>
      <c r="E524" s="383"/>
    </row>
    <row r="525" spans="1:5">
      <c r="A525" s="380"/>
      <c r="B525" s="381" t="s">
        <v>1704</v>
      </c>
      <c r="C525" s="527" t="s">
        <v>1082</v>
      </c>
      <c r="D525" s="678">
        <v>3335</v>
      </c>
      <c r="E525" s="383"/>
    </row>
    <row r="526" spans="1:5">
      <c r="A526" s="380"/>
      <c r="B526" s="381" t="s">
        <v>1705</v>
      </c>
      <c r="C526" s="527" t="s">
        <v>1083</v>
      </c>
      <c r="D526" s="678">
        <v>21620</v>
      </c>
      <c r="E526" s="383"/>
    </row>
    <row r="527" spans="1:5">
      <c r="A527" s="380"/>
      <c r="B527" s="381" t="s">
        <v>1706</v>
      </c>
      <c r="C527" s="527" t="s">
        <v>1084</v>
      </c>
      <c r="D527" s="678">
        <v>938.64</v>
      </c>
      <c r="E527" s="383"/>
    </row>
    <row r="528" spans="1:5">
      <c r="A528" s="380"/>
      <c r="B528" s="381" t="s">
        <v>1707</v>
      </c>
      <c r="C528" s="535" t="s">
        <v>1085</v>
      </c>
      <c r="D528" s="667">
        <v>3739.13</v>
      </c>
      <c r="E528" s="383"/>
    </row>
    <row r="529" spans="1:5">
      <c r="A529" s="380"/>
      <c r="B529" s="381" t="s">
        <v>1708</v>
      </c>
      <c r="C529" s="77" t="s">
        <v>1086</v>
      </c>
      <c r="D529" s="681">
        <v>2863.5</v>
      </c>
      <c r="E529" s="383"/>
    </row>
    <row r="530" spans="1:5">
      <c r="A530" s="380"/>
      <c r="B530" s="381" t="s">
        <v>1709</v>
      </c>
      <c r="C530" s="77" t="s">
        <v>1087</v>
      </c>
      <c r="D530" s="681">
        <v>26458.14</v>
      </c>
      <c r="E530" s="383"/>
    </row>
    <row r="531" spans="1:5">
      <c r="A531" s="380"/>
      <c r="B531" s="381" t="s">
        <v>1710</v>
      </c>
      <c r="C531" s="77" t="s">
        <v>1087</v>
      </c>
      <c r="D531" s="681">
        <v>31252.61</v>
      </c>
      <c r="E531" s="383"/>
    </row>
    <row r="532" spans="1:5">
      <c r="A532" s="380"/>
      <c r="B532" s="381" t="s">
        <v>1711</v>
      </c>
      <c r="C532" s="77" t="s">
        <v>1088</v>
      </c>
      <c r="D532" s="681">
        <v>1955</v>
      </c>
      <c r="E532" s="383"/>
    </row>
    <row r="533" spans="1:5">
      <c r="A533" s="380"/>
      <c r="B533" s="381" t="s">
        <v>1712</v>
      </c>
      <c r="C533" s="546" t="s">
        <v>1089</v>
      </c>
      <c r="D533" s="684">
        <v>46000</v>
      </c>
      <c r="E533" s="383"/>
    </row>
    <row r="534" spans="1:5">
      <c r="A534" s="380"/>
      <c r="B534" s="381" t="s">
        <v>1713</v>
      </c>
      <c r="C534" s="547" t="s">
        <v>1090</v>
      </c>
      <c r="D534" s="684">
        <v>31050</v>
      </c>
      <c r="E534" s="383"/>
    </row>
    <row r="535" spans="1:5">
      <c r="A535" s="380"/>
      <c r="B535" s="381" t="s">
        <v>1714</v>
      </c>
      <c r="C535" s="546" t="s">
        <v>1091</v>
      </c>
      <c r="D535" s="684">
        <v>7875</v>
      </c>
      <c r="E535" s="383"/>
    </row>
    <row r="536" spans="1:5">
      <c r="A536" s="380"/>
      <c r="B536" s="381" t="s">
        <v>1715</v>
      </c>
      <c r="C536" s="546" t="s">
        <v>1092</v>
      </c>
      <c r="D536" s="684">
        <v>16163.79</v>
      </c>
      <c r="E536" s="383"/>
    </row>
    <row r="537" spans="1:5">
      <c r="A537" s="380"/>
      <c r="B537" s="381" t="s">
        <v>1716</v>
      </c>
      <c r="C537" s="546" t="s">
        <v>1093</v>
      </c>
      <c r="D537" s="684">
        <v>38377.5</v>
      </c>
      <c r="E537" s="383"/>
    </row>
    <row r="538" spans="1:5">
      <c r="A538" s="380"/>
      <c r="B538" s="381" t="s">
        <v>1717</v>
      </c>
      <c r="C538" s="546" t="s">
        <v>1094</v>
      </c>
      <c r="D538" s="684">
        <v>15000</v>
      </c>
      <c r="E538" s="383"/>
    </row>
    <row r="539" spans="1:5">
      <c r="A539" s="380"/>
      <c r="B539" s="381" t="s">
        <v>1718</v>
      </c>
      <c r="C539" s="152" t="s">
        <v>1095</v>
      </c>
      <c r="D539" s="684">
        <v>129036.08</v>
      </c>
      <c r="E539" s="383"/>
    </row>
    <row r="540" spans="1:5">
      <c r="A540" s="380"/>
      <c r="B540" s="381" t="s">
        <v>1719</v>
      </c>
      <c r="C540" s="533" t="s">
        <v>1096</v>
      </c>
      <c r="D540" s="661">
        <v>9413.57</v>
      </c>
      <c r="E540" s="383"/>
    </row>
    <row r="541" spans="1:5">
      <c r="A541" s="380"/>
      <c r="B541" s="381" t="s">
        <v>1720</v>
      </c>
      <c r="C541" s="533" t="s">
        <v>1097</v>
      </c>
      <c r="D541" s="661">
        <v>3187.8</v>
      </c>
      <c r="E541" s="383"/>
    </row>
    <row r="542" spans="1:5">
      <c r="A542" s="380"/>
      <c r="B542" s="381" t="s">
        <v>1721</v>
      </c>
      <c r="C542" s="535" t="s">
        <v>1098</v>
      </c>
      <c r="D542" s="667">
        <v>3680</v>
      </c>
      <c r="E542" s="383"/>
    </row>
    <row r="543" spans="1:5">
      <c r="A543" s="380"/>
      <c r="B543" s="381" t="s">
        <v>1722</v>
      </c>
      <c r="C543" s="535" t="s">
        <v>1099</v>
      </c>
      <c r="D543" s="667">
        <v>12622.08</v>
      </c>
      <c r="E543" s="383"/>
    </row>
    <row r="544" spans="1:5">
      <c r="A544" s="380"/>
      <c r="B544" s="381"/>
      <c r="C544" s="80"/>
      <c r="D544" s="532"/>
      <c r="E544" s="383"/>
    </row>
    <row r="545" spans="1:5">
      <c r="A545" s="380"/>
      <c r="B545" s="381"/>
      <c r="C545" s="80"/>
      <c r="D545" s="532"/>
      <c r="E545" s="383"/>
    </row>
    <row r="546" spans="1:5">
      <c r="A546" s="380"/>
      <c r="B546" s="381"/>
      <c r="C546" s="80"/>
      <c r="D546" s="532"/>
      <c r="E546" s="383"/>
    </row>
    <row r="547" spans="1:5">
      <c r="A547" s="380"/>
      <c r="B547" s="381"/>
      <c r="C547" s="80"/>
      <c r="D547" s="532"/>
      <c r="E547" s="383"/>
    </row>
    <row r="548" spans="1:5">
      <c r="A548" s="380"/>
      <c r="B548" s="385" t="s">
        <v>1173</v>
      </c>
      <c r="C548" s="599" t="s">
        <v>1174</v>
      </c>
      <c r="D548" s="615" t="s">
        <v>1179</v>
      </c>
      <c r="E548" s="383"/>
    </row>
    <row r="549" spans="1:5">
      <c r="A549" s="380"/>
      <c r="B549" s="385" t="s">
        <v>1168</v>
      </c>
      <c r="C549" s="385" t="s">
        <v>1102</v>
      </c>
      <c r="D549" s="532" t="s">
        <v>1176</v>
      </c>
      <c r="E549" s="383"/>
    </row>
    <row r="550" spans="1:5">
      <c r="A550" s="380"/>
      <c r="B550" s="381"/>
      <c r="C550" s="80"/>
      <c r="D550" s="532"/>
      <c r="E550" s="383"/>
    </row>
    <row r="551" spans="1:5">
      <c r="A551" s="380"/>
      <c r="B551" s="381"/>
      <c r="C551" s="80"/>
      <c r="D551" s="532"/>
      <c r="E551" s="383"/>
    </row>
    <row r="552" spans="1:5">
      <c r="A552" s="380"/>
      <c r="B552" s="381"/>
      <c r="C552" s="80"/>
      <c r="D552" s="532"/>
      <c r="E552" s="383"/>
    </row>
    <row r="553" spans="1:5">
      <c r="A553" s="380"/>
      <c r="B553" s="381"/>
      <c r="C553" s="80"/>
      <c r="D553" s="532"/>
      <c r="E553" s="383"/>
    </row>
    <row r="554" spans="1:5">
      <c r="A554" s="380"/>
      <c r="B554" s="381"/>
      <c r="C554" s="80"/>
      <c r="D554" s="532"/>
      <c r="E554" s="383"/>
    </row>
    <row r="555" spans="1:5">
      <c r="A555" s="380"/>
      <c r="B555" s="381"/>
      <c r="C555" s="80"/>
      <c r="D555" s="532"/>
      <c r="E555" s="383"/>
    </row>
    <row r="556" spans="1:5">
      <c r="A556" s="380"/>
      <c r="B556" s="381"/>
      <c r="C556" s="80"/>
      <c r="D556" s="532"/>
      <c r="E556" s="383"/>
    </row>
    <row r="557" spans="1:5">
      <c r="A557" s="380"/>
      <c r="B557" s="381"/>
      <c r="C557" s="80"/>
      <c r="D557" s="532"/>
      <c r="E557" s="383"/>
    </row>
    <row r="558" spans="1:5">
      <c r="A558" s="380"/>
      <c r="B558" s="381"/>
      <c r="C558" s="80"/>
      <c r="D558" s="532"/>
      <c r="E558" s="383"/>
    </row>
    <row r="559" spans="1:5">
      <c r="A559" s="380"/>
      <c r="B559" s="381"/>
      <c r="C559" s="80"/>
      <c r="D559" s="532"/>
      <c r="E559" s="383"/>
    </row>
    <row r="560" spans="1:5">
      <c r="A560" s="380"/>
      <c r="B560" s="381"/>
      <c r="C560" s="80"/>
      <c r="D560" s="532"/>
      <c r="E560" s="383"/>
    </row>
    <row r="561" spans="1:5">
      <c r="A561" s="380"/>
      <c r="B561" s="381"/>
      <c r="C561" s="80"/>
      <c r="D561" s="532"/>
      <c r="E561" s="383"/>
    </row>
    <row r="562" spans="1:5">
      <c r="A562" s="380"/>
      <c r="B562" s="381"/>
      <c r="C562" s="80"/>
      <c r="D562" s="532"/>
      <c r="E562" s="383"/>
    </row>
    <row r="563" spans="1:5">
      <c r="A563" s="380"/>
      <c r="B563" s="381"/>
      <c r="C563" s="80"/>
      <c r="D563" s="532"/>
      <c r="E563" s="383"/>
    </row>
    <row r="564" spans="1:5">
      <c r="A564" s="380"/>
      <c r="B564" s="381"/>
      <c r="C564" s="80"/>
      <c r="D564" s="532"/>
      <c r="E564" s="383"/>
    </row>
    <row r="565" spans="1:5">
      <c r="A565" s="380"/>
      <c r="B565" s="381"/>
      <c r="C565" s="80"/>
      <c r="D565" s="532"/>
      <c r="E565" s="383"/>
    </row>
    <row r="566" spans="1:5">
      <c r="A566" s="380"/>
      <c r="B566" s="381"/>
      <c r="C566" s="80"/>
      <c r="D566" s="532"/>
      <c r="E566" s="383"/>
    </row>
    <row r="567" spans="1:5">
      <c r="A567" s="380"/>
      <c r="B567" s="381"/>
      <c r="C567" s="80"/>
      <c r="D567" s="532"/>
      <c r="E567" s="383"/>
    </row>
    <row r="568" spans="1:5">
      <c r="A568" s="380"/>
      <c r="B568" s="381"/>
      <c r="C568" s="80"/>
      <c r="D568" s="532"/>
      <c r="E568" s="383"/>
    </row>
    <row r="569" spans="1:5">
      <c r="A569" s="380"/>
      <c r="B569" s="381"/>
      <c r="C569" s="80"/>
      <c r="D569" s="532"/>
      <c r="E569" s="383"/>
    </row>
    <row r="570" spans="1:5">
      <c r="A570" s="380"/>
      <c r="B570" s="381"/>
      <c r="C570" s="80"/>
      <c r="D570" s="532"/>
      <c r="E570" s="383"/>
    </row>
    <row r="571" spans="1:5">
      <c r="A571" s="380"/>
      <c r="B571" s="381"/>
      <c r="C571" s="80"/>
      <c r="D571" s="532"/>
      <c r="E571" s="383"/>
    </row>
    <row r="572" spans="1:5">
      <c r="A572" s="380"/>
      <c r="B572" s="381"/>
      <c r="C572" s="80"/>
      <c r="D572" s="532"/>
      <c r="E572" s="383"/>
    </row>
    <row r="573" spans="1:5">
      <c r="A573" s="380"/>
      <c r="B573" s="381"/>
      <c r="C573" s="80"/>
      <c r="D573" s="532"/>
      <c r="E573" s="383"/>
    </row>
    <row r="574" spans="1:5">
      <c r="A574" s="380"/>
      <c r="B574" s="381"/>
      <c r="C574" s="80"/>
      <c r="D574" s="532"/>
      <c r="E574" s="383"/>
    </row>
    <row r="575" spans="1:5">
      <c r="A575" s="380"/>
      <c r="B575" s="381"/>
      <c r="C575" s="80"/>
      <c r="D575" s="532"/>
      <c r="E575" s="383"/>
    </row>
    <row r="576" spans="1:5">
      <c r="A576" s="380"/>
      <c r="B576" s="381"/>
      <c r="C576" s="80"/>
      <c r="D576" s="532"/>
      <c r="E576" s="383"/>
    </row>
    <row r="577" spans="1:5">
      <c r="A577" s="380"/>
      <c r="B577" s="381"/>
      <c r="C577" s="80"/>
      <c r="D577" s="532"/>
      <c r="E577" s="383"/>
    </row>
    <row r="578" spans="1:5">
      <c r="A578" s="380"/>
      <c r="B578" s="381"/>
      <c r="C578" s="80"/>
      <c r="D578" s="532"/>
      <c r="E578" s="383"/>
    </row>
    <row r="579" spans="1:5">
      <c r="A579" s="380"/>
      <c r="B579" s="381"/>
      <c r="C579" s="80"/>
      <c r="D579" s="532"/>
      <c r="E579" s="383"/>
    </row>
    <row r="580" spans="1:5">
      <c r="A580" s="380"/>
      <c r="B580" s="381"/>
      <c r="C580" s="80"/>
      <c r="D580" s="532"/>
      <c r="E580" s="383"/>
    </row>
    <row r="581" spans="1:5">
      <c r="A581" s="380"/>
      <c r="B581" s="381"/>
      <c r="C581" s="80"/>
      <c r="D581" s="532"/>
      <c r="E581" s="383"/>
    </row>
    <row r="582" spans="1:5">
      <c r="A582" s="380"/>
      <c r="B582" s="381"/>
      <c r="C582" s="80"/>
      <c r="D582" s="532"/>
      <c r="E582" s="383"/>
    </row>
    <row r="583" spans="1:5">
      <c r="A583" s="380"/>
      <c r="B583" s="381"/>
      <c r="C583" s="80"/>
      <c r="D583" s="532"/>
      <c r="E583" s="383"/>
    </row>
    <row r="584" spans="1:5">
      <c r="A584" s="380"/>
      <c r="B584" s="381"/>
      <c r="C584" s="80"/>
      <c r="D584" s="532"/>
      <c r="E584" s="383"/>
    </row>
    <row r="585" spans="1:5">
      <c r="A585" s="380"/>
      <c r="B585" s="381"/>
      <c r="C585" s="80"/>
      <c r="D585" s="532"/>
      <c r="E585" s="383"/>
    </row>
    <row r="586" spans="1:5">
      <c r="A586" s="380"/>
      <c r="B586" s="381"/>
      <c r="C586" s="80"/>
      <c r="D586" s="532"/>
      <c r="E586" s="383"/>
    </row>
    <row r="587" spans="1:5">
      <c r="A587" s="380"/>
      <c r="B587" s="381"/>
      <c r="C587" s="80"/>
      <c r="D587" s="532"/>
      <c r="E587" s="383"/>
    </row>
    <row r="588" spans="1:5">
      <c r="A588" s="380"/>
      <c r="B588" s="381"/>
      <c r="C588" s="80"/>
      <c r="D588" s="532"/>
      <c r="E588" s="383"/>
    </row>
    <row r="589" spans="1:5">
      <c r="A589" s="380"/>
      <c r="B589" s="381"/>
      <c r="C589" s="80"/>
      <c r="D589" s="532"/>
      <c r="E589" s="383"/>
    </row>
    <row r="590" spans="1:5">
      <c r="A590" s="380"/>
      <c r="B590" s="381"/>
      <c r="C590" s="80"/>
      <c r="D590" s="532"/>
      <c r="E590" s="383"/>
    </row>
    <row r="591" spans="1:5">
      <c r="A591" s="380"/>
      <c r="B591" s="381"/>
      <c r="C591" s="80"/>
      <c r="D591" s="532"/>
      <c r="E591" s="383"/>
    </row>
    <row r="592" spans="1:5">
      <c r="A592" s="380"/>
      <c r="B592" s="381"/>
      <c r="C592" s="80"/>
      <c r="D592" s="532"/>
      <c r="E592" s="383"/>
    </row>
    <row r="593" spans="1:5">
      <c r="A593" s="380"/>
      <c r="B593" s="381"/>
      <c r="C593" s="80"/>
      <c r="D593" s="532"/>
      <c r="E593" s="383"/>
    </row>
    <row r="594" spans="1:5">
      <c r="A594" s="380"/>
      <c r="B594" s="381"/>
      <c r="C594" s="80"/>
      <c r="D594" s="532"/>
      <c r="E594" s="383"/>
    </row>
    <row r="595" spans="1:5">
      <c r="A595" s="380"/>
      <c r="B595" s="381"/>
      <c r="C595" s="80"/>
      <c r="D595" s="532"/>
      <c r="E595" s="383"/>
    </row>
    <row r="596" spans="1:5">
      <c r="A596" s="380"/>
      <c r="B596" s="381"/>
      <c r="C596" s="80"/>
      <c r="D596" s="532"/>
      <c r="E596" s="383"/>
    </row>
    <row r="597" spans="1:5">
      <c r="A597" s="380"/>
      <c r="B597" s="381"/>
      <c r="C597" s="80"/>
      <c r="D597" s="532"/>
      <c r="E597" s="383"/>
    </row>
    <row r="598" spans="1:5">
      <c r="A598" s="380"/>
      <c r="B598" s="381"/>
      <c r="C598" s="80"/>
      <c r="D598" s="532"/>
      <c r="E598" s="383"/>
    </row>
    <row r="599" spans="1:5">
      <c r="A599" s="380"/>
      <c r="B599" s="381"/>
      <c r="C599" s="80"/>
      <c r="D599" s="532"/>
      <c r="E599" s="383"/>
    </row>
    <row r="600" spans="1:5">
      <c r="A600" s="380"/>
      <c r="B600" s="381"/>
      <c r="C600" s="80"/>
      <c r="D600" s="532"/>
      <c r="E600" s="383"/>
    </row>
    <row r="601" spans="1:5">
      <c r="A601" s="380"/>
      <c r="B601" s="381"/>
      <c r="C601" s="80"/>
      <c r="D601" s="532"/>
      <c r="E601" s="383"/>
    </row>
    <row r="602" spans="1:5">
      <c r="A602" s="380"/>
      <c r="B602" s="381"/>
      <c r="C602" s="80"/>
      <c r="D602" s="532"/>
      <c r="E602" s="383"/>
    </row>
    <row r="603" spans="1:5">
      <c r="A603" s="380"/>
      <c r="B603" s="381"/>
      <c r="C603" s="80"/>
      <c r="D603" s="532"/>
      <c r="E603" s="383"/>
    </row>
    <row r="604" spans="1:5">
      <c r="A604" s="380"/>
      <c r="B604" s="381"/>
      <c r="C604" s="80"/>
      <c r="D604" s="532"/>
      <c r="E604" s="383"/>
    </row>
    <row r="605" spans="1:5">
      <c r="A605" s="380"/>
      <c r="B605" s="381"/>
      <c r="C605" s="80"/>
      <c r="D605" s="532"/>
      <c r="E605" s="383"/>
    </row>
    <row r="606" spans="1:5">
      <c r="A606" s="380"/>
      <c r="B606" s="381"/>
      <c r="C606" s="80"/>
      <c r="D606" s="532"/>
      <c r="E606" s="383"/>
    </row>
    <row r="607" spans="1:5">
      <c r="A607" s="380"/>
      <c r="B607" s="381"/>
      <c r="C607" s="80"/>
      <c r="D607" s="532"/>
      <c r="E607" s="383"/>
    </row>
    <row r="608" spans="1:5">
      <c r="A608" s="380"/>
      <c r="B608" s="381"/>
      <c r="C608" s="80"/>
      <c r="D608" s="532"/>
      <c r="E608" s="383"/>
    </row>
    <row r="609" spans="1:5">
      <c r="A609" s="380"/>
      <c r="B609" s="381"/>
      <c r="C609" s="80"/>
      <c r="D609" s="532"/>
      <c r="E609" s="383"/>
    </row>
    <row r="610" spans="1:5">
      <c r="A610" s="380"/>
      <c r="B610" s="381"/>
      <c r="C610" s="80"/>
      <c r="D610" s="532"/>
      <c r="E610" s="383"/>
    </row>
    <row r="611" spans="1:5">
      <c r="A611" s="380"/>
      <c r="B611" s="381"/>
      <c r="C611" s="80"/>
      <c r="D611" s="532"/>
      <c r="E611" s="383"/>
    </row>
    <row r="612" spans="1:5">
      <c r="A612" s="380"/>
      <c r="B612" s="381"/>
      <c r="C612" s="80"/>
      <c r="D612" s="532"/>
      <c r="E612" s="383"/>
    </row>
    <row r="613" spans="1:5">
      <c r="A613" s="380"/>
      <c r="B613" s="381"/>
      <c r="C613" s="80"/>
      <c r="D613" s="532"/>
      <c r="E613" s="383"/>
    </row>
    <row r="614" spans="1:5">
      <c r="A614" s="380"/>
      <c r="B614" s="381"/>
      <c r="C614" s="80"/>
      <c r="D614" s="532"/>
      <c r="E614" s="383"/>
    </row>
    <row r="615" spans="1:5">
      <c r="A615" s="380"/>
      <c r="B615" s="381"/>
      <c r="C615" s="80"/>
      <c r="D615" s="532"/>
      <c r="E615" s="383"/>
    </row>
    <row r="616" spans="1:5">
      <c r="A616" s="380"/>
      <c r="B616" s="381"/>
      <c r="C616" s="80"/>
      <c r="D616" s="532"/>
      <c r="E616" s="383"/>
    </row>
    <row r="617" spans="1:5">
      <c r="A617" s="380"/>
      <c r="B617" s="381"/>
      <c r="C617" s="80"/>
      <c r="D617" s="532"/>
      <c r="E617" s="383"/>
    </row>
    <row r="618" spans="1:5">
      <c r="A618" s="380"/>
      <c r="B618" s="381"/>
      <c r="C618" s="80"/>
      <c r="D618" s="532"/>
      <c r="E618" s="383"/>
    </row>
    <row r="619" spans="1:5">
      <c r="A619" s="380"/>
      <c r="B619" s="381"/>
      <c r="C619" s="80"/>
      <c r="D619" s="532"/>
      <c r="E619" s="383"/>
    </row>
    <row r="620" spans="1:5">
      <c r="A620" s="380"/>
      <c r="B620" s="381"/>
      <c r="C620" s="80"/>
      <c r="D620" s="532"/>
      <c r="E620" s="383"/>
    </row>
    <row r="621" spans="1:5">
      <c r="A621" s="380"/>
      <c r="B621" s="381"/>
      <c r="C621" s="80"/>
      <c r="D621" s="532"/>
      <c r="E621" s="383"/>
    </row>
    <row r="622" spans="1:5">
      <c r="A622" s="380"/>
      <c r="B622" s="381"/>
      <c r="C622" s="80"/>
      <c r="D622" s="532"/>
      <c r="E622" s="383"/>
    </row>
    <row r="623" spans="1:5">
      <c r="A623" s="380"/>
      <c r="B623" s="381"/>
      <c r="C623" s="80"/>
      <c r="D623" s="532"/>
      <c r="E623" s="383"/>
    </row>
    <row r="624" spans="1:5">
      <c r="A624" s="380"/>
      <c r="B624" s="381"/>
      <c r="C624" s="80"/>
      <c r="D624" s="532"/>
      <c r="E624" s="383"/>
    </row>
    <row r="625" spans="1:5">
      <c r="A625" s="380"/>
      <c r="B625" s="381"/>
      <c r="C625" s="80"/>
      <c r="D625" s="532"/>
      <c r="E625" s="383"/>
    </row>
    <row r="626" spans="1:5">
      <c r="A626" s="380"/>
      <c r="B626" s="381"/>
      <c r="C626" s="80"/>
      <c r="D626" s="532"/>
      <c r="E626" s="383"/>
    </row>
    <row r="627" spans="1:5">
      <c r="A627" s="380"/>
      <c r="B627" s="381"/>
      <c r="C627" s="80"/>
      <c r="D627" s="532"/>
      <c r="E627" s="383"/>
    </row>
    <row r="628" spans="1:5">
      <c r="A628" s="380"/>
      <c r="B628" s="381"/>
      <c r="C628" s="80"/>
      <c r="D628" s="532"/>
      <c r="E628" s="383"/>
    </row>
    <row r="629" spans="1:5">
      <c r="A629" s="380"/>
      <c r="B629" s="381"/>
      <c r="C629" s="80"/>
      <c r="D629" s="532"/>
      <c r="E629" s="383"/>
    </row>
    <row r="630" spans="1:5">
      <c r="A630" s="380"/>
      <c r="B630" s="381"/>
      <c r="C630" s="80"/>
      <c r="D630" s="532"/>
      <c r="E630" s="383"/>
    </row>
    <row r="631" spans="1:5">
      <c r="A631" s="380"/>
      <c r="B631" s="381"/>
      <c r="C631" s="80"/>
      <c r="D631" s="532"/>
      <c r="E631" s="383"/>
    </row>
    <row r="632" spans="1:5">
      <c r="A632" s="380"/>
      <c r="B632" s="381"/>
      <c r="C632" s="80"/>
      <c r="D632" s="532"/>
      <c r="E632" s="383"/>
    </row>
    <row r="633" spans="1:5">
      <c r="A633" s="380"/>
      <c r="B633" s="381"/>
      <c r="C633" s="80"/>
      <c r="D633" s="532"/>
      <c r="E633" s="383"/>
    </row>
    <row r="634" spans="1:5">
      <c r="A634" s="380"/>
      <c r="B634" s="381"/>
      <c r="C634" s="80"/>
      <c r="D634" s="532"/>
      <c r="E634" s="383"/>
    </row>
    <row r="635" spans="1:5">
      <c r="A635" s="380"/>
      <c r="B635" s="381"/>
      <c r="C635" s="80"/>
      <c r="D635" s="532"/>
      <c r="E635" s="383"/>
    </row>
    <row r="636" spans="1:5">
      <c r="A636" s="380"/>
      <c r="B636" s="381"/>
      <c r="C636" s="80"/>
      <c r="D636" s="532"/>
      <c r="E636" s="383"/>
    </row>
    <row r="637" spans="1:5">
      <c r="A637" s="380"/>
      <c r="B637" s="381"/>
      <c r="C637" s="80"/>
      <c r="D637" s="532"/>
      <c r="E637" s="383"/>
    </row>
    <row r="638" spans="1:5">
      <c r="A638" s="380"/>
      <c r="B638" s="381"/>
      <c r="C638" s="80"/>
      <c r="D638" s="532"/>
      <c r="E638" s="383"/>
    </row>
    <row r="639" spans="1:5">
      <c r="A639" s="380"/>
      <c r="B639" s="381"/>
      <c r="C639" s="80"/>
      <c r="D639" s="532"/>
      <c r="E639" s="383"/>
    </row>
    <row r="640" spans="1:5">
      <c r="A640" s="380"/>
      <c r="B640" s="381"/>
      <c r="C640" s="80"/>
      <c r="D640" s="532"/>
      <c r="E640" s="383"/>
    </row>
    <row r="641" spans="1:5">
      <c r="A641" s="380"/>
      <c r="B641" s="381"/>
      <c r="C641" s="80"/>
      <c r="D641" s="532"/>
      <c r="E641" s="383"/>
    </row>
    <row r="642" spans="1:5">
      <c r="A642" s="380"/>
      <c r="B642" s="381"/>
      <c r="C642" s="80"/>
      <c r="D642" s="532"/>
      <c r="E642" s="383"/>
    </row>
    <row r="643" spans="1:5">
      <c r="A643" s="380"/>
      <c r="B643" s="381"/>
      <c r="C643" s="80"/>
      <c r="D643" s="532"/>
      <c r="E643" s="383"/>
    </row>
    <row r="644" spans="1:5">
      <c r="A644" s="380"/>
      <c r="B644" s="381"/>
      <c r="C644" s="80"/>
      <c r="D644" s="532"/>
      <c r="E644" s="383"/>
    </row>
    <row r="645" spans="1:5">
      <c r="A645" s="380"/>
      <c r="B645" s="381"/>
      <c r="C645" s="80"/>
      <c r="D645" s="532"/>
      <c r="E645" s="383"/>
    </row>
    <row r="646" spans="1:5">
      <c r="A646" s="380"/>
      <c r="B646" s="381"/>
      <c r="C646" s="80"/>
      <c r="D646" s="532"/>
      <c r="E646" s="383"/>
    </row>
    <row r="647" spans="1:5">
      <c r="A647" s="380"/>
      <c r="B647" s="381"/>
      <c r="C647" s="80"/>
      <c r="D647" s="532"/>
      <c r="E647" s="383"/>
    </row>
    <row r="648" spans="1:5">
      <c r="A648" s="380"/>
      <c r="B648" s="381"/>
      <c r="C648" s="80"/>
      <c r="D648" s="532"/>
      <c r="E648" s="383"/>
    </row>
    <row r="649" spans="1:5">
      <c r="A649" s="380"/>
      <c r="B649" s="381"/>
      <c r="C649" s="80"/>
      <c r="D649" s="532"/>
      <c r="E649" s="383"/>
    </row>
    <row r="650" spans="1:5">
      <c r="A650" s="380"/>
      <c r="B650" s="381"/>
      <c r="C650" s="80"/>
      <c r="D650" s="532"/>
      <c r="E650" s="383"/>
    </row>
    <row r="651" spans="1:5">
      <c r="A651" s="380"/>
      <c r="B651" s="381"/>
      <c r="C651" s="80"/>
      <c r="D651" s="532"/>
      <c r="E651" s="383"/>
    </row>
    <row r="652" spans="1:5">
      <c r="A652" s="380"/>
      <c r="B652" s="381"/>
      <c r="C652" s="80"/>
      <c r="D652" s="532"/>
      <c r="E652" s="383"/>
    </row>
    <row r="653" spans="1:5">
      <c r="A653" s="380"/>
      <c r="B653" s="381"/>
      <c r="C653" s="80"/>
      <c r="D653" s="532"/>
      <c r="E653" s="383"/>
    </row>
    <row r="654" spans="1:5">
      <c r="A654" s="380"/>
      <c r="B654" s="381"/>
      <c r="C654" s="80"/>
      <c r="D654" s="532"/>
      <c r="E654" s="383"/>
    </row>
    <row r="655" spans="1:5">
      <c r="A655" s="380"/>
      <c r="B655" s="381"/>
      <c r="C655" s="80"/>
      <c r="D655" s="532"/>
      <c r="E655" s="383"/>
    </row>
    <row r="656" spans="1:5">
      <c r="A656" s="380"/>
      <c r="B656" s="381"/>
      <c r="C656" s="80"/>
      <c r="D656" s="532"/>
      <c r="E656" s="383"/>
    </row>
    <row r="657" spans="1:5">
      <c r="A657" s="380"/>
      <c r="B657" s="381"/>
      <c r="C657" s="527"/>
      <c r="D657" s="382"/>
      <c r="E657" s="383"/>
    </row>
    <row r="658" spans="1:5">
      <c r="A658" s="380"/>
      <c r="B658" s="381"/>
      <c r="C658" s="527"/>
      <c r="D658" s="382"/>
      <c r="E658" s="383"/>
    </row>
    <row r="659" spans="1:5">
      <c r="A659" s="380"/>
      <c r="B659" s="381"/>
      <c r="C659" s="527"/>
      <c r="D659" s="382"/>
      <c r="E659" s="383"/>
    </row>
    <row r="660" spans="1:5">
      <c r="A660" s="380"/>
      <c r="B660" s="381"/>
      <c r="C660" s="527"/>
      <c r="D660" s="382"/>
      <c r="E660" s="383"/>
    </row>
    <row r="661" spans="1:5" ht="15" customHeight="1"/>
    <row r="662" spans="1:5" ht="15" customHeight="1"/>
    <row r="663" spans="1:5" ht="15" customHeight="1"/>
    <row r="664" spans="1:5" ht="15" customHeight="1"/>
    <row r="665" spans="1:5" ht="15" customHeight="1"/>
    <row r="666" spans="1:5" ht="15" customHeight="1"/>
    <row r="667" spans="1:5" ht="15" customHeight="1"/>
    <row r="668" spans="1:5" ht="15" customHeight="1"/>
    <row r="669" spans="1:5" ht="15" customHeight="1"/>
    <row r="670" spans="1:5" ht="15" customHeight="1"/>
    <row r="671" spans="1:5" ht="15" customHeight="1"/>
    <row r="672" spans="1:5"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sheetData>
  <mergeCells count="5">
    <mergeCell ref="B1:E1"/>
    <mergeCell ref="B2:E2"/>
    <mergeCell ref="B3:E3"/>
    <mergeCell ref="C4:D4"/>
    <mergeCell ref="A7:B7"/>
  </mergeCells>
  <pageMargins left="0.70866141732283472" right="0.70866141732283472" top="0.74803149606299213" bottom="0.74803149606299213" header="0.31496062992125984" footer="0.31496062992125984"/>
  <pageSetup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45"/>
  <sheetViews>
    <sheetView workbookViewId="0">
      <selection activeCell="C42" sqref="C42"/>
    </sheetView>
  </sheetViews>
  <sheetFormatPr baseColWidth="10" defaultColWidth="0" defaultRowHeight="15" customHeight="1" zeroHeight="1"/>
  <cols>
    <col min="1" max="1" width="7.85546875" customWidth="1"/>
    <col min="2" max="2" width="20.28515625" customWidth="1"/>
    <col min="3" max="3" width="89.140625" customWidth="1"/>
    <col min="4" max="4" width="35.28515625" customWidth="1"/>
    <col min="5" max="5" width="1.85546875" customWidth="1"/>
    <col min="6" max="16384" width="11.42578125" hidden="1"/>
  </cols>
  <sheetData>
    <row r="1" spans="1:5" ht="15" customHeight="1">
      <c r="A1" s="933" t="s">
        <v>1724</v>
      </c>
      <c r="B1" s="933"/>
      <c r="C1" s="933"/>
      <c r="D1" s="933"/>
      <c r="E1" s="617"/>
    </row>
    <row r="2" spans="1:5">
      <c r="A2" s="655"/>
      <c r="B2" s="935" t="s">
        <v>400</v>
      </c>
      <c r="C2" s="935"/>
      <c r="D2" s="935"/>
      <c r="E2" s="935"/>
    </row>
    <row r="3" spans="1:5">
      <c r="A3" s="655"/>
      <c r="B3" s="935" t="s">
        <v>0</v>
      </c>
      <c r="C3" s="935"/>
      <c r="D3" s="935"/>
      <c r="E3" s="935"/>
    </row>
    <row r="4" spans="1:5">
      <c r="A4" s="655"/>
      <c r="B4" s="935" t="s">
        <v>2</v>
      </c>
      <c r="C4" s="935"/>
      <c r="D4" s="935"/>
      <c r="E4" s="935"/>
    </row>
    <row r="5" spans="1:5" s="372" customFormat="1">
      <c r="A5" s="656"/>
      <c r="B5" s="657"/>
      <c r="C5" s="657"/>
      <c r="D5" s="657"/>
      <c r="E5" s="656"/>
    </row>
    <row r="6" spans="1:5" s="372" customFormat="1">
      <c r="A6" s="658"/>
      <c r="B6" s="659"/>
      <c r="C6" s="658"/>
      <c r="D6" s="658"/>
      <c r="E6" s="659"/>
    </row>
    <row r="7" spans="1:5" s="388" customFormat="1">
      <c r="A7" s="931" t="s">
        <v>397</v>
      </c>
      <c r="B7" s="932"/>
      <c r="C7" s="375" t="s">
        <v>401</v>
      </c>
      <c r="D7" s="375" t="s">
        <v>399</v>
      </c>
      <c r="E7" s="376"/>
    </row>
    <row r="8" spans="1:5" ht="3" customHeight="1">
      <c r="A8" s="377"/>
      <c r="B8" s="378"/>
      <c r="C8" s="378"/>
      <c r="D8" s="378"/>
      <c r="E8" s="379"/>
    </row>
    <row r="9" spans="1:5">
      <c r="A9" s="380"/>
      <c r="B9" s="381"/>
      <c r="C9" s="152" t="s">
        <v>1100</v>
      </c>
      <c r="D9" s="548">
        <v>7055700</v>
      </c>
      <c r="E9" s="383"/>
    </row>
    <row r="10" spans="1:5">
      <c r="A10" s="380"/>
      <c r="B10" s="381"/>
      <c r="C10" s="526" t="s">
        <v>1723</v>
      </c>
      <c r="D10" s="543">
        <v>5040893</v>
      </c>
      <c r="E10" s="383"/>
    </row>
    <row r="11" spans="1:5">
      <c r="A11" s="380"/>
      <c r="B11" s="381"/>
      <c r="C11" s="601"/>
      <c r="D11" s="382"/>
      <c r="E11" s="602"/>
    </row>
    <row r="12" spans="1:5">
      <c r="A12" s="380"/>
      <c r="B12" s="381"/>
      <c r="C12" s="601"/>
      <c r="D12" s="382"/>
      <c r="E12" s="602"/>
    </row>
    <row r="13" spans="1:5">
      <c r="A13" s="384"/>
      <c r="B13" s="385"/>
      <c r="C13" s="601"/>
      <c r="D13" s="382"/>
      <c r="E13" s="602"/>
    </row>
    <row r="14" spans="1:5">
      <c r="A14" s="384"/>
      <c r="B14" s="385"/>
      <c r="C14" s="601"/>
      <c r="D14" s="382"/>
      <c r="E14" s="602"/>
    </row>
    <row r="15" spans="1:5">
      <c r="A15" s="384"/>
      <c r="B15" s="385"/>
      <c r="C15" s="601"/>
      <c r="D15" s="382"/>
      <c r="E15" s="602"/>
    </row>
    <row r="16" spans="1:5">
      <c r="A16" s="384"/>
      <c r="B16" s="385"/>
      <c r="C16" s="601"/>
      <c r="D16" s="382"/>
      <c r="E16" s="602"/>
    </row>
    <row r="17" spans="1:5">
      <c r="A17" s="384"/>
      <c r="B17" s="385" t="s">
        <v>1173</v>
      </c>
      <c r="C17" s="607" t="s">
        <v>1182</v>
      </c>
      <c r="D17" s="608" t="s">
        <v>1179</v>
      </c>
      <c r="E17" s="602"/>
    </row>
    <row r="18" spans="1:5">
      <c r="A18" s="384" t="s">
        <v>1181</v>
      </c>
      <c r="B18" s="385"/>
      <c r="C18" s="607" t="s">
        <v>1183</v>
      </c>
      <c r="D18" s="608" t="s">
        <v>409</v>
      </c>
      <c r="E18" s="602"/>
    </row>
    <row r="19" spans="1:5">
      <c r="A19" s="384"/>
      <c r="B19" s="385"/>
      <c r="C19" s="601"/>
      <c r="D19" s="382"/>
      <c r="E19" s="602"/>
    </row>
    <row r="20" spans="1:5">
      <c r="A20" s="384"/>
      <c r="B20" s="385"/>
      <c r="C20" s="601"/>
      <c r="D20" s="382"/>
      <c r="E20" s="602"/>
    </row>
    <row r="21" spans="1:5">
      <c r="A21" s="384"/>
      <c r="B21" s="385"/>
      <c r="C21" s="601"/>
      <c r="D21" s="382"/>
      <c r="E21" s="602"/>
    </row>
    <row r="22" spans="1:5">
      <c r="A22" s="384"/>
      <c r="B22" s="385"/>
      <c r="C22" s="601"/>
      <c r="D22" s="382"/>
      <c r="E22" s="602"/>
    </row>
    <row r="23" spans="1:5">
      <c r="A23" s="384"/>
      <c r="B23" s="385"/>
      <c r="C23" s="601"/>
      <c r="D23" s="382"/>
      <c r="E23" s="602"/>
    </row>
    <row r="24" spans="1:5">
      <c r="A24" s="384"/>
      <c r="B24" s="385"/>
      <c r="C24" s="601"/>
      <c r="D24" s="382"/>
      <c r="E24" s="602"/>
    </row>
    <row r="25" spans="1:5">
      <c r="A25" s="384"/>
      <c r="B25" s="385"/>
      <c r="C25" s="601"/>
      <c r="D25" s="382"/>
      <c r="E25" s="602"/>
    </row>
    <row r="26" spans="1:5">
      <c r="A26" s="384"/>
      <c r="B26" s="385"/>
      <c r="C26" s="601"/>
      <c r="D26" s="382"/>
      <c r="E26" s="602"/>
    </row>
    <row r="27" spans="1:5">
      <c r="A27" s="380"/>
      <c r="B27" s="381"/>
      <c r="C27" s="601"/>
      <c r="D27" s="382"/>
      <c r="E27" s="602"/>
    </row>
    <row r="28" spans="1:5">
      <c r="A28" s="380"/>
      <c r="B28" s="381"/>
      <c r="C28" s="601"/>
      <c r="D28" s="382"/>
      <c r="E28" s="602"/>
    </row>
    <row r="29" spans="1:5">
      <c r="A29" s="380"/>
      <c r="B29" s="381"/>
      <c r="C29" s="601"/>
      <c r="D29" s="382"/>
      <c r="E29" s="602"/>
    </row>
    <row r="30" spans="1:5">
      <c r="A30" s="380"/>
      <c r="B30" s="381"/>
      <c r="C30" s="601"/>
      <c r="D30" s="382"/>
      <c r="E30" s="602"/>
    </row>
    <row r="31" spans="1:5">
      <c r="A31" s="380"/>
      <c r="B31" s="381"/>
      <c r="C31" s="601"/>
      <c r="D31" s="382"/>
      <c r="E31" s="602"/>
    </row>
    <row r="32" spans="1:5">
      <c r="A32" s="380"/>
      <c r="B32" s="381"/>
      <c r="C32" s="601"/>
      <c r="D32" s="382"/>
      <c r="E32" s="602"/>
    </row>
    <row r="33" spans="1:5">
      <c r="A33" s="380"/>
      <c r="B33" s="381"/>
      <c r="C33" s="601"/>
      <c r="D33" s="382"/>
      <c r="E33" s="602"/>
    </row>
    <row r="34" spans="1:5">
      <c r="A34" s="380"/>
      <c r="B34" s="381"/>
      <c r="C34" s="601"/>
      <c r="D34" s="382"/>
      <c r="E34" s="602"/>
    </row>
    <row r="35" spans="1:5">
      <c r="A35" s="380"/>
      <c r="B35" s="381"/>
      <c r="C35" s="601"/>
      <c r="D35" s="382"/>
      <c r="E35" s="602"/>
    </row>
    <row r="36" spans="1:5">
      <c r="A36" s="380"/>
      <c r="B36" s="381"/>
      <c r="C36" s="601"/>
      <c r="D36" s="382"/>
      <c r="E36" s="602"/>
    </row>
    <row r="37" spans="1:5">
      <c r="A37" s="380"/>
      <c r="B37" s="381"/>
      <c r="C37" s="601"/>
      <c r="D37" s="382"/>
      <c r="E37" s="602"/>
    </row>
    <row r="38" spans="1:5">
      <c r="A38" s="380"/>
      <c r="B38" s="381"/>
      <c r="C38" s="601"/>
      <c r="D38" s="382"/>
      <c r="E38" s="602"/>
    </row>
    <row r="39" spans="1:5">
      <c r="A39" s="603"/>
      <c r="B39" s="603"/>
      <c r="C39" s="604"/>
      <c r="D39" s="605"/>
      <c r="E39" s="606"/>
    </row>
    <row r="40" spans="1:5">
      <c r="A40" s="386"/>
      <c r="B40" s="387"/>
      <c r="C40" s="934"/>
      <c r="D40" s="934"/>
      <c r="E40" s="934"/>
    </row>
    <row r="41" spans="1:5" ht="15" customHeight="1"/>
    <row r="42" spans="1:5" ht="15" customHeight="1"/>
    <row r="43" spans="1:5" ht="15" customHeight="1"/>
    <row r="44" spans="1:5" ht="15" customHeight="1"/>
    <row r="45" spans="1:5" ht="15" customHeight="1"/>
  </sheetData>
  <mergeCells count="6">
    <mergeCell ref="A1:D1"/>
    <mergeCell ref="C40:E40"/>
    <mergeCell ref="B2:E2"/>
    <mergeCell ref="B3:E3"/>
    <mergeCell ref="B4:E4"/>
    <mergeCell ref="A7:B7"/>
  </mergeCells>
  <pageMargins left="0.70866141732283472" right="0.70866141732283472" top="0.74803149606299213" bottom="0.74803149606299213" header="0.31496062992125984" footer="0.31496062992125984"/>
  <pageSetup scale="60"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C25"/>
  <sheetViews>
    <sheetView showWhiteSpace="0" workbookViewId="0">
      <selection sqref="A1:XFD25"/>
    </sheetView>
  </sheetViews>
  <sheetFormatPr baseColWidth="10" defaultColWidth="0" defaultRowHeight="15" customHeight="1" zeroHeight="1"/>
  <cols>
    <col min="1" max="1" width="45.28515625" customWidth="1"/>
    <col min="2" max="2" width="33.42578125" customWidth="1"/>
    <col min="3" max="3" width="35" customWidth="1"/>
    <col min="4" max="16384" width="11.42578125" hidden="1"/>
  </cols>
  <sheetData>
    <row r="1" spans="1:3" ht="15" customHeight="1" thickBot="1">
      <c r="A1" s="936" t="s">
        <v>410</v>
      </c>
      <c r="B1" s="937"/>
      <c r="C1" s="938"/>
    </row>
    <row r="2" spans="1:3">
      <c r="A2" s="936" t="s">
        <v>0</v>
      </c>
      <c r="B2" s="937"/>
      <c r="C2" s="938"/>
    </row>
    <row r="3" spans="1:3">
      <c r="A3" s="939" t="s">
        <v>402</v>
      </c>
      <c r="B3" s="940"/>
      <c r="C3" s="941"/>
    </row>
    <row r="4" spans="1:3" ht="15.75" thickBot="1">
      <c r="A4" s="942" t="s">
        <v>403</v>
      </c>
      <c r="B4" s="943"/>
      <c r="C4" s="944"/>
    </row>
    <row r="5" spans="1:3" ht="24" customHeight="1" thickBot="1">
      <c r="A5" s="945" t="s">
        <v>404</v>
      </c>
      <c r="B5" s="947" t="s">
        <v>405</v>
      </c>
      <c r="C5" s="948"/>
    </row>
    <row r="6" spans="1:3" ht="15.75" thickBot="1">
      <c r="A6" s="946"/>
      <c r="B6" s="389" t="s">
        <v>406</v>
      </c>
      <c r="C6" s="389" t="s">
        <v>407</v>
      </c>
    </row>
    <row r="7" spans="1:3" ht="16.5" customHeight="1" thickBot="1">
      <c r="A7" s="390" t="s">
        <v>418</v>
      </c>
      <c r="B7" s="391" t="s">
        <v>413</v>
      </c>
      <c r="C7" s="392" t="s">
        <v>414</v>
      </c>
    </row>
    <row r="8" spans="1:3" ht="15.75" thickBot="1">
      <c r="A8" s="390" t="s">
        <v>419</v>
      </c>
      <c r="B8" s="391" t="s">
        <v>413</v>
      </c>
      <c r="C8" s="392" t="s">
        <v>415</v>
      </c>
    </row>
    <row r="9" spans="1:3" ht="15.75" thickBot="1">
      <c r="A9" s="390" t="s">
        <v>420</v>
      </c>
      <c r="B9" s="391" t="s">
        <v>413</v>
      </c>
      <c r="C9" s="392" t="s">
        <v>416</v>
      </c>
    </row>
    <row r="10" spans="1:3" ht="15.75" thickBot="1">
      <c r="A10" s="390" t="s">
        <v>419</v>
      </c>
      <c r="B10" s="391" t="s">
        <v>413</v>
      </c>
      <c r="C10" s="392" t="s">
        <v>417</v>
      </c>
    </row>
    <row r="11" spans="1:3" ht="15.75" thickBot="1">
      <c r="A11" s="390"/>
      <c r="B11" s="391"/>
      <c r="C11" s="392"/>
    </row>
    <row r="12" spans="1:3" ht="15.75" thickBot="1">
      <c r="A12" s="390"/>
      <c r="B12" s="391"/>
      <c r="C12" s="392"/>
    </row>
    <row r="13" spans="1:3" ht="15.75" thickBot="1">
      <c r="A13" s="390"/>
      <c r="B13" s="391"/>
      <c r="C13" s="392"/>
    </row>
    <row r="14" spans="1:3" ht="15.75" thickBot="1">
      <c r="A14" s="390"/>
      <c r="B14" s="391"/>
      <c r="C14" s="392"/>
    </row>
    <row r="15" spans="1:3" ht="15.75" thickBot="1">
      <c r="A15" s="390"/>
      <c r="B15" s="391"/>
      <c r="C15" s="392"/>
    </row>
    <row r="16" spans="1:3">
      <c r="A16" s="609"/>
      <c r="B16" s="610"/>
      <c r="C16" s="611"/>
    </row>
    <row r="17" spans="1:3">
      <c r="A17" s="612"/>
      <c r="B17" s="613"/>
      <c r="C17" s="614"/>
    </row>
    <row r="18" spans="1:3">
      <c r="A18" s="612"/>
      <c r="B18" s="613"/>
      <c r="C18" s="614"/>
    </row>
    <row r="19" spans="1:3">
      <c r="A19" s="612"/>
      <c r="B19" s="613"/>
      <c r="C19" s="614"/>
    </row>
    <row r="20" spans="1:3">
      <c r="A20" s="612" t="s">
        <v>1173</v>
      </c>
      <c r="B20" s="613" t="s">
        <v>1184</v>
      </c>
      <c r="C20" s="613" t="s">
        <v>1179</v>
      </c>
    </row>
    <row r="21" spans="1:3">
      <c r="A21" s="613" t="s">
        <v>1168</v>
      </c>
      <c r="B21" s="613" t="s">
        <v>1132</v>
      </c>
      <c r="C21" s="614" t="s">
        <v>1176</v>
      </c>
    </row>
    <row r="22" spans="1:3">
      <c r="A22" s="612"/>
      <c r="B22" s="613"/>
      <c r="C22" s="614"/>
    </row>
    <row r="23" spans="1:3">
      <c r="A23" s="612"/>
      <c r="B23" s="613"/>
      <c r="C23" s="614"/>
    </row>
    <row r="24" spans="1:3">
      <c r="A24" s="612"/>
      <c r="B24" s="613"/>
      <c r="C24" s="614"/>
    </row>
    <row r="25" spans="1:3" ht="18" customHeight="1">
      <c r="A25" s="612"/>
      <c r="B25" s="613"/>
      <c r="C25" s="614"/>
    </row>
  </sheetData>
  <mergeCells count="6">
    <mergeCell ref="A1:C1"/>
    <mergeCell ref="A2:C2"/>
    <mergeCell ref="A3:C3"/>
    <mergeCell ref="A4:C4"/>
    <mergeCell ref="A5:A6"/>
    <mergeCell ref="B5:C5"/>
  </mergeCells>
  <pageMargins left="0.70866141732283472" right="0.70866141732283472" top="0.74803149606299213" bottom="0.74803149606299213" header="0.31496062992125984" footer="0.31496062992125984"/>
  <pageSetup scale="7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U67"/>
  <sheetViews>
    <sheetView showGridLines="0" zoomScale="80" zoomScaleNormal="80" workbookViewId="0">
      <selection activeCell="B1" sqref="B1:L8"/>
    </sheetView>
  </sheetViews>
  <sheetFormatPr baseColWidth="10" defaultColWidth="0" defaultRowHeight="15" customHeight="1" zeroHeight="1"/>
  <cols>
    <col min="1" max="1" width="2" customWidth="1"/>
    <col min="2" max="2" width="2.42578125" customWidth="1"/>
    <col min="3" max="3" width="22" customWidth="1"/>
    <col min="4" max="4" width="68.85546875" customWidth="1"/>
    <col min="5" max="6" width="21" customWidth="1"/>
    <col min="7" max="7" width="4.85546875" customWidth="1"/>
    <col min="8" max="8" width="11.42578125" customWidth="1"/>
    <col min="9" max="9" width="64.140625" customWidth="1"/>
    <col min="10" max="11" width="21" customWidth="1"/>
    <col min="12" max="12" width="3.7109375" customWidth="1"/>
    <col min="13" max="13" width="4.5703125" customWidth="1"/>
    <col min="14" max="256" width="11.42578125" hidden="1"/>
    <col min="257" max="257" width="2" customWidth="1"/>
    <col min="258" max="258" width="2.42578125" customWidth="1"/>
    <col min="259" max="259" width="22" customWidth="1"/>
    <col min="260" max="260" width="68.85546875" customWidth="1"/>
    <col min="261" max="262" width="21" customWidth="1"/>
    <col min="263" max="263" width="4.85546875" customWidth="1"/>
    <col min="264" max="264" width="11.42578125" customWidth="1"/>
    <col min="265" max="265" width="64.140625" customWidth="1"/>
    <col min="266" max="267" width="21" customWidth="1"/>
    <col min="268" max="268" width="3.7109375" customWidth="1"/>
    <col min="269" max="269" width="4.5703125" customWidth="1"/>
    <col min="270" max="512" width="11.42578125" hidden="1"/>
    <col min="513" max="513" width="2" customWidth="1"/>
    <col min="514" max="514" width="2.42578125" customWidth="1"/>
    <col min="515" max="515" width="22" customWidth="1"/>
    <col min="516" max="516" width="68.85546875" customWidth="1"/>
    <col min="517" max="518" width="21" customWidth="1"/>
    <col min="519" max="519" width="4.85546875" customWidth="1"/>
    <col min="520" max="520" width="11.42578125" customWidth="1"/>
    <col min="521" max="521" width="64.140625" customWidth="1"/>
    <col min="522" max="523" width="21" customWidth="1"/>
    <col min="524" max="524" width="3.7109375" customWidth="1"/>
    <col min="525" max="525" width="4.5703125" customWidth="1"/>
    <col min="526" max="768" width="11.42578125" hidden="1"/>
    <col min="769" max="769" width="2" customWidth="1"/>
    <col min="770" max="770" width="2.42578125" customWidth="1"/>
    <col min="771" max="771" width="22" customWidth="1"/>
    <col min="772" max="772" width="68.85546875" customWidth="1"/>
    <col min="773" max="774" width="21" customWidth="1"/>
    <col min="775" max="775" width="4.85546875" customWidth="1"/>
    <col min="776" max="776" width="11.42578125" customWidth="1"/>
    <col min="777" max="777" width="64.140625" customWidth="1"/>
    <col min="778" max="779" width="21" customWidth="1"/>
    <col min="780" max="780" width="3.7109375" customWidth="1"/>
    <col min="781" max="781" width="4.5703125" customWidth="1"/>
    <col min="782" max="1024" width="11.42578125" hidden="1"/>
    <col min="1025" max="1025" width="2" customWidth="1"/>
    <col min="1026" max="1026" width="2.42578125" customWidth="1"/>
    <col min="1027" max="1027" width="22" customWidth="1"/>
    <col min="1028" max="1028" width="68.85546875" customWidth="1"/>
    <col min="1029" max="1030" width="21" customWidth="1"/>
    <col min="1031" max="1031" width="4.85546875" customWidth="1"/>
    <col min="1032" max="1032" width="11.42578125" customWidth="1"/>
    <col min="1033" max="1033" width="64.140625" customWidth="1"/>
    <col min="1034" max="1035" width="21" customWidth="1"/>
    <col min="1036" max="1036" width="3.7109375" customWidth="1"/>
    <col min="1037" max="1037" width="4.5703125" customWidth="1"/>
    <col min="1038" max="1280" width="11.42578125" hidden="1"/>
    <col min="1281" max="1281" width="2" customWidth="1"/>
    <col min="1282" max="1282" width="2.42578125" customWidth="1"/>
    <col min="1283" max="1283" width="22" customWidth="1"/>
    <col min="1284" max="1284" width="68.85546875" customWidth="1"/>
    <col min="1285" max="1286" width="21" customWidth="1"/>
    <col min="1287" max="1287" width="4.85546875" customWidth="1"/>
    <col min="1288" max="1288" width="11.42578125" customWidth="1"/>
    <col min="1289" max="1289" width="64.140625" customWidth="1"/>
    <col min="1290" max="1291" width="21" customWidth="1"/>
    <col min="1292" max="1292" width="3.7109375" customWidth="1"/>
    <col min="1293" max="1293" width="4.5703125" customWidth="1"/>
    <col min="1294" max="1536" width="11.42578125" hidden="1"/>
    <col min="1537" max="1537" width="2" customWidth="1"/>
    <col min="1538" max="1538" width="2.42578125" customWidth="1"/>
    <col min="1539" max="1539" width="22" customWidth="1"/>
    <col min="1540" max="1540" width="68.85546875" customWidth="1"/>
    <col min="1541" max="1542" width="21" customWidth="1"/>
    <col min="1543" max="1543" width="4.85546875" customWidth="1"/>
    <col min="1544" max="1544" width="11.42578125" customWidth="1"/>
    <col min="1545" max="1545" width="64.140625" customWidth="1"/>
    <col min="1546" max="1547" width="21" customWidth="1"/>
    <col min="1548" max="1548" width="3.7109375" customWidth="1"/>
    <col min="1549" max="1549" width="4.5703125" customWidth="1"/>
    <col min="1550" max="1792" width="11.42578125" hidden="1"/>
    <col min="1793" max="1793" width="2" customWidth="1"/>
    <col min="1794" max="1794" width="2.42578125" customWidth="1"/>
    <col min="1795" max="1795" width="22" customWidth="1"/>
    <col min="1796" max="1796" width="68.85546875" customWidth="1"/>
    <col min="1797" max="1798" width="21" customWidth="1"/>
    <col min="1799" max="1799" width="4.85546875" customWidth="1"/>
    <col min="1800" max="1800" width="11.42578125" customWidth="1"/>
    <col min="1801" max="1801" width="64.140625" customWidth="1"/>
    <col min="1802" max="1803" width="21" customWidth="1"/>
    <col min="1804" max="1804" width="3.7109375" customWidth="1"/>
    <col min="1805" max="1805" width="4.5703125" customWidth="1"/>
    <col min="1806" max="2048" width="11.42578125" hidden="1"/>
    <col min="2049" max="2049" width="2" customWidth="1"/>
    <col min="2050" max="2050" width="2.42578125" customWidth="1"/>
    <col min="2051" max="2051" width="22" customWidth="1"/>
    <col min="2052" max="2052" width="68.85546875" customWidth="1"/>
    <col min="2053" max="2054" width="21" customWidth="1"/>
    <col min="2055" max="2055" width="4.85546875" customWidth="1"/>
    <col min="2056" max="2056" width="11.42578125" customWidth="1"/>
    <col min="2057" max="2057" width="64.140625" customWidth="1"/>
    <col min="2058" max="2059" width="21" customWidth="1"/>
    <col min="2060" max="2060" width="3.7109375" customWidth="1"/>
    <col min="2061" max="2061" width="4.5703125" customWidth="1"/>
    <col min="2062" max="2304" width="11.42578125" hidden="1"/>
    <col min="2305" max="2305" width="2" customWidth="1"/>
    <col min="2306" max="2306" width="2.42578125" customWidth="1"/>
    <col min="2307" max="2307" width="22" customWidth="1"/>
    <col min="2308" max="2308" width="68.85546875" customWidth="1"/>
    <col min="2309" max="2310" width="21" customWidth="1"/>
    <col min="2311" max="2311" width="4.85546875" customWidth="1"/>
    <col min="2312" max="2312" width="11.42578125" customWidth="1"/>
    <col min="2313" max="2313" width="64.140625" customWidth="1"/>
    <col min="2314" max="2315" width="21" customWidth="1"/>
    <col min="2316" max="2316" width="3.7109375" customWidth="1"/>
    <col min="2317" max="2317" width="4.5703125" customWidth="1"/>
    <col min="2318" max="2560" width="11.42578125" hidden="1"/>
    <col min="2561" max="2561" width="2" customWidth="1"/>
    <col min="2562" max="2562" width="2.42578125" customWidth="1"/>
    <col min="2563" max="2563" width="22" customWidth="1"/>
    <col min="2564" max="2564" width="68.85546875" customWidth="1"/>
    <col min="2565" max="2566" width="21" customWidth="1"/>
    <col min="2567" max="2567" width="4.85546875" customWidth="1"/>
    <col min="2568" max="2568" width="11.42578125" customWidth="1"/>
    <col min="2569" max="2569" width="64.140625" customWidth="1"/>
    <col min="2570" max="2571" width="21" customWidth="1"/>
    <col min="2572" max="2572" width="3.7109375" customWidth="1"/>
    <col min="2573" max="2573" width="4.5703125" customWidth="1"/>
    <col min="2574" max="2816" width="11.42578125" hidden="1"/>
    <col min="2817" max="2817" width="2" customWidth="1"/>
    <col min="2818" max="2818" width="2.42578125" customWidth="1"/>
    <col min="2819" max="2819" width="22" customWidth="1"/>
    <col min="2820" max="2820" width="68.85546875" customWidth="1"/>
    <col min="2821" max="2822" width="21" customWidth="1"/>
    <col min="2823" max="2823" width="4.85546875" customWidth="1"/>
    <col min="2824" max="2824" width="11.42578125" customWidth="1"/>
    <col min="2825" max="2825" width="64.140625" customWidth="1"/>
    <col min="2826" max="2827" width="21" customWidth="1"/>
    <col min="2828" max="2828" width="3.7109375" customWidth="1"/>
    <col min="2829" max="2829" width="4.5703125" customWidth="1"/>
    <col min="2830" max="3072" width="11.42578125" hidden="1"/>
    <col min="3073" max="3073" width="2" customWidth="1"/>
    <col min="3074" max="3074" width="2.42578125" customWidth="1"/>
    <col min="3075" max="3075" width="22" customWidth="1"/>
    <col min="3076" max="3076" width="68.85546875" customWidth="1"/>
    <col min="3077" max="3078" width="21" customWidth="1"/>
    <col min="3079" max="3079" width="4.85546875" customWidth="1"/>
    <col min="3080" max="3080" width="11.42578125" customWidth="1"/>
    <col min="3081" max="3081" width="64.140625" customWidth="1"/>
    <col min="3082" max="3083" width="21" customWidth="1"/>
    <col min="3084" max="3084" width="3.7109375" customWidth="1"/>
    <col min="3085" max="3085" width="4.5703125" customWidth="1"/>
    <col min="3086" max="3328" width="11.42578125" hidden="1"/>
    <col min="3329" max="3329" width="2" customWidth="1"/>
    <col min="3330" max="3330" width="2.42578125" customWidth="1"/>
    <col min="3331" max="3331" width="22" customWidth="1"/>
    <col min="3332" max="3332" width="68.85546875" customWidth="1"/>
    <col min="3333" max="3334" width="21" customWidth="1"/>
    <col min="3335" max="3335" width="4.85546875" customWidth="1"/>
    <col min="3336" max="3336" width="11.42578125" customWidth="1"/>
    <col min="3337" max="3337" width="64.140625" customWidth="1"/>
    <col min="3338" max="3339" width="21" customWidth="1"/>
    <col min="3340" max="3340" width="3.7109375" customWidth="1"/>
    <col min="3341" max="3341" width="4.5703125" customWidth="1"/>
    <col min="3342" max="3584" width="11.42578125" hidden="1"/>
    <col min="3585" max="3585" width="2" customWidth="1"/>
    <col min="3586" max="3586" width="2.42578125" customWidth="1"/>
    <col min="3587" max="3587" width="22" customWidth="1"/>
    <col min="3588" max="3588" width="68.85546875" customWidth="1"/>
    <col min="3589" max="3590" width="21" customWidth="1"/>
    <col min="3591" max="3591" width="4.85546875" customWidth="1"/>
    <col min="3592" max="3592" width="11.42578125" customWidth="1"/>
    <col min="3593" max="3593" width="64.140625" customWidth="1"/>
    <col min="3594" max="3595" width="21" customWidth="1"/>
    <col min="3596" max="3596" width="3.7109375" customWidth="1"/>
    <col min="3597" max="3597" width="4.5703125" customWidth="1"/>
    <col min="3598" max="3840" width="11.42578125" hidden="1"/>
    <col min="3841" max="3841" width="2" customWidth="1"/>
    <col min="3842" max="3842" width="2.42578125" customWidth="1"/>
    <col min="3843" max="3843" width="22" customWidth="1"/>
    <col min="3844" max="3844" width="68.85546875" customWidth="1"/>
    <col min="3845" max="3846" width="21" customWidth="1"/>
    <col min="3847" max="3847" width="4.85546875" customWidth="1"/>
    <col min="3848" max="3848" width="11.42578125" customWidth="1"/>
    <col min="3849" max="3849" width="64.140625" customWidth="1"/>
    <col min="3850" max="3851" width="21" customWidth="1"/>
    <col min="3852" max="3852" width="3.7109375" customWidth="1"/>
    <col min="3853" max="3853" width="4.5703125" customWidth="1"/>
    <col min="3854" max="4096" width="11.42578125" hidden="1"/>
    <col min="4097" max="4097" width="2" customWidth="1"/>
    <col min="4098" max="4098" width="2.42578125" customWidth="1"/>
    <col min="4099" max="4099" width="22" customWidth="1"/>
    <col min="4100" max="4100" width="68.85546875" customWidth="1"/>
    <col min="4101" max="4102" width="21" customWidth="1"/>
    <col min="4103" max="4103" width="4.85546875" customWidth="1"/>
    <col min="4104" max="4104" width="11.42578125" customWidth="1"/>
    <col min="4105" max="4105" width="64.140625" customWidth="1"/>
    <col min="4106" max="4107" width="21" customWidth="1"/>
    <col min="4108" max="4108" width="3.7109375" customWidth="1"/>
    <col min="4109" max="4109" width="4.5703125" customWidth="1"/>
    <col min="4110" max="4352" width="11.42578125" hidden="1"/>
    <col min="4353" max="4353" width="2" customWidth="1"/>
    <col min="4354" max="4354" width="2.42578125" customWidth="1"/>
    <col min="4355" max="4355" width="22" customWidth="1"/>
    <col min="4356" max="4356" width="68.85546875" customWidth="1"/>
    <col min="4357" max="4358" width="21" customWidth="1"/>
    <col min="4359" max="4359" width="4.85546875" customWidth="1"/>
    <col min="4360" max="4360" width="11.42578125" customWidth="1"/>
    <col min="4361" max="4361" width="64.140625" customWidth="1"/>
    <col min="4362" max="4363" width="21" customWidth="1"/>
    <col min="4364" max="4364" width="3.7109375" customWidth="1"/>
    <col min="4365" max="4365" width="4.5703125" customWidth="1"/>
    <col min="4366" max="4608" width="11.42578125" hidden="1"/>
    <col min="4609" max="4609" width="2" customWidth="1"/>
    <col min="4610" max="4610" width="2.42578125" customWidth="1"/>
    <col min="4611" max="4611" width="22" customWidth="1"/>
    <col min="4612" max="4612" width="68.85546875" customWidth="1"/>
    <col min="4613" max="4614" width="21" customWidth="1"/>
    <col min="4615" max="4615" width="4.85546875" customWidth="1"/>
    <col min="4616" max="4616" width="11.42578125" customWidth="1"/>
    <col min="4617" max="4617" width="64.140625" customWidth="1"/>
    <col min="4618" max="4619" width="21" customWidth="1"/>
    <col min="4620" max="4620" width="3.7109375" customWidth="1"/>
    <col min="4621" max="4621" width="4.5703125" customWidth="1"/>
    <col min="4622" max="4864" width="11.42578125" hidden="1"/>
    <col min="4865" max="4865" width="2" customWidth="1"/>
    <col min="4866" max="4866" width="2.42578125" customWidth="1"/>
    <col min="4867" max="4867" width="22" customWidth="1"/>
    <col min="4868" max="4868" width="68.85546875" customWidth="1"/>
    <col min="4869" max="4870" width="21" customWidth="1"/>
    <col min="4871" max="4871" width="4.85546875" customWidth="1"/>
    <col min="4872" max="4872" width="11.42578125" customWidth="1"/>
    <col min="4873" max="4873" width="64.140625" customWidth="1"/>
    <col min="4874" max="4875" width="21" customWidth="1"/>
    <col min="4876" max="4876" width="3.7109375" customWidth="1"/>
    <col min="4877" max="4877" width="4.5703125" customWidth="1"/>
    <col min="4878" max="5120" width="11.42578125" hidden="1"/>
    <col min="5121" max="5121" width="2" customWidth="1"/>
    <col min="5122" max="5122" width="2.42578125" customWidth="1"/>
    <col min="5123" max="5123" width="22" customWidth="1"/>
    <col min="5124" max="5124" width="68.85546875" customWidth="1"/>
    <col min="5125" max="5126" width="21" customWidth="1"/>
    <col min="5127" max="5127" width="4.85546875" customWidth="1"/>
    <col min="5128" max="5128" width="11.42578125" customWidth="1"/>
    <col min="5129" max="5129" width="64.140625" customWidth="1"/>
    <col min="5130" max="5131" width="21" customWidth="1"/>
    <col min="5132" max="5132" width="3.7109375" customWidth="1"/>
    <col min="5133" max="5133" width="4.5703125" customWidth="1"/>
    <col min="5134" max="5376" width="11.42578125" hidden="1"/>
    <col min="5377" max="5377" width="2" customWidth="1"/>
    <col min="5378" max="5378" width="2.42578125" customWidth="1"/>
    <col min="5379" max="5379" width="22" customWidth="1"/>
    <col min="5380" max="5380" width="68.85546875" customWidth="1"/>
    <col min="5381" max="5382" width="21" customWidth="1"/>
    <col min="5383" max="5383" width="4.85546875" customWidth="1"/>
    <col min="5384" max="5384" width="11.42578125" customWidth="1"/>
    <col min="5385" max="5385" width="64.140625" customWidth="1"/>
    <col min="5386" max="5387" width="21" customWidth="1"/>
    <col min="5388" max="5388" width="3.7109375" customWidth="1"/>
    <col min="5389" max="5389" width="4.5703125" customWidth="1"/>
    <col min="5390" max="5632" width="11.42578125" hidden="1"/>
    <col min="5633" max="5633" width="2" customWidth="1"/>
    <col min="5634" max="5634" width="2.42578125" customWidth="1"/>
    <col min="5635" max="5635" width="22" customWidth="1"/>
    <col min="5636" max="5636" width="68.85546875" customWidth="1"/>
    <col min="5637" max="5638" width="21" customWidth="1"/>
    <col min="5639" max="5639" width="4.85546875" customWidth="1"/>
    <col min="5640" max="5640" width="11.42578125" customWidth="1"/>
    <col min="5641" max="5641" width="64.140625" customWidth="1"/>
    <col min="5642" max="5643" width="21" customWidth="1"/>
    <col min="5644" max="5644" width="3.7109375" customWidth="1"/>
    <col min="5645" max="5645" width="4.5703125" customWidth="1"/>
    <col min="5646" max="5888" width="11.42578125" hidden="1"/>
    <col min="5889" max="5889" width="2" customWidth="1"/>
    <col min="5890" max="5890" width="2.42578125" customWidth="1"/>
    <col min="5891" max="5891" width="22" customWidth="1"/>
    <col min="5892" max="5892" width="68.85546875" customWidth="1"/>
    <col min="5893" max="5894" width="21" customWidth="1"/>
    <col min="5895" max="5895" width="4.85546875" customWidth="1"/>
    <col min="5896" max="5896" width="11.42578125" customWidth="1"/>
    <col min="5897" max="5897" width="64.140625" customWidth="1"/>
    <col min="5898" max="5899" width="21" customWidth="1"/>
    <col min="5900" max="5900" width="3.7109375" customWidth="1"/>
    <col min="5901" max="5901" width="4.5703125" customWidth="1"/>
    <col min="5902" max="6144" width="11.42578125" hidden="1"/>
    <col min="6145" max="6145" width="2" customWidth="1"/>
    <col min="6146" max="6146" width="2.42578125" customWidth="1"/>
    <col min="6147" max="6147" width="22" customWidth="1"/>
    <col min="6148" max="6148" width="68.85546875" customWidth="1"/>
    <col min="6149" max="6150" width="21" customWidth="1"/>
    <col min="6151" max="6151" width="4.85546875" customWidth="1"/>
    <col min="6152" max="6152" width="11.42578125" customWidth="1"/>
    <col min="6153" max="6153" width="64.140625" customWidth="1"/>
    <col min="6154" max="6155" width="21" customWidth="1"/>
    <col min="6156" max="6156" width="3.7109375" customWidth="1"/>
    <col min="6157" max="6157" width="4.5703125" customWidth="1"/>
    <col min="6158" max="6400" width="11.42578125" hidden="1"/>
    <col min="6401" max="6401" width="2" customWidth="1"/>
    <col min="6402" max="6402" width="2.42578125" customWidth="1"/>
    <col min="6403" max="6403" width="22" customWidth="1"/>
    <col min="6404" max="6404" width="68.85546875" customWidth="1"/>
    <col min="6405" max="6406" width="21" customWidth="1"/>
    <col min="6407" max="6407" width="4.85546875" customWidth="1"/>
    <col min="6408" max="6408" width="11.42578125" customWidth="1"/>
    <col min="6409" max="6409" width="64.140625" customWidth="1"/>
    <col min="6410" max="6411" width="21" customWidth="1"/>
    <col min="6412" max="6412" width="3.7109375" customWidth="1"/>
    <col min="6413" max="6413" width="4.5703125" customWidth="1"/>
    <col min="6414" max="6656" width="11.42578125" hidden="1"/>
    <col min="6657" max="6657" width="2" customWidth="1"/>
    <col min="6658" max="6658" width="2.42578125" customWidth="1"/>
    <col min="6659" max="6659" width="22" customWidth="1"/>
    <col min="6660" max="6660" width="68.85546875" customWidth="1"/>
    <col min="6661" max="6662" width="21" customWidth="1"/>
    <col min="6663" max="6663" width="4.85546875" customWidth="1"/>
    <col min="6664" max="6664" width="11.42578125" customWidth="1"/>
    <col min="6665" max="6665" width="64.140625" customWidth="1"/>
    <col min="6666" max="6667" width="21" customWidth="1"/>
    <col min="6668" max="6668" width="3.7109375" customWidth="1"/>
    <col min="6669" max="6669" width="4.5703125" customWidth="1"/>
    <col min="6670" max="6912" width="11.42578125" hidden="1"/>
    <col min="6913" max="6913" width="2" customWidth="1"/>
    <col min="6914" max="6914" width="2.42578125" customWidth="1"/>
    <col min="6915" max="6915" width="22" customWidth="1"/>
    <col min="6916" max="6916" width="68.85546875" customWidth="1"/>
    <col min="6917" max="6918" width="21" customWidth="1"/>
    <col min="6919" max="6919" width="4.85546875" customWidth="1"/>
    <col min="6920" max="6920" width="11.42578125" customWidth="1"/>
    <col min="6921" max="6921" width="64.140625" customWidth="1"/>
    <col min="6922" max="6923" width="21" customWidth="1"/>
    <col min="6924" max="6924" width="3.7109375" customWidth="1"/>
    <col min="6925" max="6925" width="4.5703125" customWidth="1"/>
    <col min="6926" max="7168" width="11.42578125" hidden="1"/>
    <col min="7169" max="7169" width="2" customWidth="1"/>
    <col min="7170" max="7170" width="2.42578125" customWidth="1"/>
    <col min="7171" max="7171" width="22" customWidth="1"/>
    <col min="7172" max="7172" width="68.85546875" customWidth="1"/>
    <col min="7173" max="7174" width="21" customWidth="1"/>
    <col min="7175" max="7175" width="4.85546875" customWidth="1"/>
    <col min="7176" max="7176" width="11.42578125" customWidth="1"/>
    <col min="7177" max="7177" width="64.140625" customWidth="1"/>
    <col min="7178" max="7179" width="21" customWidth="1"/>
    <col min="7180" max="7180" width="3.7109375" customWidth="1"/>
    <col min="7181" max="7181" width="4.5703125" customWidth="1"/>
    <col min="7182" max="7424" width="11.42578125" hidden="1"/>
    <col min="7425" max="7425" width="2" customWidth="1"/>
    <col min="7426" max="7426" width="2.42578125" customWidth="1"/>
    <col min="7427" max="7427" width="22" customWidth="1"/>
    <col min="7428" max="7428" width="68.85546875" customWidth="1"/>
    <col min="7429" max="7430" width="21" customWidth="1"/>
    <col min="7431" max="7431" width="4.85546875" customWidth="1"/>
    <col min="7432" max="7432" width="11.42578125" customWidth="1"/>
    <col min="7433" max="7433" width="64.140625" customWidth="1"/>
    <col min="7434" max="7435" width="21" customWidth="1"/>
    <col min="7436" max="7436" width="3.7109375" customWidth="1"/>
    <col min="7437" max="7437" width="4.5703125" customWidth="1"/>
    <col min="7438" max="7680" width="11.42578125" hidden="1"/>
    <col min="7681" max="7681" width="2" customWidth="1"/>
    <col min="7682" max="7682" width="2.42578125" customWidth="1"/>
    <col min="7683" max="7683" width="22" customWidth="1"/>
    <col min="7684" max="7684" width="68.85546875" customWidth="1"/>
    <col min="7685" max="7686" width="21" customWidth="1"/>
    <col min="7687" max="7687" width="4.85546875" customWidth="1"/>
    <col min="7688" max="7688" width="11.42578125" customWidth="1"/>
    <col min="7689" max="7689" width="64.140625" customWidth="1"/>
    <col min="7690" max="7691" width="21" customWidth="1"/>
    <col min="7692" max="7692" width="3.7109375" customWidth="1"/>
    <col min="7693" max="7693" width="4.5703125" customWidth="1"/>
    <col min="7694" max="7936" width="11.42578125" hidden="1"/>
    <col min="7937" max="7937" width="2" customWidth="1"/>
    <col min="7938" max="7938" width="2.42578125" customWidth="1"/>
    <col min="7939" max="7939" width="22" customWidth="1"/>
    <col min="7940" max="7940" width="68.85546875" customWidth="1"/>
    <col min="7941" max="7942" width="21" customWidth="1"/>
    <col min="7943" max="7943" width="4.85546875" customWidth="1"/>
    <col min="7944" max="7944" width="11.42578125" customWidth="1"/>
    <col min="7945" max="7945" width="64.140625" customWidth="1"/>
    <col min="7946" max="7947" width="21" customWidth="1"/>
    <col min="7948" max="7948" width="3.7109375" customWidth="1"/>
    <col min="7949" max="7949" width="4.5703125" customWidth="1"/>
    <col min="7950" max="8192" width="11.42578125" hidden="1"/>
    <col min="8193" max="8193" width="2" customWidth="1"/>
    <col min="8194" max="8194" width="2.42578125" customWidth="1"/>
    <col min="8195" max="8195" width="22" customWidth="1"/>
    <col min="8196" max="8196" width="68.85546875" customWidth="1"/>
    <col min="8197" max="8198" width="21" customWidth="1"/>
    <col min="8199" max="8199" width="4.85546875" customWidth="1"/>
    <col min="8200" max="8200" width="11.42578125" customWidth="1"/>
    <col min="8201" max="8201" width="64.140625" customWidth="1"/>
    <col min="8202" max="8203" width="21" customWidth="1"/>
    <col min="8204" max="8204" width="3.7109375" customWidth="1"/>
    <col min="8205" max="8205" width="4.5703125" customWidth="1"/>
    <col min="8206" max="8448" width="11.42578125" hidden="1"/>
    <col min="8449" max="8449" width="2" customWidth="1"/>
    <col min="8450" max="8450" width="2.42578125" customWidth="1"/>
    <col min="8451" max="8451" width="22" customWidth="1"/>
    <col min="8452" max="8452" width="68.85546875" customWidth="1"/>
    <col min="8453" max="8454" width="21" customWidth="1"/>
    <col min="8455" max="8455" width="4.85546875" customWidth="1"/>
    <col min="8456" max="8456" width="11.42578125" customWidth="1"/>
    <col min="8457" max="8457" width="64.140625" customWidth="1"/>
    <col min="8458" max="8459" width="21" customWidth="1"/>
    <col min="8460" max="8460" width="3.7109375" customWidth="1"/>
    <col min="8461" max="8461" width="4.5703125" customWidth="1"/>
    <col min="8462" max="8704" width="11.42578125" hidden="1"/>
    <col min="8705" max="8705" width="2" customWidth="1"/>
    <col min="8706" max="8706" width="2.42578125" customWidth="1"/>
    <col min="8707" max="8707" width="22" customWidth="1"/>
    <col min="8708" max="8708" width="68.85546875" customWidth="1"/>
    <col min="8709" max="8710" width="21" customWidth="1"/>
    <col min="8711" max="8711" width="4.85546875" customWidth="1"/>
    <col min="8712" max="8712" width="11.42578125" customWidth="1"/>
    <col min="8713" max="8713" width="64.140625" customWidth="1"/>
    <col min="8714" max="8715" width="21" customWidth="1"/>
    <col min="8716" max="8716" width="3.7109375" customWidth="1"/>
    <col min="8717" max="8717" width="4.5703125" customWidth="1"/>
    <col min="8718" max="8960" width="11.42578125" hidden="1"/>
    <col min="8961" max="8961" width="2" customWidth="1"/>
    <col min="8962" max="8962" width="2.42578125" customWidth="1"/>
    <col min="8963" max="8963" width="22" customWidth="1"/>
    <col min="8964" max="8964" width="68.85546875" customWidth="1"/>
    <col min="8965" max="8966" width="21" customWidth="1"/>
    <col min="8967" max="8967" width="4.85546875" customWidth="1"/>
    <col min="8968" max="8968" width="11.42578125" customWidth="1"/>
    <col min="8969" max="8969" width="64.140625" customWidth="1"/>
    <col min="8970" max="8971" width="21" customWidth="1"/>
    <col min="8972" max="8972" width="3.7109375" customWidth="1"/>
    <col min="8973" max="8973" width="4.5703125" customWidth="1"/>
    <col min="8974" max="9216" width="11.42578125" hidden="1"/>
    <col min="9217" max="9217" width="2" customWidth="1"/>
    <col min="9218" max="9218" width="2.42578125" customWidth="1"/>
    <col min="9219" max="9219" width="22" customWidth="1"/>
    <col min="9220" max="9220" width="68.85546875" customWidth="1"/>
    <col min="9221" max="9222" width="21" customWidth="1"/>
    <col min="9223" max="9223" width="4.85546875" customWidth="1"/>
    <col min="9224" max="9224" width="11.42578125" customWidth="1"/>
    <col min="9225" max="9225" width="64.140625" customWidth="1"/>
    <col min="9226" max="9227" width="21" customWidth="1"/>
    <col min="9228" max="9228" width="3.7109375" customWidth="1"/>
    <col min="9229" max="9229" width="4.5703125" customWidth="1"/>
    <col min="9230" max="9472" width="11.42578125" hidden="1"/>
    <col min="9473" max="9473" width="2" customWidth="1"/>
    <col min="9474" max="9474" width="2.42578125" customWidth="1"/>
    <col min="9475" max="9475" width="22" customWidth="1"/>
    <col min="9476" max="9476" width="68.85546875" customWidth="1"/>
    <col min="9477" max="9478" width="21" customWidth="1"/>
    <col min="9479" max="9479" width="4.85546875" customWidth="1"/>
    <col min="9480" max="9480" width="11.42578125" customWidth="1"/>
    <col min="9481" max="9481" width="64.140625" customWidth="1"/>
    <col min="9482" max="9483" width="21" customWidth="1"/>
    <col min="9484" max="9484" width="3.7109375" customWidth="1"/>
    <col min="9485" max="9485" width="4.5703125" customWidth="1"/>
    <col min="9486" max="9728" width="11.42578125" hidden="1"/>
    <col min="9729" max="9729" width="2" customWidth="1"/>
    <col min="9730" max="9730" width="2.42578125" customWidth="1"/>
    <col min="9731" max="9731" width="22" customWidth="1"/>
    <col min="9732" max="9732" width="68.85546875" customWidth="1"/>
    <col min="9733" max="9734" width="21" customWidth="1"/>
    <col min="9735" max="9735" width="4.85546875" customWidth="1"/>
    <col min="9736" max="9736" width="11.42578125" customWidth="1"/>
    <col min="9737" max="9737" width="64.140625" customWidth="1"/>
    <col min="9738" max="9739" width="21" customWidth="1"/>
    <col min="9740" max="9740" width="3.7109375" customWidth="1"/>
    <col min="9741" max="9741" width="4.5703125" customWidth="1"/>
    <col min="9742" max="9984" width="11.42578125" hidden="1"/>
    <col min="9985" max="9985" width="2" customWidth="1"/>
    <col min="9986" max="9986" width="2.42578125" customWidth="1"/>
    <col min="9987" max="9987" width="22" customWidth="1"/>
    <col min="9988" max="9988" width="68.85546875" customWidth="1"/>
    <col min="9989" max="9990" width="21" customWidth="1"/>
    <col min="9991" max="9991" width="4.85546875" customWidth="1"/>
    <col min="9992" max="9992" width="11.42578125" customWidth="1"/>
    <col min="9993" max="9993" width="64.140625" customWidth="1"/>
    <col min="9994" max="9995" width="21" customWidth="1"/>
    <col min="9996" max="9996" width="3.7109375" customWidth="1"/>
    <col min="9997" max="9997" width="4.5703125" customWidth="1"/>
    <col min="9998" max="10240" width="11.42578125" hidden="1"/>
    <col min="10241" max="10241" width="2" customWidth="1"/>
    <col min="10242" max="10242" width="2.42578125" customWidth="1"/>
    <col min="10243" max="10243" width="22" customWidth="1"/>
    <col min="10244" max="10244" width="68.85546875" customWidth="1"/>
    <col min="10245" max="10246" width="21" customWidth="1"/>
    <col min="10247" max="10247" width="4.85546875" customWidth="1"/>
    <col min="10248" max="10248" width="11.42578125" customWidth="1"/>
    <col min="10249" max="10249" width="64.140625" customWidth="1"/>
    <col min="10250" max="10251" width="21" customWidth="1"/>
    <col min="10252" max="10252" width="3.7109375" customWidth="1"/>
    <col min="10253" max="10253" width="4.5703125" customWidth="1"/>
    <col min="10254" max="10496" width="11.42578125" hidden="1"/>
    <col min="10497" max="10497" width="2" customWidth="1"/>
    <col min="10498" max="10498" width="2.42578125" customWidth="1"/>
    <col min="10499" max="10499" width="22" customWidth="1"/>
    <col min="10500" max="10500" width="68.85546875" customWidth="1"/>
    <col min="10501" max="10502" width="21" customWidth="1"/>
    <col min="10503" max="10503" width="4.85546875" customWidth="1"/>
    <col min="10504" max="10504" width="11.42578125" customWidth="1"/>
    <col min="10505" max="10505" width="64.140625" customWidth="1"/>
    <col min="10506" max="10507" width="21" customWidth="1"/>
    <col min="10508" max="10508" width="3.7109375" customWidth="1"/>
    <col min="10509" max="10509" width="4.5703125" customWidth="1"/>
    <col min="10510" max="10752" width="11.42578125" hidden="1"/>
    <col min="10753" max="10753" width="2" customWidth="1"/>
    <col min="10754" max="10754" width="2.42578125" customWidth="1"/>
    <col min="10755" max="10755" width="22" customWidth="1"/>
    <col min="10756" max="10756" width="68.85546875" customWidth="1"/>
    <col min="10757" max="10758" width="21" customWidth="1"/>
    <col min="10759" max="10759" width="4.85546875" customWidth="1"/>
    <col min="10760" max="10760" width="11.42578125" customWidth="1"/>
    <col min="10761" max="10761" width="64.140625" customWidth="1"/>
    <col min="10762" max="10763" width="21" customWidth="1"/>
    <col min="10764" max="10764" width="3.7109375" customWidth="1"/>
    <col min="10765" max="10765" width="4.5703125" customWidth="1"/>
    <col min="10766" max="11008" width="11.42578125" hidden="1"/>
    <col min="11009" max="11009" width="2" customWidth="1"/>
    <col min="11010" max="11010" width="2.42578125" customWidth="1"/>
    <col min="11011" max="11011" width="22" customWidth="1"/>
    <col min="11012" max="11012" width="68.85546875" customWidth="1"/>
    <col min="11013" max="11014" width="21" customWidth="1"/>
    <col min="11015" max="11015" width="4.85546875" customWidth="1"/>
    <col min="11016" max="11016" width="11.42578125" customWidth="1"/>
    <col min="11017" max="11017" width="64.140625" customWidth="1"/>
    <col min="11018" max="11019" width="21" customWidth="1"/>
    <col min="11020" max="11020" width="3.7109375" customWidth="1"/>
    <col min="11021" max="11021" width="4.5703125" customWidth="1"/>
    <col min="11022" max="11264" width="11.42578125" hidden="1"/>
    <col min="11265" max="11265" width="2" customWidth="1"/>
    <col min="11266" max="11266" width="2.42578125" customWidth="1"/>
    <col min="11267" max="11267" width="22" customWidth="1"/>
    <col min="11268" max="11268" width="68.85546875" customWidth="1"/>
    <col min="11269" max="11270" width="21" customWidth="1"/>
    <col min="11271" max="11271" width="4.85546875" customWidth="1"/>
    <col min="11272" max="11272" width="11.42578125" customWidth="1"/>
    <col min="11273" max="11273" width="64.140625" customWidth="1"/>
    <col min="11274" max="11275" width="21" customWidth="1"/>
    <col min="11276" max="11276" width="3.7109375" customWidth="1"/>
    <col min="11277" max="11277" width="4.5703125" customWidth="1"/>
    <col min="11278" max="11520" width="11.42578125" hidden="1"/>
    <col min="11521" max="11521" width="2" customWidth="1"/>
    <col min="11522" max="11522" width="2.42578125" customWidth="1"/>
    <col min="11523" max="11523" width="22" customWidth="1"/>
    <col min="11524" max="11524" width="68.85546875" customWidth="1"/>
    <col min="11525" max="11526" width="21" customWidth="1"/>
    <col min="11527" max="11527" width="4.85546875" customWidth="1"/>
    <col min="11528" max="11528" width="11.42578125" customWidth="1"/>
    <col min="11529" max="11529" width="64.140625" customWidth="1"/>
    <col min="11530" max="11531" width="21" customWidth="1"/>
    <col min="11532" max="11532" width="3.7109375" customWidth="1"/>
    <col min="11533" max="11533" width="4.5703125" customWidth="1"/>
    <col min="11534" max="11776" width="11.42578125" hidden="1"/>
    <col min="11777" max="11777" width="2" customWidth="1"/>
    <col min="11778" max="11778" width="2.42578125" customWidth="1"/>
    <col min="11779" max="11779" width="22" customWidth="1"/>
    <col min="11780" max="11780" width="68.85546875" customWidth="1"/>
    <col min="11781" max="11782" width="21" customWidth="1"/>
    <col min="11783" max="11783" width="4.85546875" customWidth="1"/>
    <col min="11784" max="11784" width="11.42578125" customWidth="1"/>
    <col min="11785" max="11785" width="64.140625" customWidth="1"/>
    <col min="11786" max="11787" width="21" customWidth="1"/>
    <col min="11788" max="11788" width="3.7109375" customWidth="1"/>
    <col min="11789" max="11789" width="4.5703125" customWidth="1"/>
    <col min="11790" max="12032" width="11.42578125" hidden="1"/>
    <col min="12033" max="12033" width="2" customWidth="1"/>
    <col min="12034" max="12034" width="2.42578125" customWidth="1"/>
    <col min="12035" max="12035" width="22" customWidth="1"/>
    <col min="12036" max="12036" width="68.85546875" customWidth="1"/>
    <col min="12037" max="12038" width="21" customWidth="1"/>
    <col min="12039" max="12039" width="4.85546875" customWidth="1"/>
    <col min="12040" max="12040" width="11.42578125" customWidth="1"/>
    <col min="12041" max="12041" width="64.140625" customWidth="1"/>
    <col min="12042" max="12043" width="21" customWidth="1"/>
    <col min="12044" max="12044" width="3.7109375" customWidth="1"/>
    <col min="12045" max="12045" width="4.5703125" customWidth="1"/>
    <col min="12046" max="12288" width="11.42578125" hidden="1"/>
    <col min="12289" max="12289" width="2" customWidth="1"/>
    <col min="12290" max="12290" width="2.42578125" customWidth="1"/>
    <col min="12291" max="12291" width="22" customWidth="1"/>
    <col min="12292" max="12292" width="68.85546875" customWidth="1"/>
    <col min="12293" max="12294" width="21" customWidth="1"/>
    <col min="12295" max="12295" width="4.85546875" customWidth="1"/>
    <col min="12296" max="12296" width="11.42578125" customWidth="1"/>
    <col min="12297" max="12297" width="64.140625" customWidth="1"/>
    <col min="12298" max="12299" width="21" customWidth="1"/>
    <col min="12300" max="12300" width="3.7109375" customWidth="1"/>
    <col min="12301" max="12301" width="4.5703125" customWidth="1"/>
    <col min="12302" max="12544" width="11.42578125" hidden="1"/>
    <col min="12545" max="12545" width="2" customWidth="1"/>
    <col min="12546" max="12546" width="2.42578125" customWidth="1"/>
    <col min="12547" max="12547" width="22" customWidth="1"/>
    <col min="12548" max="12548" width="68.85546875" customWidth="1"/>
    <col min="12549" max="12550" width="21" customWidth="1"/>
    <col min="12551" max="12551" width="4.85546875" customWidth="1"/>
    <col min="12552" max="12552" width="11.42578125" customWidth="1"/>
    <col min="12553" max="12553" width="64.140625" customWidth="1"/>
    <col min="12554" max="12555" width="21" customWidth="1"/>
    <col min="12556" max="12556" width="3.7109375" customWidth="1"/>
    <col min="12557" max="12557" width="4.5703125" customWidth="1"/>
    <col min="12558" max="12800" width="11.42578125" hidden="1"/>
    <col min="12801" max="12801" width="2" customWidth="1"/>
    <col min="12802" max="12802" width="2.42578125" customWidth="1"/>
    <col min="12803" max="12803" width="22" customWidth="1"/>
    <col min="12804" max="12804" width="68.85546875" customWidth="1"/>
    <col min="12805" max="12806" width="21" customWidth="1"/>
    <col min="12807" max="12807" width="4.85546875" customWidth="1"/>
    <col min="12808" max="12808" width="11.42578125" customWidth="1"/>
    <col min="12809" max="12809" width="64.140625" customWidth="1"/>
    <col min="12810" max="12811" width="21" customWidth="1"/>
    <col min="12812" max="12812" width="3.7109375" customWidth="1"/>
    <col min="12813" max="12813" width="4.5703125" customWidth="1"/>
    <col min="12814" max="13056" width="11.42578125" hidden="1"/>
    <col min="13057" max="13057" width="2" customWidth="1"/>
    <col min="13058" max="13058" width="2.42578125" customWidth="1"/>
    <col min="13059" max="13059" width="22" customWidth="1"/>
    <col min="13060" max="13060" width="68.85546875" customWidth="1"/>
    <col min="13061" max="13062" width="21" customWidth="1"/>
    <col min="13063" max="13063" width="4.85546875" customWidth="1"/>
    <col min="13064" max="13064" width="11.42578125" customWidth="1"/>
    <col min="13065" max="13065" width="64.140625" customWidth="1"/>
    <col min="13066" max="13067" width="21" customWidth="1"/>
    <col min="13068" max="13068" width="3.7109375" customWidth="1"/>
    <col min="13069" max="13069" width="4.5703125" customWidth="1"/>
    <col min="13070" max="13312" width="11.42578125" hidden="1"/>
    <col min="13313" max="13313" width="2" customWidth="1"/>
    <col min="13314" max="13314" width="2.42578125" customWidth="1"/>
    <col min="13315" max="13315" width="22" customWidth="1"/>
    <col min="13316" max="13316" width="68.85546875" customWidth="1"/>
    <col min="13317" max="13318" width="21" customWidth="1"/>
    <col min="13319" max="13319" width="4.85546875" customWidth="1"/>
    <col min="13320" max="13320" width="11.42578125" customWidth="1"/>
    <col min="13321" max="13321" width="64.140625" customWidth="1"/>
    <col min="13322" max="13323" width="21" customWidth="1"/>
    <col min="13324" max="13324" width="3.7109375" customWidth="1"/>
    <col min="13325" max="13325" width="4.5703125" customWidth="1"/>
    <col min="13326" max="13568" width="11.42578125" hidden="1"/>
    <col min="13569" max="13569" width="2" customWidth="1"/>
    <col min="13570" max="13570" width="2.42578125" customWidth="1"/>
    <col min="13571" max="13571" width="22" customWidth="1"/>
    <col min="13572" max="13572" width="68.85546875" customWidth="1"/>
    <col min="13573" max="13574" width="21" customWidth="1"/>
    <col min="13575" max="13575" width="4.85546875" customWidth="1"/>
    <col min="13576" max="13576" width="11.42578125" customWidth="1"/>
    <col min="13577" max="13577" width="64.140625" customWidth="1"/>
    <col min="13578" max="13579" width="21" customWidth="1"/>
    <col min="13580" max="13580" width="3.7109375" customWidth="1"/>
    <col min="13581" max="13581" width="4.5703125" customWidth="1"/>
    <col min="13582" max="13824" width="11.42578125" hidden="1"/>
    <col min="13825" max="13825" width="2" customWidth="1"/>
    <col min="13826" max="13826" width="2.42578125" customWidth="1"/>
    <col min="13827" max="13827" width="22" customWidth="1"/>
    <col min="13828" max="13828" width="68.85546875" customWidth="1"/>
    <col min="13829" max="13830" width="21" customWidth="1"/>
    <col min="13831" max="13831" width="4.85546875" customWidth="1"/>
    <col min="13832" max="13832" width="11.42578125" customWidth="1"/>
    <col min="13833" max="13833" width="64.140625" customWidth="1"/>
    <col min="13834" max="13835" width="21" customWidth="1"/>
    <col min="13836" max="13836" width="3.7109375" customWidth="1"/>
    <col min="13837" max="13837" width="4.5703125" customWidth="1"/>
    <col min="13838" max="14080" width="11.42578125" hidden="1"/>
    <col min="14081" max="14081" width="2" customWidth="1"/>
    <col min="14082" max="14082" width="2.42578125" customWidth="1"/>
    <col min="14083" max="14083" width="22" customWidth="1"/>
    <col min="14084" max="14084" width="68.85546875" customWidth="1"/>
    <col min="14085" max="14086" width="21" customWidth="1"/>
    <col min="14087" max="14087" width="4.85546875" customWidth="1"/>
    <col min="14088" max="14088" width="11.42578125" customWidth="1"/>
    <col min="14089" max="14089" width="64.140625" customWidth="1"/>
    <col min="14090" max="14091" width="21" customWidth="1"/>
    <col min="14092" max="14092" width="3.7109375" customWidth="1"/>
    <col min="14093" max="14093" width="4.5703125" customWidth="1"/>
    <col min="14094" max="14336" width="11.42578125" hidden="1"/>
    <col min="14337" max="14337" width="2" customWidth="1"/>
    <col min="14338" max="14338" width="2.42578125" customWidth="1"/>
    <col min="14339" max="14339" width="22" customWidth="1"/>
    <col min="14340" max="14340" width="68.85546875" customWidth="1"/>
    <col min="14341" max="14342" width="21" customWidth="1"/>
    <col min="14343" max="14343" width="4.85546875" customWidth="1"/>
    <col min="14344" max="14344" width="11.42578125" customWidth="1"/>
    <col min="14345" max="14345" width="64.140625" customWidth="1"/>
    <col min="14346" max="14347" width="21" customWidth="1"/>
    <col min="14348" max="14348" width="3.7109375" customWidth="1"/>
    <col min="14349" max="14349" width="4.5703125" customWidth="1"/>
    <col min="14350" max="14592" width="11.42578125" hidden="1"/>
    <col min="14593" max="14593" width="2" customWidth="1"/>
    <col min="14594" max="14594" width="2.42578125" customWidth="1"/>
    <col min="14595" max="14595" width="22" customWidth="1"/>
    <col min="14596" max="14596" width="68.85546875" customWidth="1"/>
    <col min="14597" max="14598" width="21" customWidth="1"/>
    <col min="14599" max="14599" width="4.85546875" customWidth="1"/>
    <col min="14600" max="14600" width="11.42578125" customWidth="1"/>
    <col min="14601" max="14601" width="64.140625" customWidth="1"/>
    <col min="14602" max="14603" width="21" customWidth="1"/>
    <col min="14604" max="14604" width="3.7109375" customWidth="1"/>
    <col min="14605" max="14605" width="4.5703125" customWidth="1"/>
    <col min="14606" max="14848" width="11.42578125" hidden="1"/>
    <col min="14849" max="14849" width="2" customWidth="1"/>
    <col min="14850" max="14850" width="2.42578125" customWidth="1"/>
    <col min="14851" max="14851" width="22" customWidth="1"/>
    <col min="14852" max="14852" width="68.85546875" customWidth="1"/>
    <col min="14853" max="14854" width="21" customWidth="1"/>
    <col min="14855" max="14855" width="4.85546875" customWidth="1"/>
    <col min="14856" max="14856" width="11.42578125" customWidth="1"/>
    <col min="14857" max="14857" width="64.140625" customWidth="1"/>
    <col min="14858" max="14859" width="21" customWidth="1"/>
    <col min="14860" max="14860" width="3.7109375" customWidth="1"/>
    <col min="14861" max="14861" width="4.5703125" customWidth="1"/>
    <col min="14862" max="15104" width="11.42578125" hidden="1"/>
    <col min="15105" max="15105" width="2" customWidth="1"/>
    <col min="15106" max="15106" width="2.42578125" customWidth="1"/>
    <col min="15107" max="15107" width="22" customWidth="1"/>
    <col min="15108" max="15108" width="68.85546875" customWidth="1"/>
    <col min="15109" max="15110" width="21" customWidth="1"/>
    <col min="15111" max="15111" width="4.85546875" customWidth="1"/>
    <col min="15112" max="15112" width="11.42578125" customWidth="1"/>
    <col min="15113" max="15113" width="64.140625" customWidth="1"/>
    <col min="15114" max="15115" width="21" customWidth="1"/>
    <col min="15116" max="15116" width="3.7109375" customWidth="1"/>
    <col min="15117" max="15117" width="4.5703125" customWidth="1"/>
    <col min="15118" max="15360" width="11.42578125" hidden="1"/>
    <col min="15361" max="15361" width="2" customWidth="1"/>
    <col min="15362" max="15362" width="2.42578125" customWidth="1"/>
    <col min="15363" max="15363" width="22" customWidth="1"/>
    <col min="15364" max="15364" width="68.85546875" customWidth="1"/>
    <col min="15365" max="15366" width="21" customWidth="1"/>
    <col min="15367" max="15367" width="4.85546875" customWidth="1"/>
    <col min="15368" max="15368" width="11.42578125" customWidth="1"/>
    <col min="15369" max="15369" width="64.140625" customWidth="1"/>
    <col min="15370" max="15371" width="21" customWidth="1"/>
    <col min="15372" max="15372" width="3.7109375" customWidth="1"/>
    <col min="15373" max="15373" width="4.5703125" customWidth="1"/>
    <col min="15374" max="15616" width="11.42578125" hidden="1"/>
    <col min="15617" max="15617" width="2" customWidth="1"/>
    <col min="15618" max="15618" width="2.42578125" customWidth="1"/>
    <col min="15619" max="15619" width="22" customWidth="1"/>
    <col min="15620" max="15620" width="68.85546875" customWidth="1"/>
    <col min="15621" max="15622" width="21" customWidth="1"/>
    <col min="15623" max="15623" width="4.85546875" customWidth="1"/>
    <col min="15624" max="15624" width="11.42578125" customWidth="1"/>
    <col min="15625" max="15625" width="64.140625" customWidth="1"/>
    <col min="15626" max="15627" width="21" customWidth="1"/>
    <col min="15628" max="15628" width="3.7109375" customWidth="1"/>
    <col min="15629" max="15629" width="4.5703125" customWidth="1"/>
    <col min="15630" max="15872" width="11.42578125" hidden="1"/>
    <col min="15873" max="15873" width="2" customWidth="1"/>
    <col min="15874" max="15874" width="2.42578125" customWidth="1"/>
    <col min="15875" max="15875" width="22" customWidth="1"/>
    <col min="15876" max="15876" width="68.85546875" customWidth="1"/>
    <col min="15877" max="15878" width="21" customWidth="1"/>
    <col min="15879" max="15879" width="4.85546875" customWidth="1"/>
    <col min="15880" max="15880" width="11.42578125" customWidth="1"/>
    <col min="15881" max="15881" width="64.140625" customWidth="1"/>
    <col min="15882" max="15883" width="21" customWidth="1"/>
    <col min="15884" max="15884" width="3.7109375" customWidth="1"/>
    <col min="15885" max="15885" width="4.5703125" customWidth="1"/>
    <col min="15886" max="16128" width="11.42578125" hidden="1"/>
    <col min="16129" max="16129" width="2" customWidth="1"/>
    <col min="16130" max="16130" width="2.42578125" customWidth="1"/>
    <col min="16131" max="16131" width="22" customWidth="1"/>
    <col min="16132" max="16132" width="68.85546875" customWidth="1"/>
    <col min="16133" max="16134" width="21" customWidth="1"/>
    <col min="16135" max="16135" width="4.85546875" customWidth="1"/>
    <col min="16136" max="16136" width="11.42578125" customWidth="1"/>
    <col min="16137" max="16137" width="64.140625" customWidth="1"/>
    <col min="16138" max="16139" width="21" customWidth="1"/>
    <col min="16140" max="16140" width="3.7109375" customWidth="1"/>
    <col min="16141" max="16141" width="4.5703125" customWidth="1"/>
    <col min="16142" max="16384" width="11.42578125" hidden="1"/>
  </cols>
  <sheetData>
    <row r="1" spans="2:12" ht="15" customHeight="1">
      <c r="B1" s="701" t="s">
        <v>410</v>
      </c>
      <c r="C1" s="701"/>
      <c r="D1" s="701"/>
      <c r="E1" s="701"/>
      <c r="F1" s="701"/>
      <c r="G1" s="701"/>
      <c r="H1" s="701"/>
      <c r="I1" s="701"/>
      <c r="J1" s="701"/>
      <c r="K1" s="701"/>
      <c r="L1" s="701"/>
    </row>
    <row r="2" spans="2:12">
      <c r="B2" s="620"/>
      <c r="C2" s="628"/>
      <c r="D2" s="705" t="s">
        <v>0</v>
      </c>
      <c r="E2" s="705"/>
      <c r="F2" s="705"/>
      <c r="G2" s="705"/>
      <c r="H2" s="705"/>
      <c r="I2" s="705"/>
      <c r="J2" s="705"/>
      <c r="K2" s="628"/>
      <c r="L2" s="628"/>
    </row>
    <row r="3" spans="2:12">
      <c r="B3" s="617"/>
      <c r="C3" s="621"/>
      <c r="D3" s="705" t="s">
        <v>65</v>
      </c>
      <c r="E3" s="705"/>
      <c r="F3" s="705"/>
      <c r="G3" s="705"/>
      <c r="H3" s="705"/>
      <c r="I3" s="705"/>
      <c r="J3" s="705"/>
      <c r="K3" s="621"/>
      <c r="L3" s="621"/>
    </row>
    <row r="4" spans="2:12">
      <c r="B4" s="617"/>
      <c r="C4" s="621"/>
      <c r="D4" s="705" t="s">
        <v>646</v>
      </c>
      <c r="E4" s="705"/>
      <c r="F4" s="705"/>
      <c r="G4" s="705"/>
      <c r="H4" s="705"/>
      <c r="I4" s="705"/>
      <c r="J4" s="705"/>
      <c r="K4" s="621"/>
      <c r="L4" s="621"/>
    </row>
    <row r="5" spans="2:12">
      <c r="B5" s="617"/>
      <c r="C5" s="621"/>
      <c r="D5" s="705" t="s">
        <v>2</v>
      </c>
      <c r="E5" s="705"/>
      <c r="F5" s="705"/>
      <c r="G5" s="705"/>
      <c r="H5" s="705"/>
      <c r="I5" s="705"/>
      <c r="J5" s="705"/>
      <c r="K5" s="621"/>
      <c r="L5" s="621"/>
    </row>
    <row r="6" spans="2:12">
      <c r="B6" s="631"/>
      <c r="C6" s="631"/>
      <c r="D6" s="637"/>
      <c r="E6" s="637"/>
      <c r="F6" s="637"/>
      <c r="G6" s="637"/>
      <c r="H6" s="637"/>
      <c r="I6" s="637"/>
      <c r="J6" s="620"/>
      <c r="K6" s="620"/>
      <c r="L6" s="620"/>
    </row>
    <row r="7" spans="2:12">
      <c r="B7" s="631"/>
      <c r="C7" s="631"/>
      <c r="D7" s="631"/>
      <c r="E7" s="631"/>
      <c r="F7" s="631"/>
      <c r="G7" s="637"/>
      <c r="H7" s="627"/>
      <c r="I7" s="627"/>
      <c r="J7" s="620"/>
      <c r="K7" s="620"/>
      <c r="L7" s="620"/>
    </row>
    <row r="8" spans="2:12">
      <c r="B8" s="638"/>
      <c r="C8" s="638"/>
      <c r="D8" s="638"/>
      <c r="E8" s="639"/>
      <c r="F8" s="639"/>
      <c r="G8" s="640"/>
      <c r="H8" s="627"/>
      <c r="I8" s="627"/>
      <c r="J8" s="620"/>
      <c r="K8" s="620"/>
      <c r="L8" s="620"/>
    </row>
    <row r="9" spans="2:12">
      <c r="B9" s="86"/>
      <c r="C9" s="704" t="s">
        <v>66</v>
      </c>
      <c r="D9" s="704"/>
      <c r="E9" s="87">
        <v>2014</v>
      </c>
      <c r="F9" s="87">
        <v>2013</v>
      </c>
      <c r="G9" s="88"/>
      <c r="H9" s="704" t="s">
        <v>66</v>
      </c>
      <c r="I9" s="704"/>
      <c r="J9" s="87">
        <v>2014</v>
      </c>
      <c r="K9" s="87">
        <v>2013</v>
      </c>
      <c r="L9" s="89"/>
    </row>
    <row r="10" spans="2:12">
      <c r="B10" s="47"/>
      <c r="C10" s="48"/>
      <c r="D10" s="48"/>
      <c r="E10" s="49"/>
      <c r="F10" s="49"/>
      <c r="G10" s="45"/>
      <c r="H10" s="45"/>
      <c r="I10" s="45"/>
      <c r="J10" s="44"/>
      <c r="K10" s="44"/>
      <c r="L10" s="50"/>
    </row>
    <row r="11" spans="2:12">
      <c r="B11" s="51"/>
      <c r="C11" s="702" t="s">
        <v>67</v>
      </c>
      <c r="D11" s="702"/>
      <c r="E11" s="52"/>
      <c r="F11" s="52"/>
      <c r="G11" s="53"/>
      <c r="H11" s="702" t="s">
        <v>68</v>
      </c>
      <c r="I11" s="702"/>
      <c r="J11" s="52"/>
      <c r="K11" s="52"/>
      <c r="L11" s="54"/>
    </row>
    <row r="12" spans="2:12">
      <c r="B12" s="55"/>
      <c r="C12" s="703" t="s">
        <v>69</v>
      </c>
      <c r="D12" s="703"/>
      <c r="E12" s="15">
        <f>SUM(E13:E20)</f>
        <v>2121794</v>
      </c>
      <c r="F12" s="15">
        <f>SUM(F13:F20)</f>
        <v>1724119</v>
      </c>
      <c r="G12" s="53"/>
      <c r="H12" s="702" t="s">
        <v>70</v>
      </c>
      <c r="I12" s="702"/>
      <c r="J12" s="15">
        <f>SUM(J13:J15)</f>
        <v>21905670</v>
      </c>
      <c r="K12" s="15">
        <f>SUM(K13:K15)</f>
        <v>18386383</v>
      </c>
      <c r="L12" s="56"/>
    </row>
    <row r="13" spans="2:12">
      <c r="B13" s="57"/>
      <c r="C13" s="706" t="s">
        <v>71</v>
      </c>
      <c r="D13" s="706"/>
      <c r="E13" s="58">
        <v>0</v>
      </c>
      <c r="F13" s="58">
        <v>0</v>
      </c>
      <c r="G13" s="53"/>
      <c r="H13" s="706" t="s">
        <v>72</v>
      </c>
      <c r="I13" s="706"/>
      <c r="J13" s="58">
        <v>14126267</v>
      </c>
      <c r="K13" s="58">
        <v>12695244</v>
      </c>
      <c r="L13" s="56"/>
    </row>
    <row r="14" spans="2:12">
      <c r="B14" s="57"/>
      <c r="C14" s="706" t="s">
        <v>73</v>
      </c>
      <c r="D14" s="706"/>
      <c r="E14" s="58">
        <v>0</v>
      </c>
      <c r="F14" s="58">
        <v>0</v>
      </c>
      <c r="G14" s="53"/>
      <c r="H14" s="706" t="s">
        <v>74</v>
      </c>
      <c r="I14" s="706"/>
      <c r="J14" s="58">
        <v>766646</v>
      </c>
      <c r="K14" s="58">
        <v>600309</v>
      </c>
      <c r="L14" s="56"/>
    </row>
    <row r="15" spans="2:12">
      <c r="B15" s="57"/>
      <c r="C15" s="706" t="s">
        <v>75</v>
      </c>
      <c r="D15" s="706"/>
      <c r="E15" s="58">
        <v>0</v>
      </c>
      <c r="F15" s="58">
        <v>0</v>
      </c>
      <c r="G15" s="53"/>
      <c r="H15" s="706" t="s">
        <v>76</v>
      </c>
      <c r="I15" s="706"/>
      <c r="J15" s="58">
        <v>7012757</v>
      </c>
      <c r="K15" s="58">
        <v>5090830</v>
      </c>
      <c r="L15" s="56"/>
    </row>
    <row r="16" spans="2:12">
      <c r="B16" s="57"/>
      <c r="C16" s="706" t="s">
        <v>77</v>
      </c>
      <c r="D16" s="706"/>
      <c r="E16" s="58">
        <v>0</v>
      </c>
      <c r="F16" s="58">
        <v>0</v>
      </c>
      <c r="G16" s="53"/>
      <c r="H16" s="59"/>
      <c r="I16" s="60"/>
      <c r="J16" s="61"/>
      <c r="K16" s="61"/>
      <c r="L16" s="56"/>
    </row>
    <row r="17" spans="2:12">
      <c r="B17" s="57"/>
      <c r="C17" s="706" t="s">
        <v>78</v>
      </c>
      <c r="D17" s="706"/>
      <c r="E17" s="58">
        <v>0</v>
      </c>
      <c r="F17" s="58">
        <v>0</v>
      </c>
      <c r="G17" s="53"/>
      <c r="H17" s="702" t="s">
        <v>79</v>
      </c>
      <c r="I17" s="702"/>
      <c r="J17" s="15">
        <f>SUM(J18:J26)</f>
        <v>1098240</v>
      </c>
      <c r="K17" s="15">
        <f>SUM(K18:K26)</f>
        <v>860020</v>
      </c>
      <c r="L17" s="56"/>
    </row>
    <row r="18" spans="2:12">
      <c r="B18" s="57"/>
      <c r="C18" s="706" t="s">
        <v>80</v>
      </c>
      <c r="D18" s="706"/>
      <c r="E18" s="58">
        <v>0</v>
      </c>
      <c r="F18" s="58">
        <v>0</v>
      </c>
      <c r="G18" s="53"/>
      <c r="H18" s="706" t="s">
        <v>81</v>
      </c>
      <c r="I18" s="706"/>
      <c r="J18" s="58">
        <v>0</v>
      </c>
      <c r="K18" s="58">
        <v>860020</v>
      </c>
      <c r="L18" s="56"/>
    </row>
    <row r="19" spans="2:12">
      <c r="B19" s="57"/>
      <c r="C19" s="706" t="s">
        <v>82</v>
      </c>
      <c r="D19" s="706"/>
      <c r="E19" s="58">
        <v>2121794</v>
      </c>
      <c r="F19" s="58">
        <v>1724119</v>
      </c>
      <c r="G19" s="53"/>
      <c r="H19" s="706" t="s">
        <v>83</v>
      </c>
      <c r="I19" s="706"/>
      <c r="J19" s="58">
        <v>0</v>
      </c>
      <c r="K19" s="58">
        <v>0</v>
      </c>
      <c r="L19" s="56"/>
    </row>
    <row r="20" spans="2:12" ht="22.5" customHeight="1">
      <c r="B20" s="57"/>
      <c r="C20" s="706" t="s">
        <v>84</v>
      </c>
      <c r="D20" s="706"/>
      <c r="E20" s="58">
        <v>0</v>
      </c>
      <c r="F20" s="58">
        <v>0</v>
      </c>
      <c r="G20" s="53"/>
      <c r="H20" s="706" t="s">
        <v>85</v>
      </c>
      <c r="I20" s="706"/>
      <c r="J20" s="58">
        <v>0</v>
      </c>
      <c r="K20" s="58">
        <v>0</v>
      </c>
      <c r="L20" s="56"/>
    </row>
    <row r="21" spans="2:12">
      <c r="B21" s="55"/>
      <c r="C21" s="59"/>
      <c r="D21" s="60"/>
      <c r="E21" s="61"/>
      <c r="F21" s="61"/>
      <c r="G21" s="53"/>
      <c r="H21" s="706" t="s">
        <v>86</v>
      </c>
      <c r="I21" s="706"/>
      <c r="J21" s="58">
        <v>1098240</v>
      </c>
      <c r="K21" s="58">
        <v>0</v>
      </c>
      <c r="L21" s="56"/>
    </row>
    <row r="22" spans="2:12">
      <c r="B22" s="55"/>
      <c r="C22" s="703" t="s">
        <v>87</v>
      </c>
      <c r="D22" s="703"/>
      <c r="E22" s="15">
        <f>SUM(E23:E24)</f>
        <v>21506191</v>
      </c>
      <c r="F22" s="15">
        <f>SUM(F23:F24)</f>
        <v>19922883</v>
      </c>
      <c r="G22" s="53"/>
      <c r="H22" s="706" t="s">
        <v>88</v>
      </c>
      <c r="I22" s="706"/>
      <c r="J22" s="58">
        <v>0</v>
      </c>
      <c r="K22" s="58">
        <v>0</v>
      </c>
      <c r="L22" s="56"/>
    </row>
    <row r="23" spans="2:12">
      <c r="B23" s="57"/>
      <c r="C23" s="706" t="s">
        <v>89</v>
      </c>
      <c r="D23" s="706"/>
      <c r="E23" s="18">
        <v>0</v>
      </c>
      <c r="F23" s="18">
        <v>0</v>
      </c>
      <c r="G23" s="53"/>
      <c r="H23" s="706" t="s">
        <v>90</v>
      </c>
      <c r="I23" s="706"/>
      <c r="J23" s="58">
        <v>0</v>
      </c>
      <c r="K23" s="58">
        <v>0</v>
      </c>
      <c r="L23" s="56"/>
    </row>
    <row r="24" spans="2:12">
      <c r="B24" s="57"/>
      <c r="C24" s="706" t="s">
        <v>91</v>
      </c>
      <c r="D24" s="706"/>
      <c r="E24" s="58">
        <v>21506191</v>
      </c>
      <c r="F24" s="58">
        <v>19922883</v>
      </c>
      <c r="G24" s="53"/>
      <c r="H24" s="706" t="s">
        <v>92</v>
      </c>
      <c r="I24" s="706"/>
      <c r="J24" s="58">
        <v>0</v>
      </c>
      <c r="K24" s="58">
        <v>0</v>
      </c>
      <c r="L24" s="56"/>
    </row>
    <row r="25" spans="2:12">
      <c r="B25" s="55"/>
      <c r="C25" s="59"/>
      <c r="D25" s="60"/>
      <c r="E25" s="61"/>
      <c r="F25" s="61"/>
      <c r="G25" s="53"/>
      <c r="H25" s="706" t="s">
        <v>93</v>
      </c>
      <c r="I25" s="706"/>
      <c r="J25" s="58">
        <v>0</v>
      </c>
      <c r="K25" s="58">
        <v>0</v>
      </c>
      <c r="L25" s="56"/>
    </row>
    <row r="26" spans="2:12">
      <c r="B26" s="57"/>
      <c r="C26" s="703" t="s">
        <v>94</v>
      </c>
      <c r="D26" s="703"/>
      <c r="E26" s="15">
        <f>SUM(E27:E31)</f>
        <v>148224</v>
      </c>
      <c r="F26" s="15">
        <f>SUM(F27:F31)</f>
        <v>82314</v>
      </c>
      <c r="G26" s="53"/>
      <c r="H26" s="706" t="s">
        <v>95</v>
      </c>
      <c r="I26" s="706"/>
      <c r="J26" s="58">
        <v>0</v>
      </c>
      <c r="K26" s="58">
        <v>0</v>
      </c>
      <c r="L26" s="56"/>
    </row>
    <row r="27" spans="2:12">
      <c r="B27" s="57"/>
      <c r="C27" s="706" t="s">
        <v>96</v>
      </c>
      <c r="D27" s="706"/>
      <c r="E27" s="58">
        <v>13998</v>
      </c>
      <c r="F27" s="58">
        <v>71667</v>
      </c>
      <c r="G27" s="53"/>
      <c r="H27" s="59"/>
      <c r="I27" s="60"/>
      <c r="J27" s="61"/>
      <c r="K27" s="61"/>
      <c r="L27" s="56"/>
    </row>
    <row r="28" spans="2:12">
      <c r="B28" s="57"/>
      <c r="C28" s="706" t="s">
        <v>97</v>
      </c>
      <c r="D28" s="706"/>
      <c r="E28" s="58">
        <v>0</v>
      </c>
      <c r="F28" s="58">
        <v>0</v>
      </c>
      <c r="G28" s="53"/>
      <c r="H28" s="703" t="s">
        <v>89</v>
      </c>
      <c r="I28" s="703"/>
      <c r="J28" s="15">
        <f>SUM(J29:J31)</f>
        <v>0</v>
      </c>
      <c r="K28" s="15">
        <f>SUM(K29:K31)</f>
        <v>0</v>
      </c>
      <c r="L28" s="56"/>
    </row>
    <row r="29" spans="2:12">
      <c r="B29" s="57"/>
      <c r="C29" s="706" t="s">
        <v>98</v>
      </c>
      <c r="D29" s="706"/>
      <c r="E29" s="58">
        <v>0</v>
      </c>
      <c r="F29" s="58">
        <v>0</v>
      </c>
      <c r="G29" s="53"/>
      <c r="H29" s="706" t="s">
        <v>99</v>
      </c>
      <c r="I29" s="706"/>
      <c r="J29" s="58">
        <v>0</v>
      </c>
      <c r="K29" s="58">
        <v>0</v>
      </c>
      <c r="L29" s="56"/>
    </row>
    <row r="30" spans="2:12">
      <c r="B30" s="57"/>
      <c r="C30" s="706" t="s">
        <v>100</v>
      </c>
      <c r="D30" s="706"/>
      <c r="E30" s="58">
        <v>0</v>
      </c>
      <c r="F30" s="58">
        <v>0</v>
      </c>
      <c r="G30" s="53"/>
      <c r="H30" s="706" t="s">
        <v>50</v>
      </c>
      <c r="I30" s="706"/>
      <c r="J30" s="58">
        <v>0</v>
      </c>
      <c r="K30" s="58">
        <v>0</v>
      </c>
      <c r="L30" s="56"/>
    </row>
    <row r="31" spans="2:12">
      <c r="B31" s="57"/>
      <c r="C31" s="706" t="s">
        <v>101</v>
      </c>
      <c r="D31" s="706"/>
      <c r="E31" s="58">
        <v>134226</v>
      </c>
      <c r="F31" s="58">
        <v>10647</v>
      </c>
      <c r="G31" s="53"/>
      <c r="H31" s="706" t="s">
        <v>102</v>
      </c>
      <c r="I31" s="706"/>
      <c r="J31" s="58">
        <v>0</v>
      </c>
      <c r="K31" s="58">
        <v>0</v>
      </c>
      <c r="L31" s="56"/>
    </row>
    <row r="32" spans="2:12">
      <c r="B32" s="55"/>
      <c r="C32" s="59"/>
      <c r="D32" s="62"/>
      <c r="E32" s="52"/>
      <c r="F32" s="52"/>
      <c r="G32" s="53"/>
      <c r="H32" s="59"/>
      <c r="I32" s="60"/>
      <c r="J32" s="61"/>
      <c r="K32" s="61"/>
      <c r="L32" s="56"/>
    </row>
    <row r="33" spans="2:12">
      <c r="B33" s="63"/>
      <c r="C33" s="707" t="s">
        <v>103</v>
      </c>
      <c r="D33" s="707"/>
      <c r="E33" s="15">
        <f>E12+E22+E26</f>
        <v>23776209</v>
      </c>
      <c r="F33" s="15">
        <f>F12+F22+F26</f>
        <v>21729316</v>
      </c>
      <c r="G33" s="64"/>
      <c r="H33" s="702" t="s">
        <v>104</v>
      </c>
      <c r="I33" s="702"/>
      <c r="J33" s="24">
        <f>SUM(J34:J38)</f>
        <v>0</v>
      </c>
      <c r="K33" s="24">
        <f>SUM(K34:K38)</f>
        <v>0</v>
      </c>
      <c r="L33" s="56"/>
    </row>
    <row r="34" spans="2:12">
      <c r="B34" s="55"/>
      <c r="C34" s="707"/>
      <c r="D34" s="707"/>
      <c r="E34" s="52"/>
      <c r="F34" s="52"/>
      <c r="G34" s="53"/>
      <c r="H34" s="706" t="s">
        <v>105</v>
      </c>
      <c r="I34" s="706"/>
      <c r="J34" s="58">
        <v>0</v>
      </c>
      <c r="K34" s="58">
        <v>0</v>
      </c>
      <c r="L34" s="56"/>
    </row>
    <row r="35" spans="2:12">
      <c r="B35" s="65"/>
      <c r="C35" s="53"/>
      <c r="D35" s="53"/>
      <c r="E35" s="53"/>
      <c r="F35" s="53"/>
      <c r="G35" s="53"/>
      <c r="H35" s="706" t="s">
        <v>106</v>
      </c>
      <c r="I35" s="706"/>
      <c r="J35" s="58">
        <v>0</v>
      </c>
      <c r="K35" s="58">
        <v>0</v>
      </c>
      <c r="L35" s="56"/>
    </row>
    <row r="36" spans="2:12">
      <c r="B36" s="65"/>
      <c r="C36" s="53"/>
      <c r="D36" s="53"/>
      <c r="E36" s="53"/>
      <c r="F36" s="53"/>
      <c r="G36" s="53"/>
      <c r="H36" s="706" t="s">
        <v>107</v>
      </c>
      <c r="I36" s="706"/>
      <c r="J36" s="58">
        <v>0</v>
      </c>
      <c r="K36" s="58">
        <v>0</v>
      </c>
      <c r="L36" s="56"/>
    </row>
    <row r="37" spans="2:12">
      <c r="B37" s="65"/>
      <c r="C37" s="53"/>
      <c r="D37" s="53"/>
      <c r="E37" s="53"/>
      <c r="F37" s="53"/>
      <c r="G37" s="53"/>
      <c r="H37" s="706" t="s">
        <v>108</v>
      </c>
      <c r="I37" s="706"/>
      <c r="J37" s="58">
        <v>0</v>
      </c>
      <c r="K37" s="58">
        <v>0</v>
      </c>
      <c r="L37" s="56"/>
    </row>
    <row r="38" spans="2:12">
      <c r="B38" s="65"/>
      <c r="C38" s="53"/>
      <c r="D38" s="53"/>
      <c r="E38" s="53"/>
      <c r="F38" s="53"/>
      <c r="G38" s="53"/>
      <c r="H38" s="706" t="s">
        <v>109</v>
      </c>
      <c r="I38" s="706"/>
      <c r="J38" s="58">
        <v>0</v>
      </c>
      <c r="K38" s="58">
        <v>0</v>
      </c>
      <c r="L38" s="56"/>
    </row>
    <row r="39" spans="2:12">
      <c r="B39" s="65"/>
      <c r="C39" s="53"/>
      <c r="D39" s="53"/>
      <c r="E39" s="53"/>
      <c r="F39" s="53"/>
      <c r="G39" s="53"/>
      <c r="H39" s="59"/>
      <c r="I39" s="60"/>
      <c r="J39" s="61"/>
      <c r="K39" s="61"/>
      <c r="L39" s="56"/>
    </row>
    <row r="40" spans="2:12">
      <c r="B40" s="65"/>
      <c r="C40" s="53"/>
      <c r="D40" s="53"/>
      <c r="E40" s="53"/>
      <c r="F40" s="53"/>
      <c r="G40" s="53"/>
      <c r="H40" s="703" t="s">
        <v>110</v>
      </c>
      <c r="I40" s="703"/>
      <c r="J40" s="24">
        <f>SUM(J41:J46)</f>
        <v>2059394</v>
      </c>
      <c r="K40" s="24">
        <f>SUM(K41:K46)</f>
        <v>2173350</v>
      </c>
      <c r="L40" s="56"/>
    </row>
    <row r="41" spans="2:12">
      <c r="B41" s="65"/>
      <c r="C41" s="53"/>
      <c r="D41" s="53"/>
      <c r="E41" s="53"/>
      <c r="F41" s="53"/>
      <c r="G41" s="53"/>
      <c r="H41" s="706" t="s">
        <v>111</v>
      </c>
      <c r="I41" s="706"/>
      <c r="J41" s="58">
        <v>725680</v>
      </c>
      <c r="K41" s="58">
        <v>539930</v>
      </c>
      <c r="L41" s="56"/>
    </row>
    <row r="42" spans="2:12">
      <c r="B42" s="65"/>
      <c r="C42" s="53"/>
      <c r="D42" s="53"/>
      <c r="E42" s="53"/>
      <c r="F42" s="53"/>
      <c r="G42" s="53"/>
      <c r="H42" s="706" t="s">
        <v>112</v>
      </c>
      <c r="I42" s="706"/>
      <c r="J42" s="58">
        <v>0</v>
      </c>
      <c r="K42" s="58">
        <v>0</v>
      </c>
      <c r="L42" s="56"/>
    </row>
    <row r="43" spans="2:12">
      <c r="B43" s="65"/>
      <c r="C43" s="53"/>
      <c r="D43" s="53"/>
      <c r="E43" s="53"/>
      <c r="F43" s="53"/>
      <c r="G43" s="53"/>
      <c r="H43" s="706" t="s">
        <v>113</v>
      </c>
      <c r="I43" s="706"/>
      <c r="J43" s="58">
        <v>1048891</v>
      </c>
      <c r="K43" s="58">
        <v>1243510</v>
      </c>
      <c r="L43" s="56"/>
    </row>
    <row r="44" spans="2:12">
      <c r="B44" s="65"/>
      <c r="C44" s="53"/>
      <c r="D44" s="53"/>
      <c r="E44" s="53"/>
      <c r="F44" s="53"/>
      <c r="G44" s="53"/>
      <c r="H44" s="706" t="s">
        <v>114</v>
      </c>
      <c r="I44" s="706"/>
      <c r="J44" s="58">
        <v>0</v>
      </c>
      <c r="K44" s="58">
        <v>0</v>
      </c>
      <c r="L44" s="56"/>
    </row>
    <row r="45" spans="2:12">
      <c r="B45" s="65"/>
      <c r="C45" s="53"/>
      <c r="D45" s="53"/>
      <c r="E45" s="53"/>
      <c r="F45" s="53"/>
      <c r="G45" s="53"/>
      <c r="H45" s="706" t="s">
        <v>115</v>
      </c>
      <c r="I45" s="706"/>
      <c r="J45" s="58">
        <v>0</v>
      </c>
      <c r="K45" s="58">
        <v>0</v>
      </c>
      <c r="L45" s="56"/>
    </row>
    <row r="46" spans="2:12">
      <c r="B46" s="65"/>
      <c r="C46" s="53"/>
      <c r="D46" s="53"/>
      <c r="E46" s="53"/>
      <c r="F46" s="53"/>
      <c r="G46" s="53"/>
      <c r="H46" s="706" t="s">
        <v>116</v>
      </c>
      <c r="I46" s="706"/>
      <c r="J46" s="58">
        <v>284823</v>
      </c>
      <c r="K46" s="58">
        <v>389910</v>
      </c>
      <c r="L46" s="56"/>
    </row>
    <row r="47" spans="2:12">
      <c r="B47" s="65"/>
      <c r="C47" s="53"/>
      <c r="D47" s="53"/>
      <c r="E47" s="53"/>
      <c r="F47" s="53"/>
      <c r="G47" s="53"/>
      <c r="H47" s="59"/>
      <c r="I47" s="60"/>
      <c r="J47" s="61"/>
      <c r="K47" s="61"/>
      <c r="L47" s="56"/>
    </row>
    <row r="48" spans="2:12">
      <c r="B48" s="65"/>
      <c r="C48" s="53"/>
      <c r="D48" s="53"/>
      <c r="E48" s="53"/>
      <c r="F48" s="53"/>
      <c r="G48" s="53"/>
      <c r="H48" s="703" t="s">
        <v>117</v>
      </c>
      <c r="I48" s="703"/>
      <c r="J48" s="24">
        <f>J49</f>
        <v>0</v>
      </c>
      <c r="K48" s="24">
        <f>K49</f>
        <v>0</v>
      </c>
      <c r="L48" s="56"/>
    </row>
    <row r="49" spans="2:12">
      <c r="B49" s="65"/>
      <c r="C49" s="53"/>
      <c r="D49" s="53"/>
      <c r="E49" s="53"/>
      <c r="F49" s="53"/>
      <c r="G49" s="53"/>
      <c r="H49" s="706" t="s">
        <v>118</v>
      </c>
      <c r="I49" s="706"/>
      <c r="J49" s="58">
        <v>0</v>
      </c>
      <c r="K49" s="58">
        <v>0</v>
      </c>
      <c r="L49" s="56"/>
    </row>
    <row r="50" spans="2:12">
      <c r="B50" s="65"/>
      <c r="C50" s="53"/>
      <c r="D50" s="53"/>
      <c r="E50" s="53"/>
      <c r="F50" s="53"/>
      <c r="G50" s="53"/>
      <c r="H50" s="59"/>
      <c r="I50" s="60"/>
      <c r="J50" s="61"/>
      <c r="K50" s="61"/>
      <c r="L50" s="56"/>
    </row>
    <row r="51" spans="2:12">
      <c r="B51" s="65"/>
      <c r="C51" s="53"/>
      <c r="D51" s="53"/>
      <c r="E51" s="53"/>
      <c r="F51" s="53"/>
      <c r="G51" s="53"/>
      <c r="H51" s="707" t="s">
        <v>119</v>
      </c>
      <c r="I51" s="707"/>
      <c r="J51" s="24">
        <f>J12+J17+J28+J33+J40+J48</f>
        <v>25063304</v>
      </c>
      <c r="K51" s="24">
        <f>K12+K17+K28+K33+K40+K48</f>
        <v>21419753</v>
      </c>
      <c r="L51" s="66"/>
    </row>
    <row r="52" spans="2:12">
      <c r="B52" s="65"/>
      <c r="C52" s="53"/>
      <c r="D52" s="53"/>
      <c r="E52" s="53"/>
      <c r="F52" s="53"/>
      <c r="G52" s="53"/>
      <c r="H52" s="67"/>
      <c r="I52" s="67"/>
      <c r="J52" s="52"/>
      <c r="K52" s="52"/>
      <c r="L52" s="66"/>
    </row>
    <row r="53" spans="2:12">
      <c r="B53" s="65"/>
      <c r="C53" s="53"/>
      <c r="D53" s="53"/>
      <c r="E53" s="53"/>
      <c r="F53" s="53"/>
      <c r="G53" s="53"/>
      <c r="H53" s="708" t="s">
        <v>120</v>
      </c>
      <c r="I53" s="708"/>
      <c r="J53" s="24">
        <f>E33-J51</f>
        <v>-1287095</v>
      </c>
      <c r="K53" s="24">
        <f>F33-K51</f>
        <v>309563</v>
      </c>
      <c r="L53" s="66"/>
    </row>
    <row r="54" spans="2:12">
      <c r="B54" s="68"/>
      <c r="C54" s="69"/>
      <c r="D54" s="69"/>
      <c r="E54" s="69"/>
      <c r="F54" s="69"/>
      <c r="G54" s="69"/>
      <c r="H54" s="70"/>
      <c r="I54" s="70"/>
      <c r="J54" s="69"/>
      <c r="K54" s="69"/>
      <c r="L54" s="71"/>
    </row>
    <row r="55" spans="2:12" ht="8.25" customHeight="1">
      <c r="B55" s="44"/>
      <c r="C55" s="44"/>
      <c r="D55" s="44"/>
      <c r="E55" s="44"/>
      <c r="F55" s="44"/>
      <c r="G55" s="44"/>
      <c r="H55" s="45"/>
      <c r="I55" s="45"/>
      <c r="J55" s="44"/>
      <c r="K55" s="44"/>
      <c r="L55" s="44"/>
    </row>
    <row r="56" spans="2:12" ht="7.5" customHeight="1">
      <c r="B56" s="69"/>
      <c r="C56" s="72"/>
      <c r="D56" s="73"/>
      <c r="E56" s="74"/>
      <c r="F56" s="74"/>
      <c r="G56" s="69"/>
      <c r="H56" s="75"/>
      <c r="I56" s="76"/>
      <c r="J56" s="74"/>
      <c r="K56" s="74"/>
      <c r="L56" s="69"/>
    </row>
    <row r="57" spans="2:12">
      <c r="B57" s="44"/>
      <c r="C57" s="60"/>
      <c r="D57" s="77"/>
      <c r="E57" s="78"/>
      <c r="F57" s="78"/>
      <c r="G57" s="44"/>
      <c r="H57" s="79"/>
      <c r="I57" s="80"/>
      <c r="J57" s="78"/>
      <c r="K57" s="78"/>
      <c r="L57" s="44"/>
    </row>
    <row r="58" spans="2:12">
      <c r="C58" s="709" t="s">
        <v>64</v>
      </c>
      <c r="D58" s="709"/>
      <c r="E58" s="709"/>
      <c r="F58" s="709"/>
      <c r="G58" s="709"/>
      <c r="H58" s="709"/>
      <c r="I58" s="709"/>
      <c r="J58" s="709"/>
      <c r="K58" s="709"/>
    </row>
    <row r="59" spans="2:12">
      <c r="C59" s="60"/>
      <c r="D59" s="77"/>
      <c r="E59" s="78"/>
      <c r="F59" s="78"/>
      <c r="H59" s="79"/>
      <c r="I59" s="77"/>
      <c r="J59" s="78"/>
      <c r="K59" s="78"/>
    </row>
    <row r="60" spans="2:12">
      <c r="C60" s="60"/>
      <c r="D60" s="10"/>
      <c r="E60" s="35"/>
      <c r="F60" s="78"/>
      <c r="H60" s="552"/>
      <c r="I60" s="552"/>
      <c r="J60" s="78"/>
      <c r="K60" s="78"/>
    </row>
    <row r="61" spans="2:12" ht="15" customHeight="1">
      <c r="C61" s="81"/>
      <c r="D61" s="699" t="s">
        <v>1103</v>
      </c>
      <c r="E61" s="699"/>
      <c r="F61" s="78"/>
      <c r="G61" s="549" t="s">
        <v>1101</v>
      </c>
      <c r="H61" s="549"/>
      <c r="I61" s="549"/>
      <c r="J61" s="700" t="s">
        <v>408</v>
      </c>
      <c r="K61" s="700"/>
    </row>
    <row r="62" spans="2:12" ht="15" customHeight="1">
      <c r="C62" s="83"/>
      <c r="D62" s="697" t="s">
        <v>412</v>
      </c>
      <c r="E62" s="697"/>
      <c r="F62" s="84"/>
      <c r="G62" s="553" t="s">
        <v>1104</v>
      </c>
      <c r="H62" s="85"/>
      <c r="I62" s="85"/>
      <c r="J62" s="697" t="s">
        <v>409</v>
      </c>
      <c r="K62" s="697"/>
    </row>
    <row r="63" spans="2:12" ht="15" customHeight="1">
      <c r="E63" s="85"/>
    </row>
    <row r="64" spans="2:12" ht="15" hidden="1" customHeight="1">
      <c r="E64" s="85"/>
    </row>
    <row r="65" spans="5:5" ht="15" hidden="1" customHeight="1">
      <c r="E65" s="85"/>
    </row>
    <row r="66" spans="5:5" ht="15" customHeight="1"/>
    <row r="67" spans="5:5" ht="15" customHeight="1"/>
  </sheetData>
  <mergeCells count="69">
    <mergeCell ref="D62:E62"/>
    <mergeCell ref="H53:I53"/>
    <mergeCell ref="C58:K58"/>
    <mergeCell ref="D61:E61"/>
    <mergeCell ref="H51:I51"/>
    <mergeCell ref="J61:K61"/>
    <mergeCell ref="J62:K62"/>
    <mergeCell ref="H46:I46"/>
    <mergeCell ref="H48:I48"/>
    <mergeCell ref="H37:I37"/>
    <mergeCell ref="H38:I38"/>
    <mergeCell ref="H40:I40"/>
    <mergeCell ref="H41:I41"/>
    <mergeCell ref="H42:I42"/>
    <mergeCell ref="H49:I49"/>
    <mergeCell ref="H36:I36"/>
    <mergeCell ref="C29:D29"/>
    <mergeCell ref="H29:I29"/>
    <mergeCell ref="C30:D30"/>
    <mergeCell ref="H30:I30"/>
    <mergeCell ref="C31:D31"/>
    <mergeCell ref="H31:I31"/>
    <mergeCell ref="C33:D33"/>
    <mergeCell ref="H33:I33"/>
    <mergeCell ref="C34:D34"/>
    <mergeCell ref="H34:I34"/>
    <mergeCell ref="H35:I35"/>
    <mergeCell ref="H43:I43"/>
    <mergeCell ref="H44:I44"/>
    <mergeCell ref="H45:I45"/>
    <mergeCell ref="C22:D22"/>
    <mergeCell ref="H22:I22"/>
    <mergeCell ref="C27:D27"/>
    <mergeCell ref="C28:D28"/>
    <mergeCell ref="H28:I28"/>
    <mergeCell ref="H25:I25"/>
    <mergeCell ref="C26:D26"/>
    <mergeCell ref="H26:I26"/>
    <mergeCell ref="C24:D24"/>
    <mergeCell ref="H24:I24"/>
    <mergeCell ref="C23:D23"/>
    <mergeCell ref="H23:I23"/>
    <mergeCell ref="C20:D20"/>
    <mergeCell ref="H20:I20"/>
    <mergeCell ref="H21:I21"/>
    <mergeCell ref="C13:D13"/>
    <mergeCell ref="H13:I13"/>
    <mergeCell ref="C17:D17"/>
    <mergeCell ref="H17:I17"/>
    <mergeCell ref="C18:D18"/>
    <mergeCell ref="H18:I18"/>
    <mergeCell ref="C19:D19"/>
    <mergeCell ref="H19:I19"/>
    <mergeCell ref="C14:D14"/>
    <mergeCell ref="H14:I14"/>
    <mergeCell ref="C15:D15"/>
    <mergeCell ref="H15:I15"/>
    <mergeCell ref="C16:D16"/>
    <mergeCell ref="B1:L1"/>
    <mergeCell ref="C11:D11"/>
    <mergeCell ref="H11:I11"/>
    <mergeCell ref="C12:D12"/>
    <mergeCell ref="H12:I12"/>
    <mergeCell ref="C9:D9"/>
    <mergeCell ref="H9:I9"/>
    <mergeCell ref="D2:J2"/>
    <mergeCell ref="D3:J3"/>
    <mergeCell ref="D4:J4"/>
    <mergeCell ref="D5:J5"/>
  </mergeCells>
  <pageMargins left="0.70866141732283472" right="0.70866141732283472" top="0.74803149606299213" bottom="0.74803149606299213" header="0.31496062992125984" footer="0.31496062992125984"/>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S48"/>
  <sheetViews>
    <sheetView showGridLines="0" zoomScale="80" zoomScaleNormal="80" workbookViewId="0">
      <selection activeCell="F44" sqref="F44"/>
    </sheetView>
  </sheetViews>
  <sheetFormatPr baseColWidth="10" defaultColWidth="0" defaultRowHeight="15" customHeight="1" zeroHeight="1"/>
  <cols>
    <col min="1" max="1" width="3.42578125" customWidth="1"/>
    <col min="2" max="2" width="3.7109375" customWidth="1"/>
    <col min="3" max="3" width="28.28515625" customWidth="1"/>
    <col min="4" max="4" width="46.140625" customWidth="1"/>
    <col min="5" max="9" width="21" customWidth="1"/>
    <col min="10" max="10" width="4.5703125" customWidth="1"/>
    <col min="11" max="11" width="3" customWidth="1"/>
    <col min="12" max="256" width="11.42578125" hidden="1"/>
    <col min="257" max="257" width="3.42578125" customWidth="1"/>
    <col min="258" max="258" width="3.7109375" customWidth="1"/>
    <col min="259" max="259" width="11.42578125" customWidth="1"/>
    <col min="260" max="260" width="46.140625" customWidth="1"/>
    <col min="261" max="265" width="21" customWidth="1"/>
    <col min="266" max="266" width="4.5703125" customWidth="1"/>
    <col min="267" max="267" width="3" customWidth="1"/>
    <col min="268" max="512" width="11.42578125" hidden="1"/>
    <col min="513" max="513" width="3.42578125" customWidth="1"/>
    <col min="514" max="514" width="3.7109375" customWidth="1"/>
    <col min="515" max="515" width="11.42578125" customWidth="1"/>
    <col min="516" max="516" width="46.140625" customWidth="1"/>
    <col min="517" max="521" width="21" customWidth="1"/>
    <col min="522" max="522" width="4.5703125" customWidth="1"/>
    <col min="523" max="523" width="3" customWidth="1"/>
    <col min="524" max="768" width="11.42578125" hidden="1"/>
    <col min="769" max="769" width="3.42578125" customWidth="1"/>
    <col min="770" max="770" width="3.7109375" customWidth="1"/>
    <col min="771" max="771" width="11.42578125" customWidth="1"/>
    <col min="772" max="772" width="46.140625" customWidth="1"/>
    <col min="773" max="777" width="21" customWidth="1"/>
    <col min="778" max="778" width="4.5703125" customWidth="1"/>
    <col min="779" max="779" width="3" customWidth="1"/>
    <col min="780" max="1024" width="11.42578125" hidden="1"/>
    <col min="1025" max="1025" width="3.42578125" customWidth="1"/>
    <col min="1026" max="1026" width="3.7109375" customWidth="1"/>
    <col min="1027" max="1027" width="11.42578125" customWidth="1"/>
    <col min="1028" max="1028" width="46.140625" customWidth="1"/>
    <col min="1029" max="1033" width="21" customWidth="1"/>
    <col min="1034" max="1034" width="4.5703125" customWidth="1"/>
    <col min="1035" max="1035" width="3" customWidth="1"/>
    <col min="1036" max="1280" width="11.42578125" hidden="1"/>
    <col min="1281" max="1281" width="3.42578125" customWidth="1"/>
    <col min="1282" max="1282" width="3.7109375" customWidth="1"/>
    <col min="1283" max="1283" width="11.42578125" customWidth="1"/>
    <col min="1284" max="1284" width="46.140625" customWidth="1"/>
    <col min="1285" max="1289" width="21" customWidth="1"/>
    <col min="1290" max="1290" width="4.5703125" customWidth="1"/>
    <col min="1291" max="1291" width="3" customWidth="1"/>
    <col min="1292" max="1536" width="11.42578125" hidden="1"/>
    <col min="1537" max="1537" width="3.42578125" customWidth="1"/>
    <col min="1538" max="1538" width="3.7109375" customWidth="1"/>
    <col min="1539" max="1539" width="11.42578125" customWidth="1"/>
    <col min="1540" max="1540" width="46.140625" customWidth="1"/>
    <col min="1541" max="1545" width="21" customWidth="1"/>
    <col min="1546" max="1546" width="4.5703125" customWidth="1"/>
    <col min="1547" max="1547" width="3" customWidth="1"/>
    <col min="1548" max="1792" width="11.42578125" hidden="1"/>
    <col min="1793" max="1793" width="3.42578125" customWidth="1"/>
    <col min="1794" max="1794" width="3.7109375" customWidth="1"/>
    <col min="1795" max="1795" width="11.42578125" customWidth="1"/>
    <col min="1796" max="1796" width="46.140625" customWidth="1"/>
    <col min="1797" max="1801" width="21" customWidth="1"/>
    <col min="1802" max="1802" width="4.5703125" customWidth="1"/>
    <col min="1803" max="1803" width="3" customWidth="1"/>
    <col min="1804" max="2048" width="11.42578125" hidden="1"/>
    <col min="2049" max="2049" width="3.42578125" customWidth="1"/>
    <col min="2050" max="2050" width="3.7109375" customWidth="1"/>
    <col min="2051" max="2051" width="11.42578125" customWidth="1"/>
    <col min="2052" max="2052" width="46.140625" customWidth="1"/>
    <col min="2053" max="2057" width="21" customWidth="1"/>
    <col min="2058" max="2058" width="4.5703125" customWidth="1"/>
    <col min="2059" max="2059" width="3" customWidth="1"/>
    <col min="2060" max="2304" width="11.42578125" hidden="1"/>
    <col min="2305" max="2305" width="3.42578125" customWidth="1"/>
    <col min="2306" max="2306" width="3.7109375" customWidth="1"/>
    <col min="2307" max="2307" width="11.42578125" customWidth="1"/>
    <col min="2308" max="2308" width="46.140625" customWidth="1"/>
    <col min="2309" max="2313" width="21" customWidth="1"/>
    <col min="2314" max="2314" width="4.5703125" customWidth="1"/>
    <col min="2315" max="2315" width="3" customWidth="1"/>
    <col min="2316" max="2560" width="11.42578125" hidden="1"/>
    <col min="2561" max="2561" width="3.42578125" customWidth="1"/>
    <col min="2562" max="2562" width="3.7109375" customWidth="1"/>
    <col min="2563" max="2563" width="11.42578125" customWidth="1"/>
    <col min="2564" max="2564" width="46.140625" customWidth="1"/>
    <col min="2565" max="2569" width="21" customWidth="1"/>
    <col min="2570" max="2570" width="4.5703125" customWidth="1"/>
    <col min="2571" max="2571" width="3" customWidth="1"/>
    <col min="2572" max="2816" width="11.42578125" hidden="1"/>
    <col min="2817" max="2817" width="3.42578125" customWidth="1"/>
    <col min="2818" max="2818" width="3.7109375" customWidth="1"/>
    <col min="2819" max="2819" width="11.42578125" customWidth="1"/>
    <col min="2820" max="2820" width="46.140625" customWidth="1"/>
    <col min="2821" max="2825" width="21" customWidth="1"/>
    <col min="2826" max="2826" width="4.5703125" customWidth="1"/>
    <col min="2827" max="2827" width="3" customWidth="1"/>
    <col min="2828" max="3072" width="11.42578125" hidden="1"/>
    <col min="3073" max="3073" width="3.42578125" customWidth="1"/>
    <col min="3074" max="3074" width="3.7109375" customWidth="1"/>
    <col min="3075" max="3075" width="11.42578125" customWidth="1"/>
    <col min="3076" max="3076" width="46.140625" customWidth="1"/>
    <col min="3077" max="3081" width="21" customWidth="1"/>
    <col min="3082" max="3082" width="4.5703125" customWidth="1"/>
    <col min="3083" max="3083" width="3" customWidth="1"/>
    <col min="3084" max="3328" width="11.42578125" hidden="1"/>
    <col min="3329" max="3329" width="3.42578125" customWidth="1"/>
    <col min="3330" max="3330" width="3.7109375" customWidth="1"/>
    <col min="3331" max="3331" width="11.42578125" customWidth="1"/>
    <col min="3332" max="3332" width="46.140625" customWidth="1"/>
    <col min="3333" max="3337" width="21" customWidth="1"/>
    <col min="3338" max="3338" width="4.5703125" customWidth="1"/>
    <col min="3339" max="3339" width="3" customWidth="1"/>
    <col min="3340" max="3584" width="11.42578125" hidden="1"/>
    <col min="3585" max="3585" width="3.42578125" customWidth="1"/>
    <col min="3586" max="3586" width="3.7109375" customWidth="1"/>
    <col min="3587" max="3587" width="11.42578125" customWidth="1"/>
    <col min="3588" max="3588" width="46.140625" customWidth="1"/>
    <col min="3589" max="3593" width="21" customWidth="1"/>
    <col min="3594" max="3594" width="4.5703125" customWidth="1"/>
    <col min="3595" max="3595" width="3" customWidth="1"/>
    <col min="3596" max="3840" width="11.42578125" hidden="1"/>
    <col min="3841" max="3841" width="3.42578125" customWidth="1"/>
    <col min="3842" max="3842" width="3.7109375" customWidth="1"/>
    <col min="3843" max="3843" width="11.42578125" customWidth="1"/>
    <col min="3844" max="3844" width="46.140625" customWidth="1"/>
    <col min="3845" max="3849" width="21" customWidth="1"/>
    <col min="3850" max="3850" width="4.5703125" customWidth="1"/>
    <col min="3851" max="3851" width="3" customWidth="1"/>
    <col min="3852" max="4096" width="11.42578125" hidden="1"/>
    <col min="4097" max="4097" width="3.42578125" customWidth="1"/>
    <col min="4098" max="4098" width="3.7109375" customWidth="1"/>
    <col min="4099" max="4099" width="11.42578125" customWidth="1"/>
    <col min="4100" max="4100" width="46.140625" customWidth="1"/>
    <col min="4101" max="4105" width="21" customWidth="1"/>
    <col min="4106" max="4106" width="4.5703125" customWidth="1"/>
    <col min="4107" max="4107" width="3" customWidth="1"/>
    <col min="4108" max="4352" width="11.42578125" hidden="1"/>
    <col min="4353" max="4353" width="3.42578125" customWidth="1"/>
    <col min="4354" max="4354" width="3.7109375" customWidth="1"/>
    <col min="4355" max="4355" width="11.42578125" customWidth="1"/>
    <col min="4356" max="4356" width="46.140625" customWidth="1"/>
    <col min="4357" max="4361" width="21" customWidth="1"/>
    <col min="4362" max="4362" width="4.5703125" customWidth="1"/>
    <col min="4363" max="4363" width="3" customWidth="1"/>
    <col min="4364" max="4608" width="11.42578125" hidden="1"/>
    <col min="4609" max="4609" width="3.42578125" customWidth="1"/>
    <col min="4610" max="4610" width="3.7109375" customWidth="1"/>
    <col min="4611" max="4611" width="11.42578125" customWidth="1"/>
    <col min="4612" max="4612" width="46.140625" customWidth="1"/>
    <col min="4613" max="4617" width="21" customWidth="1"/>
    <col min="4618" max="4618" width="4.5703125" customWidth="1"/>
    <col min="4619" max="4619" width="3" customWidth="1"/>
    <col min="4620" max="4864" width="11.42578125" hidden="1"/>
    <col min="4865" max="4865" width="3.42578125" customWidth="1"/>
    <col min="4866" max="4866" width="3.7109375" customWidth="1"/>
    <col min="4867" max="4867" width="11.42578125" customWidth="1"/>
    <col min="4868" max="4868" width="46.140625" customWidth="1"/>
    <col min="4869" max="4873" width="21" customWidth="1"/>
    <col min="4874" max="4874" width="4.5703125" customWidth="1"/>
    <col min="4875" max="4875" width="3" customWidth="1"/>
    <col min="4876" max="5120" width="11.42578125" hidden="1"/>
    <col min="5121" max="5121" width="3.42578125" customWidth="1"/>
    <col min="5122" max="5122" width="3.7109375" customWidth="1"/>
    <col min="5123" max="5123" width="11.42578125" customWidth="1"/>
    <col min="5124" max="5124" width="46.140625" customWidth="1"/>
    <col min="5125" max="5129" width="21" customWidth="1"/>
    <col min="5130" max="5130" width="4.5703125" customWidth="1"/>
    <col min="5131" max="5131" width="3" customWidth="1"/>
    <col min="5132" max="5376" width="11.42578125" hidden="1"/>
    <col min="5377" max="5377" width="3.42578125" customWidth="1"/>
    <col min="5378" max="5378" width="3.7109375" customWidth="1"/>
    <col min="5379" max="5379" width="11.42578125" customWidth="1"/>
    <col min="5380" max="5380" width="46.140625" customWidth="1"/>
    <col min="5381" max="5385" width="21" customWidth="1"/>
    <col min="5386" max="5386" width="4.5703125" customWidth="1"/>
    <col min="5387" max="5387" width="3" customWidth="1"/>
    <col min="5388" max="5632" width="11.42578125" hidden="1"/>
    <col min="5633" max="5633" width="3.42578125" customWidth="1"/>
    <col min="5634" max="5634" width="3.7109375" customWidth="1"/>
    <col min="5635" max="5635" width="11.42578125" customWidth="1"/>
    <col min="5636" max="5636" width="46.140625" customWidth="1"/>
    <col min="5637" max="5641" width="21" customWidth="1"/>
    <col min="5642" max="5642" width="4.5703125" customWidth="1"/>
    <col min="5643" max="5643" width="3" customWidth="1"/>
    <col min="5644" max="5888" width="11.42578125" hidden="1"/>
    <col min="5889" max="5889" width="3.42578125" customWidth="1"/>
    <col min="5890" max="5890" width="3.7109375" customWidth="1"/>
    <col min="5891" max="5891" width="11.42578125" customWidth="1"/>
    <col min="5892" max="5892" width="46.140625" customWidth="1"/>
    <col min="5893" max="5897" width="21" customWidth="1"/>
    <col min="5898" max="5898" width="4.5703125" customWidth="1"/>
    <col min="5899" max="5899" width="3" customWidth="1"/>
    <col min="5900" max="6144" width="11.42578125" hidden="1"/>
    <col min="6145" max="6145" width="3.42578125" customWidth="1"/>
    <col min="6146" max="6146" width="3.7109375" customWidth="1"/>
    <col min="6147" max="6147" width="11.42578125" customWidth="1"/>
    <col min="6148" max="6148" width="46.140625" customWidth="1"/>
    <col min="6149" max="6153" width="21" customWidth="1"/>
    <col min="6154" max="6154" width="4.5703125" customWidth="1"/>
    <col min="6155" max="6155" width="3" customWidth="1"/>
    <col min="6156" max="6400" width="11.42578125" hidden="1"/>
    <col min="6401" max="6401" width="3.42578125" customWidth="1"/>
    <col min="6402" max="6402" width="3.7109375" customWidth="1"/>
    <col min="6403" max="6403" width="11.42578125" customWidth="1"/>
    <col min="6404" max="6404" width="46.140625" customWidth="1"/>
    <col min="6405" max="6409" width="21" customWidth="1"/>
    <col min="6410" max="6410" width="4.5703125" customWidth="1"/>
    <col min="6411" max="6411" width="3" customWidth="1"/>
    <col min="6412" max="6656" width="11.42578125" hidden="1"/>
    <col min="6657" max="6657" width="3.42578125" customWidth="1"/>
    <col min="6658" max="6658" width="3.7109375" customWidth="1"/>
    <col min="6659" max="6659" width="11.42578125" customWidth="1"/>
    <col min="6660" max="6660" width="46.140625" customWidth="1"/>
    <col min="6661" max="6665" width="21" customWidth="1"/>
    <col min="6666" max="6666" width="4.5703125" customWidth="1"/>
    <col min="6667" max="6667" width="3" customWidth="1"/>
    <col min="6668" max="6912" width="11.42578125" hidden="1"/>
    <col min="6913" max="6913" width="3.42578125" customWidth="1"/>
    <col min="6914" max="6914" width="3.7109375" customWidth="1"/>
    <col min="6915" max="6915" width="11.42578125" customWidth="1"/>
    <col min="6916" max="6916" width="46.140625" customWidth="1"/>
    <col min="6917" max="6921" width="21" customWidth="1"/>
    <col min="6922" max="6922" width="4.5703125" customWidth="1"/>
    <col min="6923" max="6923" width="3" customWidth="1"/>
    <col min="6924" max="7168" width="11.42578125" hidden="1"/>
    <col min="7169" max="7169" width="3.42578125" customWidth="1"/>
    <col min="7170" max="7170" width="3.7109375" customWidth="1"/>
    <col min="7171" max="7171" width="11.42578125" customWidth="1"/>
    <col min="7172" max="7172" width="46.140625" customWidth="1"/>
    <col min="7173" max="7177" width="21" customWidth="1"/>
    <col min="7178" max="7178" width="4.5703125" customWidth="1"/>
    <col min="7179" max="7179" width="3" customWidth="1"/>
    <col min="7180" max="7424" width="11.42578125" hidden="1"/>
    <col min="7425" max="7425" width="3.42578125" customWidth="1"/>
    <col min="7426" max="7426" width="3.7109375" customWidth="1"/>
    <col min="7427" max="7427" width="11.42578125" customWidth="1"/>
    <col min="7428" max="7428" width="46.140625" customWidth="1"/>
    <col min="7429" max="7433" width="21" customWidth="1"/>
    <col min="7434" max="7434" width="4.5703125" customWidth="1"/>
    <col min="7435" max="7435" width="3" customWidth="1"/>
    <col min="7436" max="7680" width="11.42578125" hidden="1"/>
    <col min="7681" max="7681" width="3.42578125" customWidth="1"/>
    <col min="7682" max="7682" width="3.7109375" customWidth="1"/>
    <col min="7683" max="7683" width="11.42578125" customWidth="1"/>
    <col min="7684" max="7684" width="46.140625" customWidth="1"/>
    <col min="7685" max="7689" width="21" customWidth="1"/>
    <col min="7690" max="7690" width="4.5703125" customWidth="1"/>
    <col min="7691" max="7691" width="3" customWidth="1"/>
    <col min="7692" max="7936" width="11.42578125" hidden="1"/>
    <col min="7937" max="7937" width="3.42578125" customWidth="1"/>
    <col min="7938" max="7938" width="3.7109375" customWidth="1"/>
    <col min="7939" max="7939" width="11.42578125" customWidth="1"/>
    <col min="7940" max="7940" width="46.140625" customWidth="1"/>
    <col min="7941" max="7945" width="21" customWidth="1"/>
    <col min="7946" max="7946" width="4.5703125" customWidth="1"/>
    <col min="7947" max="7947" width="3" customWidth="1"/>
    <col min="7948" max="8192" width="11.42578125" hidden="1"/>
    <col min="8193" max="8193" width="3.42578125" customWidth="1"/>
    <col min="8194" max="8194" width="3.7109375" customWidth="1"/>
    <col min="8195" max="8195" width="11.42578125" customWidth="1"/>
    <col min="8196" max="8196" width="46.140625" customWidth="1"/>
    <col min="8197" max="8201" width="21" customWidth="1"/>
    <col min="8202" max="8202" width="4.5703125" customWidth="1"/>
    <col min="8203" max="8203" width="3" customWidth="1"/>
    <col min="8204" max="8448" width="11.42578125" hidden="1"/>
    <col min="8449" max="8449" width="3.42578125" customWidth="1"/>
    <col min="8450" max="8450" width="3.7109375" customWidth="1"/>
    <col min="8451" max="8451" width="11.42578125" customWidth="1"/>
    <col min="8452" max="8452" width="46.140625" customWidth="1"/>
    <col min="8453" max="8457" width="21" customWidth="1"/>
    <col min="8458" max="8458" width="4.5703125" customWidth="1"/>
    <col min="8459" max="8459" width="3" customWidth="1"/>
    <col min="8460" max="8704" width="11.42578125" hidden="1"/>
    <col min="8705" max="8705" width="3.42578125" customWidth="1"/>
    <col min="8706" max="8706" width="3.7109375" customWidth="1"/>
    <col min="8707" max="8707" width="11.42578125" customWidth="1"/>
    <col min="8708" max="8708" width="46.140625" customWidth="1"/>
    <col min="8709" max="8713" width="21" customWidth="1"/>
    <col min="8714" max="8714" width="4.5703125" customWidth="1"/>
    <col min="8715" max="8715" width="3" customWidth="1"/>
    <col min="8716" max="8960" width="11.42578125" hidden="1"/>
    <col min="8961" max="8961" width="3.42578125" customWidth="1"/>
    <col min="8962" max="8962" width="3.7109375" customWidth="1"/>
    <col min="8963" max="8963" width="11.42578125" customWidth="1"/>
    <col min="8964" max="8964" width="46.140625" customWidth="1"/>
    <col min="8965" max="8969" width="21" customWidth="1"/>
    <col min="8970" max="8970" width="4.5703125" customWidth="1"/>
    <col min="8971" max="8971" width="3" customWidth="1"/>
    <col min="8972" max="9216" width="11.42578125" hidden="1"/>
    <col min="9217" max="9217" width="3.42578125" customWidth="1"/>
    <col min="9218" max="9218" width="3.7109375" customWidth="1"/>
    <col min="9219" max="9219" width="11.42578125" customWidth="1"/>
    <col min="9220" max="9220" width="46.140625" customWidth="1"/>
    <col min="9221" max="9225" width="21" customWidth="1"/>
    <col min="9226" max="9226" width="4.5703125" customWidth="1"/>
    <col min="9227" max="9227" width="3" customWidth="1"/>
    <col min="9228" max="9472" width="11.42578125" hidden="1"/>
    <col min="9473" max="9473" width="3.42578125" customWidth="1"/>
    <col min="9474" max="9474" width="3.7109375" customWidth="1"/>
    <col min="9475" max="9475" width="11.42578125" customWidth="1"/>
    <col min="9476" max="9476" width="46.140625" customWidth="1"/>
    <col min="9477" max="9481" width="21" customWidth="1"/>
    <col min="9482" max="9482" width="4.5703125" customWidth="1"/>
    <col min="9483" max="9483" width="3" customWidth="1"/>
    <col min="9484" max="9728" width="11.42578125" hidden="1"/>
    <col min="9729" max="9729" width="3.42578125" customWidth="1"/>
    <col min="9730" max="9730" width="3.7109375" customWidth="1"/>
    <col min="9731" max="9731" width="11.42578125" customWidth="1"/>
    <col min="9732" max="9732" width="46.140625" customWidth="1"/>
    <col min="9733" max="9737" width="21" customWidth="1"/>
    <col min="9738" max="9738" width="4.5703125" customWidth="1"/>
    <col min="9739" max="9739" width="3" customWidth="1"/>
    <col min="9740" max="9984" width="11.42578125" hidden="1"/>
    <col min="9985" max="9985" width="3.42578125" customWidth="1"/>
    <col min="9986" max="9986" width="3.7109375" customWidth="1"/>
    <col min="9987" max="9987" width="11.42578125" customWidth="1"/>
    <col min="9988" max="9988" width="46.140625" customWidth="1"/>
    <col min="9989" max="9993" width="21" customWidth="1"/>
    <col min="9994" max="9994" width="4.5703125" customWidth="1"/>
    <col min="9995" max="9995" width="3" customWidth="1"/>
    <col min="9996" max="10240" width="11.42578125" hidden="1"/>
    <col min="10241" max="10241" width="3.42578125" customWidth="1"/>
    <col min="10242" max="10242" width="3.7109375" customWidth="1"/>
    <col min="10243" max="10243" width="11.42578125" customWidth="1"/>
    <col min="10244" max="10244" width="46.140625" customWidth="1"/>
    <col min="10245" max="10249" width="21" customWidth="1"/>
    <col min="10250" max="10250" width="4.5703125" customWidth="1"/>
    <col min="10251" max="10251" width="3" customWidth="1"/>
    <col min="10252" max="10496" width="11.42578125" hidden="1"/>
    <col min="10497" max="10497" width="3.42578125" customWidth="1"/>
    <col min="10498" max="10498" width="3.7109375" customWidth="1"/>
    <col min="10499" max="10499" width="11.42578125" customWidth="1"/>
    <col min="10500" max="10500" width="46.140625" customWidth="1"/>
    <col min="10501" max="10505" width="21" customWidth="1"/>
    <col min="10506" max="10506" width="4.5703125" customWidth="1"/>
    <col min="10507" max="10507" width="3" customWidth="1"/>
    <col min="10508" max="10752" width="11.42578125" hidden="1"/>
    <col min="10753" max="10753" width="3.42578125" customWidth="1"/>
    <col min="10754" max="10754" width="3.7109375" customWidth="1"/>
    <col min="10755" max="10755" width="11.42578125" customWidth="1"/>
    <col min="10756" max="10756" width="46.140625" customWidth="1"/>
    <col min="10757" max="10761" width="21" customWidth="1"/>
    <col min="10762" max="10762" width="4.5703125" customWidth="1"/>
    <col min="10763" max="10763" width="3" customWidth="1"/>
    <col min="10764" max="11008" width="11.42578125" hidden="1"/>
    <col min="11009" max="11009" width="3.42578125" customWidth="1"/>
    <col min="11010" max="11010" width="3.7109375" customWidth="1"/>
    <col min="11011" max="11011" width="11.42578125" customWidth="1"/>
    <col min="11012" max="11012" width="46.140625" customWidth="1"/>
    <col min="11013" max="11017" width="21" customWidth="1"/>
    <col min="11018" max="11018" width="4.5703125" customWidth="1"/>
    <col min="11019" max="11019" width="3" customWidth="1"/>
    <col min="11020" max="11264" width="11.42578125" hidden="1"/>
    <col min="11265" max="11265" width="3.42578125" customWidth="1"/>
    <col min="11266" max="11266" width="3.7109375" customWidth="1"/>
    <col min="11267" max="11267" width="11.42578125" customWidth="1"/>
    <col min="11268" max="11268" width="46.140625" customWidth="1"/>
    <col min="11269" max="11273" width="21" customWidth="1"/>
    <col min="11274" max="11274" width="4.5703125" customWidth="1"/>
    <col min="11275" max="11275" width="3" customWidth="1"/>
    <col min="11276" max="11520" width="11.42578125" hidden="1"/>
    <col min="11521" max="11521" width="3.42578125" customWidth="1"/>
    <col min="11522" max="11522" width="3.7109375" customWidth="1"/>
    <col min="11523" max="11523" width="11.42578125" customWidth="1"/>
    <col min="11524" max="11524" width="46.140625" customWidth="1"/>
    <col min="11525" max="11529" width="21" customWidth="1"/>
    <col min="11530" max="11530" width="4.5703125" customWidth="1"/>
    <col min="11531" max="11531" width="3" customWidth="1"/>
    <col min="11532" max="11776" width="11.42578125" hidden="1"/>
    <col min="11777" max="11777" width="3.42578125" customWidth="1"/>
    <col min="11778" max="11778" width="3.7109375" customWidth="1"/>
    <col min="11779" max="11779" width="11.42578125" customWidth="1"/>
    <col min="11780" max="11780" width="46.140625" customWidth="1"/>
    <col min="11781" max="11785" width="21" customWidth="1"/>
    <col min="11786" max="11786" width="4.5703125" customWidth="1"/>
    <col min="11787" max="11787" width="3" customWidth="1"/>
    <col min="11788" max="12032" width="11.42578125" hidden="1"/>
    <col min="12033" max="12033" width="3.42578125" customWidth="1"/>
    <col min="12034" max="12034" width="3.7109375" customWidth="1"/>
    <col min="12035" max="12035" width="11.42578125" customWidth="1"/>
    <col min="12036" max="12036" width="46.140625" customWidth="1"/>
    <col min="12037" max="12041" width="21" customWidth="1"/>
    <col min="12042" max="12042" width="4.5703125" customWidth="1"/>
    <col min="12043" max="12043" width="3" customWidth="1"/>
    <col min="12044" max="12288" width="11.42578125" hidden="1"/>
    <col min="12289" max="12289" width="3.42578125" customWidth="1"/>
    <col min="12290" max="12290" width="3.7109375" customWidth="1"/>
    <col min="12291" max="12291" width="11.42578125" customWidth="1"/>
    <col min="12292" max="12292" width="46.140625" customWidth="1"/>
    <col min="12293" max="12297" width="21" customWidth="1"/>
    <col min="12298" max="12298" width="4.5703125" customWidth="1"/>
    <col min="12299" max="12299" width="3" customWidth="1"/>
    <col min="12300" max="12544" width="11.42578125" hidden="1"/>
    <col min="12545" max="12545" width="3.42578125" customWidth="1"/>
    <col min="12546" max="12546" width="3.7109375" customWidth="1"/>
    <col min="12547" max="12547" width="11.42578125" customWidth="1"/>
    <col min="12548" max="12548" width="46.140625" customWidth="1"/>
    <col min="12549" max="12553" width="21" customWidth="1"/>
    <col min="12554" max="12554" width="4.5703125" customWidth="1"/>
    <col min="12555" max="12555" width="3" customWidth="1"/>
    <col min="12556" max="12800" width="11.42578125" hidden="1"/>
    <col min="12801" max="12801" width="3.42578125" customWidth="1"/>
    <col min="12802" max="12802" width="3.7109375" customWidth="1"/>
    <col min="12803" max="12803" width="11.42578125" customWidth="1"/>
    <col min="12804" max="12804" width="46.140625" customWidth="1"/>
    <col min="12805" max="12809" width="21" customWidth="1"/>
    <col min="12810" max="12810" width="4.5703125" customWidth="1"/>
    <col min="12811" max="12811" width="3" customWidth="1"/>
    <col min="12812" max="13056" width="11.42578125" hidden="1"/>
    <col min="13057" max="13057" width="3.42578125" customWidth="1"/>
    <col min="13058" max="13058" width="3.7109375" customWidth="1"/>
    <col min="13059" max="13059" width="11.42578125" customWidth="1"/>
    <col min="13060" max="13060" width="46.140625" customWidth="1"/>
    <col min="13061" max="13065" width="21" customWidth="1"/>
    <col min="13066" max="13066" width="4.5703125" customWidth="1"/>
    <col min="13067" max="13067" width="3" customWidth="1"/>
    <col min="13068" max="13312" width="11.42578125" hidden="1"/>
    <col min="13313" max="13313" width="3.42578125" customWidth="1"/>
    <col min="13314" max="13314" width="3.7109375" customWidth="1"/>
    <col min="13315" max="13315" width="11.42578125" customWidth="1"/>
    <col min="13316" max="13316" width="46.140625" customWidth="1"/>
    <col min="13317" max="13321" width="21" customWidth="1"/>
    <col min="13322" max="13322" width="4.5703125" customWidth="1"/>
    <col min="13323" max="13323" width="3" customWidth="1"/>
    <col min="13324" max="13568" width="11.42578125" hidden="1"/>
    <col min="13569" max="13569" width="3.42578125" customWidth="1"/>
    <col min="13570" max="13570" width="3.7109375" customWidth="1"/>
    <col min="13571" max="13571" width="11.42578125" customWidth="1"/>
    <col min="13572" max="13572" width="46.140625" customWidth="1"/>
    <col min="13573" max="13577" width="21" customWidth="1"/>
    <col min="13578" max="13578" width="4.5703125" customWidth="1"/>
    <col min="13579" max="13579" width="3" customWidth="1"/>
    <col min="13580" max="13824" width="11.42578125" hidden="1"/>
    <col min="13825" max="13825" width="3.42578125" customWidth="1"/>
    <col min="13826" max="13826" width="3.7109375" customWidth="1"/>
    <col min="13827" max="13827" width="11.42578125" customWidth="1"/>
    <col min="13828" max="13828" width="46.140625" customWidth="1"/>
    <col min="13829" max="13833" width="21" customWidth="1"/>
    <col min="13834" max="13834" width="4.5703125" customWidth="1"/>
    <col min="13835" max="13835" width="3" customWidth="1"/>
    <col min="13836" max="14080" width="11.42578125" hidden="1"/>
    <col min="14081" max="14081" width="3.42578125" customWidth="1"/>
    <col min="14082" max="14082" width="3.7109375" customWidth="1"/>
    <col min="14083" max="14083" width="11.42578125" customWidth="1"/>
    <col min="14084" max="14084" width="46.140625" customWidth="1"/>
    <col min="14085" max="14089" width="21" customWidth="1"/>
    <col min="14090" max="14090" width="4.5703125" customWidth="1"/>
    <col min="14091" max="14091" width="3" customWidth="1"/>
    <col min="14092" max="14336" width="11.42578125" hidden="1"/>
    <col min="14337" max="14337" width="3.42578125" customWidth="1"/>
    <col min="14338" max="14338" width="3.7109375" customWidth="1"/>
    <col min="14339" max="14339" width="11.42578125" customWidth="1"/>
    <col min="14340" max="14340" width="46.140625" customWidth="1"/>
    <col min="14341" max="14345" width="21" customWidth="1"/>
    <col min="14346" max="14346" width="4.5703125" customWidth="1"/>
    <col min="14347" max="14347" width="3" customWidth="1"/>
    <col min="14348" max="14592" width="11.42578125" hidden="1"/>
    <col min="14593" max="14593" width="3.42578125" customWidth="1"/>
    <col min="14594" max="14594" width="3.7109375" customWidth="1"/>
    <col min="14595" max="14595" width="11.42578125" customWidth="1"/>
    <col min="14596" max="14596" width="46.140625" customWidth="1"/>
    <col min="14597" max="14601" width="21" customWidth="1"/>
    <col min="14602" max="14602" width="4.5703125" customWidth="1"/>
    <col min="14603" max="14603" width="3" customWidth="1"/>
    <col min="14604" max="14848" width="11.42578125" hidden="1"/>
    <col min="14849" max="14849" width="3.42578125" customWidth="1"/>
    <col min="14850" max="14850" width="3.7109375" customWidth="1"/>
    <col min="14851" max="14851" width="11.42578125" customWidth="1"/>
    <col min="14852" max="14852" width="46.140625" customWidth="1"/>
    <col min="14853" max="14857" width="21" customWidth="1"/>
    <col min="14858" max="14858" width="4.5703125" customWidth="1"/>
    <col min="14859" max="14859" width="3" customWidth="1"/>
    <col min="14860" max="15104" width="11.42578125" hidden="1"/>
    <col min="15105" max="15105" width="3.42578125" customWidth="1"/>
    <col min="15106" max="15106" width="3.7109375" customWidth="1"/>
    <col min="15107" max="15107" width="11.42578125" customWidth="1"/>
    <col min="15108" max="15108" width="46.140625" customWidth="1"/>
    <col min="15109" max="15113" width="21" customWidth="1"/>
    <col min="15114" max="15114" width="4.5703125" customWidth="1"/>
    <col min="15115" max="15115" width="3" customWidth="1"/>
    <col min="15116" max="15360" width="11.42578125" hidden="1"/>
    <col min="15361" max="15361" width="3.42578125" customWidth="1"/>
    <col min="15362" max="15362" width="3.7109375" customWidth="1"/>
    <col min="15363" max="15363" width="11.42578125" customWidth="1"/>
    <col min="15364" max="15364" width="46.140625" customWidth="1"/>
    <col min="15365" max="15369" width="21" customWidth="1"/>
    <col min="15370" max="15370" width="4.5703125" customWidth="1"/>
    <col min="15371" max="15371" width="3" customWidth="1"/>
    <col min="15372" max="15616" width="11.42578125" hidden="1"/>
    <col min="15617" max="15617" width="3.42578125" customWidth="1"/>
    <col min="15618" max="15618" width="3.7109375" customWidth="1"/>
    <col min="15619" max="15619" width="11.42578125" customWidth="1"/>
    <col min="15620" max="15620" width="46.140625" customWidth="1"/>
    <col min="15621" max="15625" width="21" customWidth="1"/>
    <col min="15626" max="15626" width="4.5703125" customWidth="1"/>
    <col min="15627" max="15627" width="3" customWidth="1"/>
    <col min="15628" max="15872" width="11.42578125" hidden="1"/>
    <col min="15873" max="15873" width="3.42578125" customWidth="1"/>
    <col min="15874" max="15874" width="3.7109375" customWidth="1"/>
    <col min="15875" max="15875" width="11.42578125" customWidth="1"/>
    <col min="15876" max="15876" width="46.140625" customWidth="1"/>
    <col min="15877" max="15881" width="21" customWidth="1"/>
    <col min="15882" max="15882" width="4.5703125" customWidth="1"/>
    <col min="15883" max="15883" width="3" customWidth="1"/>
    <col min="15884" max="16128" width="11.42578125" hidden="1"/>
    <col min="16129" max="16129" width="3.42578125" customWidth="1"/>
    <col min="16130" max="16130" width="3.7109375" customWidth="1"/>
    <col min="16131" max="16131" width="11.42578125" customWidth="1"/>
    <col min="16132" max="16132" width="46.140625" customWidth="1"/>
    <col min="16133" max="16137" width="21" customWidth="1"/>
    <col min="16138" max="16138" width="4.5703125" customWidth="1"/>
    <col min="16139" max="16139" width="3" customWidth="1"/>
    <col min="16140" max="16384" width="11.42578125" hidden="1"/>
  </cols>
  <sheetData>
    <row r="1" spans="2:10" ht="15" customHeight="1">
      <c r="B1" s="617"/>
      <c r="C1" s="617"/>
      <c r="D1" s="617"/>
      <c r="E1" s="617"/>
      <c r="F1" s="617"/>
      <c r="G1" s="617"/>
      <c r="H1" s="617"/>
      <c r="I1" s="617"/>
      <c r="J1" s="617"/>
    </row>
    <row r="2" spans="2:10" ht="12" customHeight="1">
      <c r="B2" s="620"/>
      <c r="C2" s="710" t="s">
        <v>410</v>
      </c>
      <c r="D2" s="710"/>
      <c r="E2" s="710"/>
      <c r="F2" s="710"/>
      <c r="G2" s="710"/>
      <c r="H2" s="710"/>
      <c r="I2" s="710"/>
      <c r="J2" s="710"/>
    </row>
    <row r="3" spans="2:10">
      <c r="B3" s="620"/>
      <c r="C3" s="621"/>
      <c r="D3" s="711" t="s">
        <v>0</v>
      </c>
      <c r="E3" s="711"/>
      <c r="F3" s="711"/>
      <c r="G3" s="711"/>
      <c r="H3" s="711"/>
      <c r="I3" s="621"/>
      <c r="J3" s="621"/>
    </row>
    <row r="4" spans="2:10">
      <c r="B4" s="617"/>
      <c r="C4" s="621"/>
      <c r="D4" s="711" t="s">
        <v>121</v>
      </c>
      <c r="E4" s="711"/>
      <c r="F4" s="711"/>
      <c r="G4" s="711"/>
      <c r="H4" s="711"/>
      <c r="I4" s="621"/>
      <c r="J4" s="621"/>
    </row>
    <row r="5" spans="2:10">
      <c r="B5" s="617"/>
      <c r="C5" s="621"/>
      <c r="D5" s="711" t="s">
        <v>644</v>
      </c>
      <c r="E5" s="711"/>
      <c r="F5" s="711"/>
      <c r="G5" s="711"/>
      <c r="H5" s="711"/>
      <c r="I5" s="621"/>
      <c r="J5" s="621"/>
    </row>
    <row r="6" spans="2:10">
      <c r="B6" s="617"/>
      <c r="C6" s="621"/>
      <c r="D6" s="711" t="s">
        <v>122</v>
      </c>
      <c r="E6" s="711"/>
      <c r="F6" s="711"/>
      <c r="G6" s="711"/>
      <c r="H6" s="711"/>
      <c r="I6" s="621"/>
      <c r="J6" s="621"/>
    </row>
    <row r="7" spans="2:10">
      <c r="B7" s="635"/>
      <c r="C7" s="636"/>
      <c r="D7" s="712"/>
      <c r="E7" s="712"/>
      <c r="F7" s="712"/>
      <c r="G7" s="712"/>
      <c r="H7" s="712"/>
      <c r="I7" s="712"/>
      <c r="J7" s="712"/>
    </row>
    <row r="8" spans="2:10" ht="6" customHeight="1">
      <c r="B8" s="635"/>
      <c r="C8" s="635"/>
      <c r="D8" s="635" t="s">
        <v>123</v>
      </c>
      <c r="E8" s="635"/>
      <c r="F8" s="635"/>
      <c r="G8" s="635"/>
      <c r="H8" s="635"/>
      <c r="I8" s="635"/>
      <c r="J8" s="635"/>
    </row>
    <row r="9" spans="2:10" ht="6.75" customHeight="1">
      <c r="B9" s="635"/>
      <c r="C9" s="635"/>
      <c r="D9" s="635"/>
      <c r="E9" s="635"/>
      <c r="F9" s="635"/>
      <c r="G9" s="635"/>
      <c r="H9" s="635"/>
      <c r="I9" s="635"/>
      <c r="J9" s="635"/>
    </row>
    <row r="10" spans="2:10" ht="48">
      <c r="B10" s="111"/>
      <c r="C10" s="704" t="s">
        <v>66</v>
      </c>
      <c r="D10" s="704"/>
      <c r="E10" s="112" t="s">
        <v>49</v>
      </c>
      <c r="F10" s="112" t="s">
        <v>124</v>
      </c>
      <c r="G10" s="112" t="s">
        <v>125</v>
      </c>
      <c r="H10" s="112" t="s">
        <v>126</v>
      </c>
      <c r="I10" s="112" t="s">
        <v>127</v>
      </c>
      <c r="J10" s="113"/>
    </row>
    <row r="11" spans="2:10">
      <c r="B11" s="91"/>
      <c r="C11" s="90"/>
      <c r="D11" s="90"/>
      <c r="E11" s="90"/>
      <c r="F11" s="90"/>
      <c r="G11" s="90"/>
      <c r="H11" s="90"/>
      <c r="I11" s="90"/>
      <c r="J11" s="92"/>
    </row>
    <row r="12" spans="2:10">
      <c r="B12" s="93"/>
      <c r="C12" s="94"/>
      <c r="D12" s="59"/>
      <c r="E12" s="82"/>
      <c r="F12" s="95"/>
      <c r="G12" s="60"/>
      <c r="H12" s="53"/>
      <c r="I12" s="94"/>
      <c r="J12" s="96"/>
    </row>
    <row r="13" spans="2:10">
      <c r="B13" s="97"/>
      <c r="C13" s="703" t="s">
        <v>58</v>
      </c>
      <c r="D13" s="703"/>
      <c r="E13" s="98">
        <v>7427341</v>
      </c>
      <c r="F13" s="98">
        <v>0</v>
      </c>
      <c r="G13" s="98">
        <v>0</v>
      </c>
      <c r="H13" s="98">
        <v>0</v>
      </c>
      <c r="I13" s="99">
        <f>SUM(E13:H13)</f>
        <v>7427341</v>
      </c>
      <c r="J13" s="96"/>
    </row>
    <row r="14" spans="2:10">
      <c r="B14" s="97"/>
      <c r="C14" s="100"/>
      <c r="D14" s="82"/>
      <c r="E14" s="101"/>
      <c r="F14" s="101"/>
      <c r="G14" s="101"/>
      <c r="H14" s="101"/>
      <c r="I14" s="101"/>
      <c r="J14" s="96"/>
    </row>
    <row r="15" spans="2:10">
      <c r="B15" s="97"/>
      <c r="C15" s="713" t="s">
        <v>128</v>
      </c>
      <c r="D15" s="713"/>
      <c r="E15" s="102">
        <v>0</v>
      </c>
      <c r="F15" s="102">
        <f>SUM(F16:F18)</f>
        <v>0</v>
      </c>
      <c r="G15" s="102">
        <f>SUM(G16:G18)</f>
        <v>0</v>
      </c>
      <c r="H15" s="102">
        <f>SUM(H16:H18)</f>
        <v>0</v>
      </c>
      <c r="I15" s="102">
        <f>SUM(E15:H15)</f>
        <v>0</v>
      </c>
      <c r="J15" s="96"/>
    </row>
    <row r="16" spans="2:10">
      <c r="B16" s="93"/>
      <c r="C16" s="706" t="s">
        <v>129</v>
      </c>
      <c r="D16" s="706"/>
      <c r="E16" s="103">
        <v>0</v>
      </c>
      <c r="F16" s="103">
        <v>0</v>
      </c>
      <c r="G16" s="103">
        <v>0</v>
      </c>
      <c r="H16" s="103">
        <v>0</v>
      </c>
      <c r="I16" s="101">
        <f>SUM(E16:H16)</f>
        <v>0</v>
      </c>
      <c r="J16" s="96"/>
    </row>
    <row r="17" spans="2:10">
      <c r="B17" s="93"/>
      <c r="C17" s="706" t="s">
        <v>51</v>
      </c>
      <c r="D17" s="706"/>
      <c r="E17" s="103">
        <v>0</v>
      </c>
      <c r="F17" s="103">
        <v>0</v>
      </c>
      <c r="G17" s="103">
        <v>0</v>
      </c>
      <c r="H17" s="103">
        <v>0</v>
      </c>
      <c r="I17" s="101">
        <f>SUM(E17:H17)</f>
        <v>0</v>
      </c>
      <c r="J17" s="96"/>
    </row>
    <row r="18" spans="2:10">
      <c r="B18" s="93"/>
      <c r="C18" s="706" t="s">
        <v>130</v>
      </c>
      <c r="D18" s="706"/>
      <c r="E18" s="103">
        <v>0</v>
      </c>
      <c r="F18" s="103">
        <v>0</v>
      </c>
      <c r="G18" s="103">
        <v>0</v>
      </c>
      <c r="H18" s="103">
        <v>0</v>
      </c>
      <c r="I18" s="101">
        <f>SUM(E18:H18)</f>
        <v>0</v>
      </c>
      <c r="J18" s="96"/>
    </row>
    <row r="19" spans="2:10">
      <c r="B19" s="97"/>
      <c r="C19" s="100"/>
      <c r="D19" s="82"/>
      <c r="E19" s="101"/>
      <c r="F19" s="101"/>
      <c r="G19" s="101"/>
      <c r="H19" s="101"/>
      <c r="I19" s="101"/>
      <c r="J19" s="96"/>
    </row>
    <row r="20" spans="2:10">
      <c r="B20" s="97"/>
      <c r="C20" s="713" t="s">
        <v>131</v>
      </c>
      <c r="D20" s="713"/>
      <c r="E20" s="102">
        <f>SUM(E21:E24)</f>
        <v>0</v>
      </c>
      <c r="F20" s="102">
        <v>12978119</v>
      </c>
      <c r="G20" s="102">
        <f>SUM(G21:G24)</f>
        <v>309563</v>
      </c>
      <c r="H20" s="102">
        <f>SUM(H21:H24)</f>
        <v>0</v>
      </c>
      <c r="I20" s="102">
        <f>SUM(E20:H20)</f>
        <v>13287682</v>
      </c>
      <c r="J20" s="96"/>
    </row>
    <row r="21" spans="2:10">
      <c r="B21" s="93"/>
      <c r="C21" s="706" t="s">
        <v>132</v>
      </c>
      <c r="D21" s="706"/>
      <c r="E21" s="103">
        <v>0</v>
      </c>
      <c r="F21" s="103">
        <v>0</v>
      </c>
      <c r="G21" s="103">
        <v>309563</v>
      </c>
      <c r="H21" s="103">
        <v>0</v>
      </c>
      <c r="I21" s="101">
        <f>SUM(E21:H21)</f>
        <v>309563</v>
      </c>
      <c r="J21" s="96"/>
    </row>
    <row r="22" spans="2:10">
      <c r="B22" s="93"/>
      <c r="C22" s="706" t="s">
        <v>55</v>
      </c>
      <c r="D22" s="706"/>
      <c r="E22" s="103">
        <v>0</v>
      </c>
      <c r="F22" s="103">
        <v>12978119</v>
      </c>
      <c r="G22" s="103">
        <v>0</v>
      </c>
      <c r="H22" s="103">
        <v>0</v>
      </c>
      <c r="I22" s="101">
        <f>SUM(E22:H22)</f>
        <v>12978119</v>
      </c>
      <c r="J22" s="96"/>
    </row>
    <row r="23" spans="2:10">
      <c r="B23" s="93"/>
      <c r="C23" s="706" t="s">
        <v>133</v>
      </c>
      <c r="D23" s="706"/>
      <c r="E23" s="103">
        <v>0</v>
      </c>
      <c r="F23" s="103">
        <v>0</v>
      </c>
      <c r="G23" s="103">
        <v>0</v>
      </c>
      <c r="H23" s="103">
        <v>0</v>
      </c>
      <c r="I23" s="101">
        <f>SUM(E23:H23)</f>
        <v>0</v>
      </c>
      <c r="J23" s="96"/>
    </row>
    <row r="24" spans="2:10">
      <c r="B24" s="93"/>
      <c r="C24" s="706" t="s">
        <v>57</v>
      </c>
      <c r="D24" s="706"/>
      <c r="E24" s="103">
        <v>0</v>
      </c>
      <c r="F24" s="103">
        <v>0</v>
      </c>
      <c r="G24" s="103">
        <v>0</v>
      </c>
      <c r="H24" s="103">
        <v>0</v>
      </c>
      <c r="I24" s="101">
        <f>SUM(E24:H24)</f>
        <v>0</v>
      </c>
      <c r="J24" s="96"/>
    </row>
    <row r="25" spans="2:10">
      <c r="B25" s="97"/>
      <c r="C25" s="100"/>
      <c r="D25" s="82"/>
      <c r="E25" s="101"/>
      <c r="F25" s="101"/>
      <c r="G25" s="101"/>
      <c r="H25" s="101"/>
      <c r="I25" s="101"/>
      <c r="J25" s="96"/>
    </row>
    <row r="26" spans="2:10" ht="15.75" thickBot="1">
      <c r="B26" s="97"/>
      <c r="C26" s="714" t="s">
        <v>134</v>
      </c>
      <c r="D26" s="714"/>
      <c r="E26" s="104">
        <v>7427341</v>
      </c>
      <c r="F26" s="104">
        <f>F13+F15+F20</f>
        <v>12978119</v>
      </c>
      <c r="G26" s="104">
        <f>G13+G15+G20</f>
        <v>309563</v>
      </c>
      <c r="H26" s="104">
        <f>H13+H15+H20</f>
        <v>0</v>
      </c>
      <c r="I26" s="104">
        <f>I13+I15+I20</f>
        <v>20715023</v>
      </c>
      <c r="J26" s="96"/>
    </row>
    <row r="27" spans="2:10">
      <c r="B27" s="93"/>
      <c r="C27" s="82"/>
      <c r="D27" s="60"/>
      <c r="E27" s="101"/>
      <c r="F27" s="101"/>
      <c r="G27" s="101"/>
      <c r="H27" s="101"/>
      <c r="I27" s="101"/>
      <c r="J27" s="96"/>
    </row>
    <row r="28" spans="2:10">
      <c r="B28" s="97"/>
      <c r="C28" s="713" t="s">
        <v>135</v>
      </c>
      <c r="D28" s="713"/>
      <c r="E28" s="102">
        <f>SUM(E29:E31)</f>
        <v>388935</v>
      </c>
      <c r="F28" s="102">
        <f>SUM(F29:F31)</f>
        <v>0</v>
      </c>
      <c r="G28" s="102">
        <f>SUM(G29:G31)</f>
        <v>0</v>
      </c>
      <c r="H28" s="102">
        <f>SUM(H29:H31)</f>
        <v>0</v>
      </c>
      <c r="I28" s="102">
        <f>SUM(E28:H28)</f>
        <v>388935</v>
      </c>
      <c r="J28" s="96"/>
    </row>
    <row r="29" spans="2:10">
      <c r="B29" s="93"/>
      <c r="C29" s="706" t="s">
        <v>50</v>
      </c>
      <c r="D29" s="706"/>
      <c r="E29" s="103">
        <v>388935</v>
      </c>
      <c r="F29" s="103">
        <v>0</v>
      </c>
      <c r="G29" s="103">
        <v>0</v>
      </c>
      <c r="H29" s="103">
        <v>0</v>
      </c>
      <c r="I29" s="101">
        <f>SUM(E29:H29)</f>
        <v>388935</v>
      </c>
      <c r="J29" s="96"/>
    </row>
    <row r="30" spans="2:10">
      <c r="B30" s="93"/>
      <c r="C30" s="706" t="s">
        <v>51</v>
      </c>
      <c r="D30" s="706"/>
      <c r="E30" s="103">
        <v>0</v>
      </c>
      <c r="F30" s="103">
        <v>0</v>
      </c>
      <c r="G30" s="103">
        <v>0</v>
      </c>
      <c r="H30" s="103">
        <v>0</v>
      </c>
      <c r="I30" s="101">
        <f>SUM(E30:H30)</f>
        <v>0</v>
      </c>
      <c r="J30" s="96"/>
    </row>
    <row r="31" spans="2:10">
      <c r="B31" s="93"/>
      <c r="C31" s="706" t="s">
        <v>130</v>
      </c>
      <c r="D31" s="706"/>
      <c r="E31" s="103">
        <v>0</v>
      </c>
      <c r="F31" s="103">
        <v>0</v>
      </c>
      <c r="G31" s="103">
        <v>0</v>
      </c>
      <c r="H31" s="103">
        <v>0</v>
      </c>
      <c r="I31" s="101">
        <f>SUM(E31:H31)</f>
        <v>0</v>
      </c>
      <c r="J31" s="96"/>
    </row>
    <row r="32" spans="2:10">
      <c r="B32" s="97"/>
      <c r="C32" s="100"/>
      <c r="D32" s="82"/>
      <c r="E32" s="101"/>
      <c r="F32" s="101"/>
      <c r="G32" s="101"/>
      <c r="H32" s="101"/>
      <c r="I32" s="101"/>
      <c r="J32" s="96"/>
    </row>
    <row r="33" spans="2:11">
      <c r="B33" s="97" t="s">
        <v>123</v>
      </c>
      <c r="C33" s="713" t="s">
        <v>136</v>
      </c>
      <c r="D33" s="713"/>
      <c r="E33" s="102">
        <f>SUM(E34:E37)</f>
        <v>0</v>
      </c>
      <c r="F33" s="102">
        <f>SUM(F34:F37)</f>
        <v>-171137</v>
      </c>
      <c r="G33" s="102">
        <f>SUM(G34:G37)</f>
        <v>-1596658</v>
      </c>
      <c r="H33" s="102">
        <f>SUM(H34:H37)</f>
        <v>0</v>
      </c>
      <c r="I33" s="102">
        <f>SUM(E33:H33)</f>
        <v>-1767795</v>
      </c>
      <c r="J33" s="96"/>
    </row>
    <row r="34" spans="2:11">
      <c r="B34" s="93"/>
      <c r="C34" s="706" t="s">
        <v>132</v>
      </c>
      <c r="D34" s="706"/>
      <c r="E34" s="103">
        <v>0</v>
      </c>
      <c r="F34" s="103">
        <v>0</v>
      </c>
      <c r="G34" s="103">
        <v>-1287095</v>
      </c>
      <c r="H34" s="103">
        <v>0</v>
      </c>
      <c r="I34" s="101">
        <f>SUM(E34:H34)</f>
        <v>-1287095</v>
      </c>
      <c r="J34" s="96"/>
    </row>
    <row r="35" spans="2:11">
      <c r="B35" s="93"/>
      <c r="C35" s="706" t="s">
        <v>55</v>
      </c>
      <c r="D35" s="706"/>
      <c r="E35" s="103">
        <v>0</v>
      </c>
      <c r="F35" s="103">
        <v>-171137</v>
      </c>
      <c r="G35" s="103">
        <v>-309563</v>
      </c>
      <c r="H35" s="103">
        <v>0</v>
      </c>
      <c r="I35" s="101">
        <f>SUM(E35:H35)</f>
        <v>-480700</v>
      </c>
      <c r="J35" s="96"/>
    </row>
    <row r="36" spans="2:11">
      <c r="B36" s="93"/>
      <c r="C36" s="706" t="s">
        <v>133</v>
      </c>
      <c r="D36" s="706"/>
      <c r="E36" s="103">
        <v>0</v>
      </c>
      <c r="F36" s="103">
        <v>0</v>
      </c>
      <c r="G36" s="103">
        <v>0</v>
      </c>
      <c r="H36" s="103">
        <v>0</v>
      </c>
      <c r="I36" s="101">
        <f>SUM(E36:H36)</f>
        <v>0</v>
      </c>
      <c r="J36" s="96"/>
    </row>
    <row r="37" spans="2:11">
      <c r="B37" s="93"/>
      <c r="C37" s="706" t="s">
        <v>57</v>
      </c>
      <c r="D37" s="706"/>
      <c r="E37" s="103">
        <v>0</v>
      </c>
      <c r="F37" s="103">
        <v>0</v>
      </c>
      <c r="G37" s="103">
        <v>0</v>
      </c>
      <c r="H37" s="103">
        <v>0</v>
      </c>
      <c r="I37" s="101">
        <f>SUM(E37:H37)</f>
        <v>0</v>
      </c>
      <c r="J37" s="96"/>
    </row>
    <row r="38" spans="2:11">
      <c r="B38" s="97"/>
      <c r="C38" s="100"/>
      <c r="D38" s="82"/>
      <c r="E38" s="101"/>
      <c r="F38" s="101"/>
      <c r="G38" s="101"/>
      <c r="H38" s="101"/>
      <c r="I38" s="101"/>
      <c r="J38" s="96"/>
    </row>
    <row r="39" spans="2:11">
      <c r="B39" s="105"/>
      <c r="C39" s="715" t="s">
        <v>137</v>
      </c>
      <c r="D39" s="715"/>
      <c r="E39" s="106">
        <f>E26+E28+E33</f>
        <v>7816276</v>
      </c>
      <c r="F39" s="106">
        <f>F26+F28+F33</f>
        <v>12806982</v>
      </c>
      <c r="G39" s="106">
        <f>G26+G28+G33</f>
        <v>-1287095</v>
      </c>
      <c r="H39" s="106">
        <f>H26+H28+H33</f>
        <v>0</v>
      </c>
      <c r="I39" s="106">
        <f>SUM(E39:H39)</f>
        <v>19336163</v>
      </c>
      <c r="J39" s="107"/>
    </row>
    <row r="40" spans="2:11">
      <c r="B40" s="108"/>
      <c r="C40" s="108"/>
      <c r="D40" s="108"/>
      <c r="E40" s="108"/>
      <c r="F40" s="108"/>
      <c r="G40" s="108"/>
      <c r="H40" s="108"/>
      <c r="I40" s="108"/>
      <c r="J40" s="109"/>
    </row>
    <row r="41" spans="2:11">
      <c r="E41" s="110"/>
      <c r="F41" s="110"/>
      <c r="J41" s="59"/>
    </row>
    <row r="42" spans="2:11">
      <c r="B42" s="44"/>
      <c r="C42" s="709" t="s">
        <v>64</v>
      </c>
      <c r="D42" s="709"/>
      <c r="E42" s="709"/>
      <c r="F42" s="709"/>
      <c r="G42" s="709"/>
      <c r="H42" s="709"/>
      <c r="I42" s="709"/>
      <c r="J42" s="709"/>
      <c r="K42" s="60"/>
    </row>
    <row r="43" spans="2:11">
      <c r="B43" s="44"/>
      <c r="C43" s="60"/>
      <c r="D43" s="77"/>
      <c r="E43" s="78"/>
      <c r="F43" s="78"/>
      <c r="G43" s="44"/>
      <c r="H43" s="79"/>
      <c r="I43" s="77"/>
      <c r="J43" s="78"/>
      <c r="K43" s="78"/>
    </row>
    <row r="44" spans="2:11">
      <c r="B44" s="44"/>
      <c r="C44" s="60"/>
      <c r="D44" s="551"/>
      <c r="E44" s="551"/>
      <c r="F44" s="78"/>
      <c r="G44" s="44"/>
      <c r="H44" s="716"/>
      <c r="I44" s="716"/>
      <c r="J44" s="78"/>
      <c r="K44" s="78"/>
    </row>
    <row r="45" spans="2:11">
      <c r="B45" s="44"/>
      <c r="C45" s="549" t="s">
        <v>411</v>
      </c>
      <c r="D45" s="718" t="s">
        <v>1101</v>
      </c>
      <c r="E45" s="718"/>
      <c r="F45" s="718"/>
      <c r="G45" s="718"/>
      <c r="H45" s="700" t="s">
        <v>408</v>
      </c>
      <c r="I45" s="700"/>
      <c r="J45" s="82"/>
      <c r="K45" s="78"/>
    </row>
    <row r="46" spans="2:11" ht="15" customHeight="1">
      <c r="B46" s="44"/>
      <c r="C46" s="85" t="s">
        <v>1105</v>
      </c>
      <c r="D46" s="717" t="s">
        <v>1106</v>
      </c>
      <c r="E46" s="717"/>
      <c r="F46" s="717"/>
      <c r="G46" s="717"/>
      <c r="H46" s="697" t="s">
        <v>409</v>
      </c>
      <c r="I46" s="697"/>
      <c r="J46" s="82"/>
      <c r="K46" s="78"/>
    </row>
    <row r="47" spans="2:11"/>
    <row r="48" spans="2:11" ht="15" customHeight="1"/>
  </sheetData>
  <mergeCells count="34">
    <mergeCell ref="H45:I45"/>
    <mergeCell ref="H46:I46"/>
    <mergeCell ref="C35:D35"/>
    <mergeCell ref="C36:D36"/>
    <mergeCell ref="C37:D37"/>
    <mergeCell ref="C39:D39"/>
    <mergeCell ref="C42:J42"/>
    <mergeCell ref="H44:I44"/>
    <mergeCell ref="D46:G46"/>
    <mergeCell ref="D45:G45"/>
    <mergeCell ref="C34:D34"/>
    <mergeCell ref="C20:D20"/>
    <mergeCell ref="C21:D21"/>
    <mergeCell ref="C22:D22"/>
    <mergeCell ref="C23:D23"/>
    <mergeCell ref="C24:D24"/>
    <mergeCell ref="C26:D26"/>
    <mergeCell ref="C28:D28"/>
    <mergeCell ref="C29:D29"/>
    <mergeCell ref="C30:D30"/>
    <mergeCell ref="C31:D31"/>
    <mergeCell ref="C33:D33"/>
    <mergeCell ref="C2:J2"/>
    <mergeCell ref="C18:D18"/>
    <mergeCell ref="D3:H3"/>
    <mergeCell ref="D4:H4"/>
    <mergeCell ref="D5:H5"/>
    <mergeCell ref="D6:H6"/>
    <mergeCell ref="D7:J7"/>
    <mergeCell ref="C10:D10"/>
    <mergeCell ref="C13:D13"/>
    <mergeCell ref="C15:D15"/>
    <mergeCell ref="C16:D16"/>
    <mergeCell ref="C17:D17"/>
  </mergeCells>
  <pageMargins left="0.70866141732283472" right="0.70866141732283472" top="0.74803149606299213" bottom="0.74803149606299213" header="0.31496062992125984" footer="0.31496062992125984"/>
  <pageSetup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Q61"/>
  <sheetViews>
    <sheetView showGridLines="0" topLeftCell="A4" zoomScale="80" zoomScaleNormal="80" workbookViewId="0">
      <selection activeCell="E4" sqref="E4:O4"/>
    </sheetView>
  </sheetViews>
  <sheetFormatPr baseColWidth="10" defaultColWidth="0" defaultRowHeight="12" customHeight="1" zeroHeight="1"/>
  <cols>
    <col min="1" max="1" width="3.42578125" style="45" customWidth="1"/>
    <col min="2" max="3" width="3.7109375" style="45" customWidth="1"/>
    <col min="4" max="4" width="24" style="45" customWidth="1"/>
    <col min="5" max="5" width="22.85546875" style="45" customWidth="1"/>
    <col min="6" max="6" width="20.140625" style="45" customWidth="1"/>
    <col min="7" max="8" width="18.7109375" style="53" customWidth="1"/>
    <col min="9" max="9" width="7.7109375" style="45" customWidth="1"/>
    <col min="10" max="11" width="3.7109375" style="114" customWidth="1"/>
    <col min="12" max="13" width="18.7109375" style="114" customWidth="1"/>
    <col min="14" max="14" width="21" style="114" customWidth="1"/>
    <col min="15" max="16" width="18.7109375" style="114" customWidth="1"/>
    <col min="17" max="17" width="1.85546875" style="114" customWidth="1"/>
    <col min="18" max="18" width="3" style="114" customWidth="1"/>
    <col min="19" max="256" width="0" style="114" hidden="1"/>
    <col min="257" max="257" width="3.42578125" style="114" customWidth="1"/>
    <col min="258" max="259" width="3.7109375" style="114" customWidth="1"/>
    <col min="260" max="260" width="24" style="114" customWidth="1"/>
    <col min="261" max="261" width="22.85546875" style="114" customWidth="1"/>
    <col min="262" max="262" width="20.140625" style="114" customWidth="1"/>
    <col min="263" max="264" width="18.7109375" style="114" customWidth="1"/>
    <col min="265" max="265" width="7.7109375" style="114" customWidth="1"/>
    <col min="266" max="267" width="3.7109375" style="114" customWidth="1"/>
    <col min="268" max="272" width="18.7109375" style="114" customWidth="1"/>
    <col min="273" max="273" width="1.85546875" style="114" customWidth="1"/>
    <col min="274" max="274" width="3" style="114" customWidth="1"/>
    <col min="275" max="512" width="0" style="114" hidden="1"/>
    <col min="513" max="513" width="3.42578125" style="114" customWidth="1"/>
    <col min="514" max="515" width="3.7109375" style="114" customWidth="1"/>
    <col min="516" max="516" width="24" style="114" customWidth="1"/>
    <col min="517" max="517" width="22.85546875" style="114" customWidth="1"/>
    <col min="518" max="518" width="20.140625" style="114" customWidth="1"/>
    <col min="519" max="520" width="18.7109375" style="114" customWidth="1"/>
    <col min="521" max="521" width="7.7109375" style="114" customWidth="1"/>
    <col min="522" max="523" width="3.7109375" style="114" customWidth="1"/>
    <col min="524" max="528" width="18.7109375" style="114" customWidth="1"/>
    <col min="529" max="529" width="1.85546875" style="114" customWidth="1"/>
    <col min="530" max="530" width="3" style="114" customWidth="1"/>
    <col min="531" max="768" width="0" style="114" hidden="1"/>
    <col min="769" max="769" width="3.42578125" style="114" customWidth="1"/>
    <col min="770" max="771" width="3.7109375" style="114" customWidth="1"/>
    <col min="772" max="772" width="24" style="114" customWidth="1"/>
    <col min="773" max="773" width="22.85546875" style="114" customWidth="1"/>
    <col min="774" max="774" width="20.140625" style="114" customWidth="1"/>
    <col min="775" max="776" width="18.7109375" style="114" customWidth="1"/>
    <col min="777" max="777" width="7.7109375" style="114" customWidth="1"/>
    <col min="778" max="779" width="3.7109375" style="114" customWidth="1"/>
    <col min="780" max="784" width="18.7109375" style="114" customWidth="1"/>
    <col min="785" max="785" width="1.85546875" style="114" customWidth="1"/>
    <col min="786" max="786" width="3" style="114" customWidth="1"/>
    <col min="787" max="1024" width="0" style="114" hidden="1"/>
    <col min="1025" max="1025" width="3.42578125" style="114" customWidth="1"/>
    <col min="1026" max="1027" width="3.7109375" style="114" customWidth="1"/>
    <col min="1028" max="1028" width="24" style="114" customWidth="1"/>
    <col min="1029" max="1029" width="22.85546875" style="114" customWidth="1"/>
    <col min="1030" max="1030" width="20.140625" style="114" customWidth="1"/>
    <col min="1031" max="1032" width="18.7109375" style="114" customWidth="1"/>
    <col min="1033" max="1033" width="7.7109375" style="114" customWidth="1"/>
    <col min="1034" max="1035" width="3.7109375" style="114" customWidth="1"/>
    <col min="1036" max="1040" width="18.7109375" style="114" customWidth="1"/>
    <col min="1041" max="1041" width="1.85546875" style="114" customWidth="1"/>
    <col min="1042" max="1042" width="3" style="114" customWidth="1"/>
    <col min="1043" max="1280" width="0" style="114" hidden="1"/>
    <col min="1281" max="1281" width="3.42578125" style="114" customWidth="1"/>
    <col min="1282" max="1283" width="3.7109375" style="114" customWidth="1"/>
    <col min="1284" max="1284" width="24" style="114" customWidth="1"/>
    <col min="1285" max="1285" width="22.85546875" style="114" customWidth="1"/>
    <col min="1286" max="1286" width="20.140625" style="114" customWidth="1"/>
    <col min="1287" max="1288" width="18.7109375" style="114" customWidth="1"/>
    <col min="1289" max="1289" width="7.7109375" style="114" customWidth="1"/>
    <col min="1290" max="1291" width="3.7109375" style="114" customWidth="1"/>
    <col min="1292" max="1296" width="18.7109375" style="114" customWidth="1"/>
    <col min="1297" max="1297" width="1.85546875" style="114" customWidth="1"/>
    <col min="1298" max="1298" width="3" style="114" customWidth="1"/>
    <col min="1299" max="1536" width="0" style="114" hidden="1"/>
    <col min="1537" max="1537" width="3.42578125" style="114" customWidth="1"/>
    <col min="1538" max="1539" width="3.7109375" style="114" customWidth="1"/>
    <col min="1540" max="1540" width="24" style="114" customWidth="1"/>
    <col min="1541" max="1541" width="22.85546875" style="114" customWidth="1"/>
    <col min="1542" max="1542" width="20.140625" style="114" customWidth="1"/>
    <col min="1543" max="1544" width="18.7109375" style="114" customWidth="1"/>
    <col min="1545" max="1545" width="7.7109375" style="114" customWidth="1"/>
    <col min="1546" max="1547" width="3.7109375" style="114" customWidth="1"/>
    <col min="1548" max="1552" width="18.7109375" style="114" customWidth="1"/>
    <col min="1553" max="1553" width="1.85546875" style="114" customWidth="1"/>
    <col min="1554" max="1554" width="3" style="114" customWidth="1"/>
    <col min="1555" max="1792" width="0" style="114" hidden="1"/>
    <col min="1793" max="1793" width="3.42578125" style="114" customWidth="1"/>
    <col min="1794" max="1795" width="3.7109375" style="114" customWidth="1"/>
    <col min="1796" max="1796" width="24" style="114" customWidth="1"/>
    <col min="1797" max="1797" width="22.85546875" style="114" customWidth="1"/>
    <col min="1798" max="1798" width="20.140625" style="114" customWidth="1"/>
    <col min="1799" max="1800" width="18.7109375" style="114" customWidth="1"/>
    <col min="1801" max="1801" width="7.7109375" style="114" customWidth="1"/>
    <col min="1802" max="1803" width="3.7109375" style="114" customWidth="1"/>
    <col min="1804" max="1808" width="18.7109375" style="114" customWidth="1"/>
    <col min="1809" max="1809" width="1.85546875" style="114" customWidth="1"/>
    <col min="1810" max="1810" width="3" style="114" customWidth="1"/>
    <col min="1811" max="2048" width="0" style="114" hidden="1"/>
    <col min="2049" max="2049" width="3.42578125" style="114" customWidth="1"/>
    <col min="2050" max="2051" width="3.7109375" style="114" customWidth="1"/>
    <col min="2052" max="2052" width="24" style="114" customWidth="1"/>
    <col min="2053" max="2053" width="22.85546875" style="114" customWidth="1"/>
    <col min="2054" max="2054" width="20.140625" style="114" customWidth="1"/>
    <col min="2055" max="2056" width="18.7109375" style="114" customWidth="1"/>
    <col min="2057" max="2057" width="7.7109375" style="114" customWidth="1"/>
    <col min="2058" max="2059" width="3.7109375" style="114" customWidth="1"/>
    <col min="2060" max="2064" width="18.7109375" style="114" customWidth="1"/>
    <col min="2065" max="2065" width="1.85546875" style="114" customWidth="1"/>
    <col min="2066" max="2066" width="3" style="114" customWidth="1"/>
    <col min="2067" max="2304" width="0" style="114" hidden="1"/>
    <col min="2305" max="2305" width="3.42578125" style="114" customWidth="1"/>
    <col min="2306" max="2307" width="3.7109375" style="114" customWidth="1"/>
    <col min="2308" max="2308" width="24" style="114" customWidth="1"/>
    <col min="2309" max="2309" width="22.85546875" style="114" customWidth="1"/>
    <col min="2310" max="2310" width="20.140625" style="114" customWidth="1"/>
    <col min="2311" max="2312" width="18.7109375" style="114" customWidth="1"/>
    <col min="2313" max="2313" width="7.7109375" style="114" customWidth="1"/>
    <col min="2314" max="2315" width="3.7109375" style="114" customWidth="1"/>
    <col min="2316" max="2320" width="18.7109375" style="114" customWidth="1"/>
    <col min="2321" max="2321" width="1.85546875" style="114" customWidth="1"/>
    <col min="2322" max="2322" width="3" style="114" customWidth="1"/>
    <col min="2323" max="2560" width="0" style="114" hidden="1"/>
    <col min="2561" max="2561" width="3.42578125" style="114" customWidth="1"/>
    <col min="2562" max="2563" width="3.7109375" style="114" customWidth="1"/>
    <col min="2564" max="2564" width="24" style="114" customWidth="1"/>
    <col min="2565" max="2565" width="22.85546875" style="114" customWidth="1"/>
    <col min="2566" max="2566" width="20.140625" style="114" customWidth="1"/>
    <col min="2567" max="2568" width="18.7109375" style="114" customWidth="1"/>
    <col min="2569" max="2569" width="7.7109375" style="114" customWidth="1"/>
    <col min="2570" max="2571" width="3.7109375" style="114" customWidth="1"/>
    <col min="2572" max="2576" width="18.7109375" style="114" customWidth="1"/>
    <col min="2577" max="2577" width="1.85546875" style="114" customWidth="1"/>
    <col min="2578" max="2578" width="3" style="114" customWidth="1"/>
    <col min="2579" max="2816" width="0" style="114" hidden="1"/>
    <col min="2817" max="2817" width="3.42578125" style="114" customWidth="1"/>
    <col min="2818" max="2819" width="3.7109375" style="114" customWidth="1"/>
    <col min="2820" max="2820" width="24" style="114" customWidth="1"/>
    <col min="2821" max="2821" width="22.85546875" style="114" customWidth="1"/>
    <col min="2822" max="2822" width="20.140625" style="114" customWidth="1"/>
    <col min="2823" max="2824" width="18.7109375" style="114" customWidth="1"/>
    <col min="2825" max="2825" width="7.7109375" style="114" customWidth="1"/>
    <col min="2826" max="2827" width="3.7109375" style="114" customWidth="1"/>
    <col min="2828" max="2832" width="18.7109375" style="114" customWidth="1"/>
    <col min="2833" max="2833" width="1.85546875" style="114" customWidth="1"/>
    <col min="2834" max="2834" width="3" style="114" customWidth="1"/>
    <col min="2835" max="3072" width="0" style="114" hidden="1"/>
    <col min="3073" max="3073" width="3.42578125" style="114" customWidth="1"/>
    <col min="3074" max="3075" width="3.7109375" style="114" customWidth="1"/>
    <col min="3076" max="3076" width="24" style="114" customWidth="1"/>
    <col min="3077" max="3077" width="22.85546875" style="114" customWidth="1"/>
    <col min="3078" max="3078" width="20.140625" style="114" customWidth="1"/>
    <col min="3079" max="3080" width="18.7109375" style="114" customWidth="1"/>
    <col min="3081" max="3081" width="7.7109375" style="114" customWidth="1"/>
    <col min="3082" max="3083" width="3.7109375" style="114" customWidth="1"/>
    <col min="3084" max="3088" width="18.7109375" style="114" customWidth="1"/>
    <col min="3089" max="3089" width="1.85546875" style="114" customWidth="1"/>
    <col min="3090" max="3090" width="3" style="114" customWidth="1"/>
    <col min="3091" max="3328" width="0" style="114" hidden="1"/>
    <col min="3329" max="3329" width="3.42578125" style="114" customWidth="1"/>
    <col min="3330" max="3331" width="3.7109375" style="114" customWidth="1"/>
    <col min="3332" max="3332" width="24" style="114" customWidth="1"/>
    <col min="3333" max="3333" width="22.85546875" style="114" customWidth="1"/>
    <col min="3334" max="3334" width="20.140625" style="114" customWidth="1"/>
    <col min="3335" max="3336" width="18.7109375" style="114" customWidth="1"/>
    <col min="3337" max="3337" width="7.7109375" style="114" customWidth="1"/>
    <col min="3338" max="3339" width="3.7109375" style="114" customWidth="1"/>
    <col min="3340" max="3344" width="18.7109375" style="114" customWidth="1"/>
    <col min="3345" max="3345" width="1.85546875" style="114" customWidth="1"/>
    <col min="3346" max="3346" width="3" style="114" customWidth="1"/>
    <col min="3347" max="3584" width="0" style="114" hidden="1"/>
    <col min="3585" max="3585" width="3.42578125" style="114" customWidth="1"/>
    <col min="3586" max="3587" width="3.7109375" style="114" customWidth="1"/>
    <col min="3588" max="3588" width="24" style="114" customWidth="1"/>
    <col min="3589" max="3589" width="22.85546875" style="114" customWidth="1"/>
    <col min="3590" max="3590" width="20.140625" style="114" customWidth="1"/>
    <col min="3591" max="3592" width="18.7109375" style="114" customWidth="1"/>
    <col min="3593" max="3593" width="7.7109375" style="114" customWidth="1"/>
    <col min="3594" max="3595" width="3.7109375" style="114" customWidth="1"/>
    <col min="3596" max="3600" width="18.7109375" style="114" customWidth="1"/>
    <col min="3601" max="3601" width="1.85546875" style="114" customWidth="1"/>
    <col min="3602" max="3602" width="3" style="114" customWidth="1"/>
    <col min="3603" max="3840" width="0" style="114" hidden="1"/>
    <col min="3841" max="3841" width="3.42578125" style="114" customWidth="1"/>
    <col min="3842" max="3843" width="3.7109375" style="114" customWidth="1"/>
    <col min="3844" max="3844" width="24" style="114" customWidth="1"/>
    <col min="3845" max="3845" width="22.85546875" style="114" customWidth="1"/>
    <col min="3846" max="3846" width="20.140625" style="114" customWidth="1"/>
    <col min="3847" max="3848" width="18.7109375" style="114" customWidth="1"/>
    <col min="3849" max="3849" width="7.7109375" style="114" customWidth="1"/>
    <col min="3850" max="3851" width="3.7109375" style="114" customWidth="1"/>
    <col min="3852" max="3856" width="18.7109375" style="114" customWidth="1"/>
    <col min="3857" max="3857" width="1.85546875" style="114" customWidth="1"/>
    <col min="3858" max="3858" width="3" style="114" customWidth="1"/>
    <col min="3859" max="4096" width="0" style="114" hidden="1"/>
    <col min="4097" max="4097" width="3.42578125" style="114" customWidth="1"/>
    <col min="4098" max="4099" width="3.7109375" style="114" customWidth="1"/>
    <col min="4100" max="4100" width="24" style="114" customWidth="1"/>
    <col min="4101" max="4101" width="22.85546875" style="114" customWidth="1"/>
    <col min="4102" max="4102" width="20.140625" style="114" customWidth="1"/>
    <col min="4103" max="4104" width="18.7109375" style="114" customWidth="1"/>
    <col min="4105" max="4105" width="7.7109375" style="114" customWidth="1"/>
    <col min="4106" max="4107" width="3.7109375" style="114" customWidth="1"/>
    <col min="4108" max="4112" width="18.7109375" style="114" customWidth="1"/>
    <col min="4113" max="4113" width="1.85546875" style="114" customWidth="1"/>
    <col min="4114" max="4114" width="3" style="114" customWidth="1"/>
    <col min="4115" max="4352" width="0" style="114" hidden="1"/>
    <col min="4353" max="4353" width="3.42578125" style="114" customWidth="1"/>
    <col min="4354" max="4355" width="3.7109375" style="114" customWidth="1"/>
    <col min="4356" max="4356" width="24" style="114" customWidth="1"/>
    <col min="4357" max="4357" width="22.85546875" style="114" customWidth="1"/>
    <col min="4358" max="4358" width="20.140625" style="114" customWidth="1"/>
    <col min="4359" max="4360" width="18.7109375" style="114" customWidth="1"/>
    <col min="4361" max="4361" width="7.7109375" style="114" customWidth="1"/>
    <col min="4362" max="4363" width="3.7109375" style="114" customWidth="1"/>
    <col min="4364" max="4368" width="18.7109375" style="114" customWidth="1"/>
    <col min="4369" max="4369" width="1.85546875" style="114" customWidth="1"/>
    <col min="4370" max="4370" width="3" style="114" customWidth="1"/>
    <col min="4371" max="4608" width="0" style="114" hidden="1"/>
    <col min="4609" max="4609" width="3.42578125" style="114" customWidth="1"/>
    <col min="4610" max="4611" width="3.7109375" style="114" customWidth="1"/>
    <col min="4612" max="4612" width="24" style="114" customWidth="1"/>
    <col min="4613" max="4613" width="22.85546875" style="114" customWidth="1"/>
    <col min="4614" max="4614" width="20.140625" style="114" customWidth="1"/>
    <col min="4615" max="4616" width="18.7109375" style="114" customWidth="1"/>
    <col min="4617" max="4617" width="7.7109375" style="114" customWidth="1"/>
    <col min="4618" max="4619" width="3.7109375" style="114" customWidth="1"/>
    <col min="4620" max="4624" width="18.7109375" style="114" customWidth="1"/>
    <col min="4625" max="4625" width="1.85546875" style="114" customWidth="1"/>
    <col min="4626" max="4626" width="3" style="114" customWidth="1"/>
    <col min="4627" max="4864" width="0" style="114" hidden="1"/>
    <col min="4865" max="4865" width="3.42578125" style="114" customWidth="1"/>
    <col min="4866" max="4867" width="3.7109375" style="114" customWidth="1"/>
    <col min="4868" max="4868" width="24" style="114" customWidth="1"/>
    <col min="4869" max="4869" width="22.85546875" style="114" customWidth="1"/>
    <col min="4870" max="4870" width="20.140625" style="114" customWidth="1"/>
    <col min="4871" max="4872" width="18.7109375" style="114" customWidth="1"/>
    <col min="4873" max="4873" width="7.7109375" style="114" customWidth="1"/>
    <col min="4874" max="4875" width="3.7109375" style="114" customWidth="1"/>
    <col min="4876" max="4880" width="18.7109375" style="114" customWidth="1"/>
    <col min="4881" max="4881" width="1.85546875" style="114" customWidth="1"/>
    <col min="4882" max="4882" width="3" style="114" customWidth="1"/>
    <col min="4883" max="5120" width="0" style="114" hidden="1"/>
    <col min="5121" max="5121" width="3.42578125" style="114" customWidth="1"/>
    <col min="5122" max="5123" width="3.7109375" style="114" customWidth="1"/>
    <col min="5124" max="5124" width="24" style="114" customWidth="1"/>
    <col min="5125" max="5125" width="22.85546875" style="114" customWidth="1"/>
    <col min="5126" max="5126" width="20.140625" style="114" customWidth="1"/>
    <col min="5127" max="5128" width="18.7109375" style="114" customWidth="1"/>
    <col min="5129" max="5129" width="7.7109375" style="114" customWidth="1"/>
    <col min="5130" max="5131" width="3.7109375" style="114" customWidth="1"/>
    <col min="5132" max="5136" width="18.7109375" style="114" customWidth="1"/>
    <col min="5137" max="5137" width="1.85546875" style="114" customWidth="1"/>
    <col min="5138" max="5138" width="3" style="114" customWidth="1"/>
    <col min="5139" max="5376" width="0" style="114" hidden="1"/>
    <col min="5377" max="5377" width="3.42578125" style="114" customWidth="1"/>
    <col min="5378" max="5379" width="3.7109375" style="114" customWidth="1"/>
    <col min="5380" max="5380" width="24" style="114" customWidth="1"/>
    <col min="5381" max="5381" width="22.85546875" style="114" customWidth="1"/>
    <col min="5382" max="5382" width="20.140625" style="114" customWidth="1"/>
    <col min="5383" max="5384" width="18.7109375" style="114" customWidth="1"/>
    <col min="5385" max="5385" width="7.7109375" style="114" customWidth="1"/>
    <col min="5386" max="5387" width="3.7109375" style="114" customWidth="1"/>
    <col min="5388" max="5392" width="18.7109375" style="114" customWidth="1"/>
    <col min="5393" max="5393" width="1.85546875" style="114" customWidth="1"/>
    <col min="5394" max="5394" width="3" style="114" customWidth="1"/>
    <col min="5395" max="5632" width="0" style="114" hidden="1"/>
    <col min="5633" max="5633" width="3.42578125" style="114" customWidth="1"/>
    <col min="5634" max="5635" width="3.7109375" style="114" customWidth="1"/>
    <col min="5636" max="5636" width="24" style="114" customWidth="1"/>
    <col min="5637" max="5637" width="22.85546875" style="114" customWidth="1"/>
    <col min="5638" max="5638" width="20.140625" style="114" customWidth="1"/>
    <col min="5639" max="5640" width="18.7109375" style="114" customWidth="1"/>
    <col min="5641" max="5641" width="7.7109375" style="114" customWidth="1"/>
    <col min="5642" max="5643" width="3.7109375" style="114" customWidth="1"/>
    <col min="5644" max="5648" width="18.7109375" style="114" customWidth="1"/>
    <col min="5649" max="5649" width="1.85546875" style="114" customWidth="1"/>
    <col min="5650" max="5650" width="3" style="114" customWidth="1"/>
    <col min="5651" max="5888" width="0" style="114" hidden="1"/>
    <col min="5889" max="5889" width="3.42578125" style="114" customWidth="1"/>
    <col min="5890" max="5891" width="3.7109375" style="114" customWidth="1"/>
    <col min="5892" max="5892" width="24" style="114" customWidth="1"/>
    <col min="5893" max="5893" width="22.85546875" style="114" customWidth="1"/>
    <col min="5894" max="5894" width="20.140625" style="114" customWidth="1"/>
    <col min="5895" max="5896" width="18.7109375" style="114" customWidth="1"/>
    <col min="5897" max="5897" width="7.7109375" style="114" customWidth="1"/>
    <col min="5898" max="5899" width="3.7109375" style="114" customWidth="1"/>
    <col min="5900" max="5904" width="18.7109375" style="114" customWidth="1"/>
    <col min="5905" max="5905" width="1.85546875" style="114" customWidth="1"/>
    <col min="5906" max="5906" width="3" style="114" customWidth="1"/>
    <col min="5907" max="6144" width="0" style="114" hidden="1"/>
    <col min="6145" max="6145" width="3.42578125" style="114" customWidth="1"/>
    <col min="6146" max="6147" width="3.7109375" style="114" customWidth="1"/>
    <col min="6148" max="6148" width="24" style="114" customWidth="1"/>
    <col min="6149" max="6149" width="22.85546875" style="114" customWidth="1"/>
    <col min="6150" max="6150" width="20.140625" style="114" customWidth="1"/>
    <col min="6151" max="6152" width="18.7109375" style="114" customWidth="1"/>
    <col min="6153" max="6153" width="7.7109375" style="114" customWidth="1"/>
    <col min="6154" max="6155" width="3.7109375" style="114" customWidth="1"/>
    <col min="6156" max="6160" width="18.7109375" style="114" customWidth="1"/>
    <col min="6161" max="6161" width="1.85546875" style="114" customWidth="1"/>
    <col min="6162" max="6162" width="3" style="114" customWidth="1"/>
    <col min="6163" max="6400" width="0" style="114" hidden="1"/>
    <col min="6401" max="6401" width="3.42578125" style="114" customWidth="1"/>
    <col min="6402" max="6403" width="3.7109375" style="114" customWidth="1"/>
    <col min="6404" max="6404" width="24" style="114" customWidth="1"/>
    <col min="6405" max="6405" width="22.85546875" style="114" customWidth="1"/>
    <col min="6406" max="6406" width="20.140625" style="114" customWidth="1"/>
    <col min="6407" max="6408" width="18.7109375" style="114" customWidth="1"/>
    <col min="6409" max="6409" width="7.7109375" style="114" customWidth="1"/>
    <col min="6410" max="6411" width="3.7109375" style="114" customWidth="1"/>
    <col min="6412" max="6416" width="18.7109375" style="114" customWidth="1"/>
    <col min="6417" max="6417" width="1.85546875" style="114" customWidth="1"/>
    <col min="6418" max="6418" width="3" style="114" customWidth="1"/>
    <col min="6419" max="6656" width="0" style="114" hidden="1"/>
    <col min="6657" max="6657" width="3.42578125" style="114" customWidth="1"/>
    <col min="6658" max="6659" width="3.7109375" style="114" customWidth="1"/>
    <col min="6660" max="6660" width="24" style="114" customWidth="1"/>
    <col min="6661" max="6661" width="22.85546875" style="114" customWidth="1"/>
    <col min="6662" max="6662" width="20.140625" style="114" customWidth="1"/>
    <col min="6663" max="6664" width="18.7109375" style="114" customWidth="1"/>
    <col min="6665" max="6665" width="7.7109375" style="114" customWidth="1"/>
    <col min="6666" max="6667" width="3.7109375" style="114" customWidth="1"/>
    <col min="6668" max="6672" width="18.7109375" style="114" customWidth="1"/>
    <col min="6673" max="6673" width="1.85546875" style="114" customWidth="1"/>
    <col min="6674" max="6674" width="3" style="114" customWidth="1"/>
    <col min="6675" max="6912" width="0" style="114" hidden="1"/>
    <col min="6913" max="6913" width="3.42578125" style="114" customWidth="1"/>
    <col min="6914" max="6915" width="3.7109375" style="114" customWidth="1"/>
    <col min="6916" max="6916" width="24" style="114" customWidth="1"/>
    <col min="6917" max="6917" width="22.85546875" style="114" customWidth="1"/>
    <col min="6918" max="6918" width="20.140625" style="114" customWidth="1"/>
    <col min="6919" max="6920" width="18.7109375" style="114" customWidth="1"/>
    <col min="6921" max="6921" width="7.7109375" style="114" customWidth="1"/>
    <col min="6922" max="6923" width="3.7109375" style="114" customWidth="1"/>
    <col min="6924" max="6928" width="18.7109375" style="114" customWidth="1"/>
    <col min="6929" max="6929" width="1.85546875" style="114" customWidth="1"/>
    <col min="6930" max="6930" width="3" style="114" customWidth="1"/>
    <col min="6931" max="7168" width="0" style="114" hidden="1"/>
    <col min="7169" max="7169" width="3.42578125" style="114" customWidth="1"/>
    <col min="7170" max="7171" width="3.7109375" style="114" customWidth="1"/>
    <col min="7172" max="7172" width="24" style="114" customWidth="1"/>
    <col min="7173" max="7173" width="22.85546875" style="114" customWidth="1"/>
    <col min="7174" max="7174" width="20.140625" style="114" customWidth="1"/>
    <col min="7175" max="7176" width="18.7109375" style="114" customWidth="1"/>
    <col min="7177" max="7177" width="7.7109375" style="114" customWidth="1"/>
    <col min="7178" max="7179" width="3.7109375" style="114" customWidth="1"/>
    <col min="7180" max="7184" width="18.7109375" style="114" customWidth="1"/>
    <col min="7185" max="7185" width="1.85546875" style="114" customWidth="1"/>
    <col min="7186" max="7186" width="3" style="114" customWidth="1"/>
    <col min="7187" max="7424" width="0" style="114" hidden="1"/>
    <col min="7425" max="7425" width="3.42578125" style="114" customWidth="1"/>
    <col min="7426" max="7427" width="3.7109375" style="114" customWidth="1"/>
    <col min="7428" max="7428" width="24" style="114" customWidth="1"/>
    <col min="7429" max="7429" width="22.85546875" style="114" customWidth="1"/>
    <col min="7430" max="7430" width="20.140625" style="114" customWidth="1"/>
    <col min="7431" max="7432" width="18.7109375" style="114" customWidth="1"/>
    <col min="7433" max="7433" width="7.7109375" style="114" customWidth="1"/>
    <col min="7434" max="7435" width="3.7109375" style="114" customWidth="1"/>
    <col min="7436" max="7440" width="18.7109375" style="114" customWidth="1"/>
    <col min="7441" max="7441" width="1.85546875" style="114" customWidth="1"/>
    <col min="7442" max="7442" width="3" style="114" customWidth="1"/>
    <col min="7443" max="7680" width="0" style="114" hidden="1"/>
    <col min="7681" max="7681" width="3.42578125" style="114" customWidth="1"/>
    <col min="7682" max="7683" width="3.7109375" style="114" customWidth="1"/>
    <col min="7684" max="7684" width="24" style="114" customWidth="1"/>
    <col min="7685" max="7685" width="22.85546875" style="114" customWidth="1"/>
    <col min="7686" max="7686" width="20.140625" style="114" customWidth="1"/>
    <col min="7687" max="7688" width="18.7109375" style="114" customWidth="1"/>
    <col min="7689" max="7689" width="7.7109375" style="114" customWidth="1"/>
    <col min="7690" max="7691" width="3.7109375" style="114" customWidth="1"/>
    <col min="7692" max="7696" width="18.7109375" style="114" customWidth="1"/>
    <col min="7697" max="7697" width="1.85546875" style="114" customWidth="1"/>
    <col min="7698" max="7698" width="3" style="114" customWidth="1"/>
    <col min="7699" max="7936" width="0" style="114" hidden="1"/>
    <col min="7937" max="7937" width="3.42578125" style="114" customWidth="1"/>
    <col min="7938" max="7939" width="3.7109375" style="114" customWidth="1"/>
    <col min="7940" max="7940" width="24" style="114" customWidth="1"/>
    <col min="7941" max="7941" width="22.85546875" style="114" customWidth="1"/>
    <col min="7942" max="7942" width="20.140625" style="114" customWidth="1"/>
    <col min="7943" max="7944" width="18.7109375" style="114" customWidth="1"/>
    <col min="7945" max="7945" width="7.7109375" style="114" customWidth="1"/>
    <col min="7946" max="7947" width="3.7109375" style="114" customWidth="1"/>
    <col min="7948" max="7952" width="18.7109375" style="114" customWidth="1"/>
    <col min="7953" max="7953" width="1.85546875" style="114" customWidth="1"/>
    <col min="7954" max="7954" width="3" style="114" customWidth="1"/>
    <col min="7955" max="8192" width="0" style="114" hidden="1"/>
    <col min="8193" max="8193" width="3.42578125" style="114" customWidth="1"/>
    <col min="8194" max="8195" width="3.7109375" style="114" customWidth="1"/>
    <col min="8196" max="8196" width="24" style="114" customWidth="1"/>
    <col min="8197" max="8197" width="22.85546875" style="114" customWidth="1"/>
    <col min="8198" max="8198" width="20.140625" style="114" customWidth="1"/>
    <col min="8199" max="8200" width="18.7109375" style="114" customWidth="1"/>
    <col min="8201" max="8201" width="7.7109375" style="114" customWidth="1"/>
    <col min="8202" max="8203" width="3.7109375" style="114" customWidth="1"/>
    <col min="8204" max="8208" width="18.7109375" style="114" customWidth="1"/>
    <col min="8209" max="8209" width="1.85546875" style="114" customWidth="1"/>
    <col min="8210" max="8210" width="3" style="114" customWidth="1"/>
    <col min="8211" max="8448" width="0" style="114" hidden="1"/>
    <col min="8449" max="8449" width="3.42578125" style="114" customWidth="1"/>
    <col min="8450" max="8451" width="3.7109375" style="114" customWidth="1"/>
    <col min="8452" max="8452" width="24" style="114" customWidth="1"/>
    <col min="8453" max="8453" width="22.85546875" style="114" customWidth="1"/>
    <col min="8454" max="8454" width="20.140625" style="114" customWidth="1"/>
    <col min="8455" max="8456" width="18.7109375" style="114" customWidth="1"/>
    <col min="8457" max="8457" width="7.7109375" style="114" customWidth="1"/>
    <col min="8458" max="8459" width="3.7109375" style="114" customWidth="1"/>
    <col min="8460" max="8464" width="18.7109375" style="114" customWidth="1"/>
    <col min="8465" max="8465" width="1.85546875" style="114" customWidth="1"/>
    <col min="8466" max="8466" width="3" style="114" customWidth="1"/>
    <col min="8467" max="8704" width="0" style="114" hidden="1"/>
    <col min="8705" max="8705" width="3.42578125" style="114" customWidth="1"/>
    <col min="8706" max="8707" width="3.7109375" style="114" customWidth="1"/>
    <col min="8708" max="8708" width="24" style="114" customWidth="1"/>
    <col min="8709" max="8709" width="22.85546875" style="114" customWidth="1"/>
    <col min="8710" max="8710" width="20.140625" style="114" customWidth="1"/>
    <col min="8711" max="8712" width="18.7109375" style="114" customWidth="1"/>
    <col min="8713" max="8713" width="7.7109375" style="114" customWidth="1"/>
    <col min="8714" max="8715" width="3.7109375" style="114" customWidth="1"/>
    <col min="8716" max="8720" width="18.7109375" style="114" customWidth="1"/>
    <col min="8721" max="8721" width="1.85546875" style="114" customWidth="1"/>
    <col min="8722" max="8722" width="3" style="114" customWidth="1"/>
    <col min="8723" max="8960" width="0" style="114" hidden="1"/>
    <col min="8961" max="8961" width="3.42578125" style="114" customWidth="1"/>
    <col min="8962" max="8963" width="3.7109375" style="114" customWidth="1"/>
    <col min="8964" max="8964" width="24" style="114" customWidth="1"/>
    <col min="8965" max="8965" width="22.85546875" style="114" customWidth="1"/>
    <col min="8966" max="8966" width="20.140625" style="114" customWidth="1"/>
    <col min="8967" max="8968" width="18.7109375" style="114" customWidth="1"/>
    <col min="8969" max="8969" width="7.7109375" style="114" customWidth="1"/>
    <col min="8970" max="8971" width="3.7109375" style="114" customWidth="1"/>
    <col min="8972" max="8976" width="18.7109375" style="114" customWidth="1"/>
    <col min="8977" max="8977" width="1.85546875" style="114" customWidth="1"/>
    <col min="8978" max="8978" width="3" style="114" customWidth="1"/>
    <col min="8979" max="9216" width="0" style="114" hidden="1"/>
    <col min="9217" max="9217" width="3.42578125" style="114" customWidth="1"/>
    <col min="9218" max="9219" width="3.7109375" style="114" customWidth="1"/>
    <col min="9220" max="9220" width="24" style="114" customWidth="1"/>
    <col min="9221" max="9221" width="22.85546875" style="114" customWidth="1"/>
    <col min="9222" max="9222" width="20.140625" style="114" customWidth="1"/>
    <col min="9223" max="9224" width="18.7109375" style="114" customWidth="1"/>
    <col min="9225" max="9225" width="7.7109375" style="114" customWidth="1"/>
    <col min="9226" max="9227" width="3.7109375" style="114" customWidth="1"/>
    <col min="9228" max="9232" width="18.7109375" style="114" customWidth="1"/>
    <col min="9233" max="9233" width="1.85546875" style="114" customWidth="1"/>
    <col min="9234" max="9234" width="3" style="114" customWidth="1"/>
    <col min="9235" max="9472" width="0" style="114" hidden="1"/>
    <col min="9473" max="9473" width="3.42578125" style="114" customWidth="1"/>
    <col min="9474" max="9475" width="3.7109375" style="114" customWidth="1"/>
    <col min="9476" max="9476" width="24" style="114" customWidth="1"/>
    <col min="9477" max="9477" width="22.85546875" style="114" customWidth="1"/>
    <col min="9478" max="9478" width="20.140625" style="114" customWidth="1"/>
    <col min="9479" max="9480" width="18.7109375" style="114" customWidth="1"/>
    <col min="9481" max="9481" width="7.7109375" style="114" customWidth="1"/>
    <col min="9482" max="9483" width="3.7109375" style="114" customWidth="1"/>
    <col min="9484" max="9488" width="18.7109375" style="114" customWidth="1"/>
    <col min="9489" max="9489" width="1.85546875" style="114" customWidth="1"/>
    <col min="9490" max="9490" width="3" style="114" customWidth="1"/>
    <col min="9491" max="9728" width="0" style="114" hidden="1"/>
    <col min="9729" max="9729" width="3.42578125" style="114" customWidth="1"/>
    <col min="9730" max="9731" width="3.7109375" style="114" customWidth="1"/>
    <col min="9732" max="9732" width="24" style="114" customWidth="1"/>
    <col min="9733" max="9733" width="22.85546875" style="114" customWidth="1"/>
    <col min="9734" max="9734" width="20.140625" style="114" customWidth="1"/>
    <col min="9735" max="9736" width="18.7109375" style="114" customWidth="1"/>
    <col min="9737" max="9737" width="7.7109375" style="114" customWidth="1"/>
    <col min="9738" max="9739" width="3.7109375" style="114" customWidth="1"/>
    <col min="9740" max="9744" width="18.7109375" style="114" customWidth="1"/>
    <col min="9745" max="9745" width="1.85546875" style="114" customWidth="1"/>
    <col min="9746" max="9746" width="3" style="114" customWidth="1"/>
    <col min="9747" max="9984" width="0" style="114" hidden="1"/>
    <col min="9985" max="9985" width="3.42578125" style="114" customWidth="1"/>
    <col min="9986" max="9987" width="3.7109375" style="114" customWidth="1"/>
    <col min="9988" max="9988" width="24" style="114" customWidth="1"/>
    <col min="9989" max="9989" width="22.85546875" style="114" customWidth="1"/>
    <col min="9990" max="9990" width="20.140625" style="114" customWidth="1"/>
    <col min="9991" max="9992" width="18.7109375" style="114" customWidth="1"/>
    <col min="9993" max="9993" width="7.7109375" style="114" customWidth="1"/>
    <col min="9994" max="9995" width="3.7109375" style="114" customWidth="1"/>
    <col min="9996" max="10000" width="18.7109375" style="114" customWidth="1"/>
    <col min="10001" max="10001" width="1.85546875" style="114" customWidth="1"/>
    <col min="10002" max="10002" width="3" style="114" customWidth="1"/>
    <col min="10003" max="10240" width="0" style="114" hidden="1"/>
    <col min="10241" max="10241" width="3.42578125" style="114" customWidth="1"/>
    <col min="10242" max="10243" width="3.7109375" style="114" customWidth="1"/>
    <col min="10244" max="10244" width="24" style="114" customWidth="1"/>
    <col min="10245" max="10245" width="22.85546875" style="114" customWidth="1"/>
    <col min="10246" max="10246" width="20.140625" style="114" customWidth="1"/>
    <col min="10247" max="10248" width="18.7109375" style="114" customWidth="1"/>
    <col min="10249" max="10249" width="7.7109375" style="114" customWidth="1"/>
    <col min="10250" max="10251" width="3.7109375" style="114" customWidth="1"/>
    <col min="10252" max="10256" width="18.7109375" style="114" customWidth="1"/>
    <col min="10257" max="10257" width="1.85546875" style="114" customWidth="1"/>
    <col min="10258" max="10258" width="3" style="114" customWidth="1"/>
    <col min="10259" max="10496" width="0" style="114" hidden="1"/>
    <col min="10497" max="10497" width="3.42578125" style="114" customWidth="1"/>
    <col min="10498" max="10499" width="3.7109375" style="114" customWidth="1"/>
    <col min="10500" max="10500" width="24" style="114" customWidth="1"/>
    <col min="10501" max="10501" width="22.85546875" style="114" customWidth="1"/>
    <col min="10502" max="10502" width="20.140625" style="114" customWidth="1"/>
    <col min="10503" max="10504" width="18.7109375" style="114" customWidth="1"/>
    <col min="10505" max="10505" width="7.7109375" style="114" customWidth="1"/>
    <col min="10506" max="10507" width="3.7109375" style="114" customWidth="1"/>
    <col min="10508" max="10512" width="18.7109375" style="114" customWidth="1"/>
    <col min="10513" max="10513" width="1.85546875" style="114" customWidth="1"/>
    <col min="10514" max="10514" width="3" style="114" customWidth="1"/>
    <col min="10515" max="10752" width="0" style="114" hidden="1"/>
    <col min="10753" max="10753" width="3.42578125" style="114" customWidth="1"/>
    <col min="10754" max="10755" width="3.7109375" style="114" customWidth="1"/>
    <col min="10756" max="10756" width="24" style="114" customWidth="1"/>
    <col min="10757" max="10757" width="22.85546875" style="114" customWidth="1"/>
    <col min="10758" max="10758" width="20.140625" style="114" customWidth="1"/>
    <col min="10759" max="10760" width="18.7109375" style="114" customWidth="1"/>
    <col min="10761" max="10761" width="7.7109375" style="114" customWidth="1"/>
    <col min="10762" max="10763" width="3.7109375" style="114" customWidth="1"/>
    <col min="10764" max="10768" width="18.7109375" style="114" customWidth="1"/>
    <col min="10769" max="10769" width="1.85546875" style="114" customWidth="1"/>
    <col min="10770" max="10770" width="3" style="114" customWidth="1"/>
    <col min="10771" max="11008" width="0" style="114" hidden="1"/>
    <col min="11009" max="11009" width="3.42578125" style="114" customWidth="1"/>
    <col min="11010" max="11011" width="3.7109375" style="114" customWidth="1"/>
    <col min="11012" max="11012" width="24" style="114" customWidth="1"/>
    <col min="11013" max="11013" width="22.85546875" style="114" customWidth="1"/>
    <col min="11014" max="11014" width="20.140625" style="114" customWidth="1"/>
    <col min="11015" max="11016" width="18.7109375" style="114" customWidth="1"/>
    <col min="11017" max="11017" width="7.7109375" style="114" customWidth="1"/>
    <col min="11018" max="11019" width="3.7109375" style="114" customWidth="1"/>
    <col min="11020" max="11024" width="18.7109375" style="114" customWidth="1"/>
    <col min="11025" max="11025" width="1.85546875" style="114" customWidth="1"/>
    <col min="11026" max="11026" width="3" style="114" customWidth="1"/>
    <col min="11027" max="11264" width="0" style="114" hidden="1"/>
    <col min="11265" max="11265" width="3.42578125" style="114" customWidth="1"/>
    <col min="11266" max="11267" width="3.7109375" style="114" customWidth="1"/>
    <col min="11268" max="11268" width="24" style="114" customWidth="1"/>
    <col min="11269" max="11269" width="22.85546875" style="114" customWidth="1"/>
    <col min="11270" max="11270" width="20.140625" style="114" customWidth="1"/>
    <col min="11271" max="11272" width="18.7109375" style="114" customWidth="1"/>
    <col min="11273" max="11273" width="7.7109375" style="114" customWidth="1"/>
    <col min="11274" max="11275" width="3.7109375" style="114" customWidth="1"/>
    <col min="11276" max="11280" width="18.7109375" style="114" customWidth="1"/>
    <col min="11281" max="11281" width="1.85546875" style="114" customWidth="1"/>
    <col min="11282" max="11282" width="3" style="114" customWidth="1"/>
    <col min="11283" max="11520" width="0" style="114" hidden="1"/>
    <col min="11521" max="11521" width="3.42578125" style="114" customWidth="1"/>
    <col min="11522" max="11523" width="3.7109375" style="114" customWidth="1"/>
    <col min="11524" max="11524" width="24" style="114" customWidth="1"/>
    <col min="11525" max="11525" width="22.85546875" style="114" customWidth="1"/>
    <col min="11526" max="11526" width="20.140625" style="114" customWidth="1"/>
    <col min="11527" max="11528" width="18.7109375" style="114" customWidth="1"/>
    <col min="11529" max="11529" width="7.7109375" style="114" customWidth="1"/>
    <col min="11530" max="11531" width="3.7109375" style="114" customWidth="1"/>
    <col min="11532" max="11536" width="18.7109375" style="114" customWidth="1"/>
    <col min="11537" max="11537" width="1.85546875" style="114" customWidth="1"/>
    <col min="11538" max="11538" width="3" style="114" customWidth="1"/>
    <col min="11539" max="11776" width="0" style="114" hidden="1"/>
    <col min="11777" max="11777" width="3.42578125" style="114" customWidth="1"/>
    <col min="11778" max="11779" width="3.7109375" style="114" customWidth="1"/>
    <col min="11780" max="11780" width="24" style="114" customWidth="1"/>
    <col min="11781" max="11781" width="22.85546875" style="114" customWidth="1"/>
    <col min="11782" max="11782" width="20.140625" style="114" customWidth="1"/>
    <col min="11783" max="11784" width="18.7109375" style="114" customWidth="1"/>
    <col min="11785" max="11785" width="7.7109375" style="114" customWidth="1"/>
    <col min="11786" max="11787" width="3.7109375" style="114" customWidth="1"/>
    <col min="11788" max="11792" width="18.7109375" style="114" customWidth="1"/>
    <col min="11793" max="11793" width="1.85546875" style="114" customWidth="1"/>
    <col min="11794" max="11794" width="3" style="114" customWidth="1"/>
    <col min="11795" max="12032" width="0" style="114" hidden="1"/>
    <col min="12033" max="12033" width="3.42578125" style="114" customWidth="1"/>
    <col min="12034" max="12035" width="3.7109375" style="114" customWidth="1"/>
    <col min="12036" max="12036" width="24" style="114" customWidth="1"/>
    <col min="12037" max="12037" width="22.85546875" style="114" customWidth="1"/>
    <col min="12038" max="12038" width="20.140625" style="114" customWidth="1"/>
    <col min="12039" max="12040" width="18.7109375" style="114" customWidth="1"/>
    <col min="12041" max="12041" width="7.7109375" style="114" customWidth="1"/>
    <col min="12042" max="12043" width="3.7109375" style="114" customWidth="1"/>
    <col min="12044" max="12048" width="18.7109375" style="114" customWidth="1"/>
    <col min="12049" max="12049" width="1.85546875" style="114" customWidth="1"/>
    <col min="12050" max="12050" width="3" style="114" customWidth="1"/>
    <col min="12051" max="12288" width="0" style="114" hidden="1"/>
    <col min="12289" max="12289" width="3.42578125" style="114" customWidth="1"/>
    <col min="12290" max="12291" width="3.7109375" style="114" customWidth="1"/>
    <col min="12292" max="12292" width="24" style="114" customWidth="1"/>
    <col min="12293" max="12293" width="22.85546875" style="114" customWidth="1"/>
    <col min="12294" max="12294" width="20.140625" style="114" customWidth="1"/>
    <col min="12295" max="12296" width="18.7109375" style="114" customWidth="1"/>
    <col min="12297" max="12297" width="7.7109375" style="114" customWidth="1"/>
    <col min="12298" max="12299" width="3.7109375" style="114" customWidth="1"/>
    <col min="12300" max="12304" width="18.7109375" style="114" customWidth="1"/>
    <col min="12305" max="12305" width="1.85546875" style="114" customWidth="1"/>
    <col min="12306" max="12306" width="3" style="114" customWidth="1"/>
    <col min="12307" max="12544" width="0" style="114" hidden="1"/>
    <col min="12545" max="12545" width="3.42578125" style="114" customWidth="1"/>
    <col min="12546" max="12547" width="3.7109375" style="114" customWidth="1"/>
    <col min="12548" max="12548" width="24" style="114" customWidth="1"/>
    <col min="12549" max="12549" width="22.85546875" style="114" customWidth="1"/>
    <col min="12550" max="12550" width="20.140625" style="114" customWidth="1"/>
    <col min="12551" max="12552" width="18.7109375" style="114" customWidth="1"/>
    <col min="12553" max="12553" width="7.7109375" style="114" customWidth="1"/>
    <col min="12554" max="12555" width="3.7109375" style="114" customWidth="1"/>
    <col min="12556" max="12560" width="18.7109375" style="114" customWidth="1"/>
    <col min="12561" max="12561" width="1.85546875" style="114" customWidth="1"/>
    <col min="12562" max="12562" width="3" style="114" customWidth="1"/>
    <col min="12563" max="12800" width="0" style="114" hidden="1"/>
    <col min="12801" max="12801" width="3.42578125" style="114" customWidth="1"/>
    <col min="12802" max="12803" width="3.7109375" style="114" customWidth="1"/>
    <col min="12804" max="12804" width="24" style="114" customWidth="1"/>
    <col min="12805" max="12805" width="22.85546875" style="114" customWidth="1"/>
    <col min="12806" max="12806" width="20.140625" style="114" customWidth="1"/>
    <col min="12807" max="12808" width="18.7109375" style="114" customWidth="1"/>
    <col min="12809" max="12809" width="7.7109375" style="114" customWidth="1"/>
    <col min="12810" max="12811" width="3.7109375" style="114" customWidth="1"/>
    <col min="12812" max="12816" width="18.7109375" style="114" customWidth="1"/>
    <col min="12817" max="12817" width="1.85546875" style="114" customWidth="1"/>
    <col min="12818" max="12818" width="3" style="114" customWidth="1"/>
    <col min="12819" max="13056" width="0" style="114" hidden="1"/>
    <col min="13057" max="13057" width="3.42578125" style="114" customWidth="1"/>
    <col min="13058" max="13059" width="3.7109375" style="114" customWidth="1"/>
    <col min="13060" max="13060" width="24" style="114" customWidth="1"/>
    <col min="13061" max="13061" width="22.85546875" style="114" customWidth="1"/>
    <col min="13062" max="13062" width="20.140625" style="114" customWidth="1"/>
    <col min="13063" max="13064" width="18.7109375" style="114" customWidth="1"/>
    <col min="13065" max="13065" width="7.7109375" style="114" customWidth="1"/>
    <col min="13066" max="13067" width="3.7109375" style="114" customWidth="1"/>
    <col min="13068" max="13072" width="18.7109375" style="114" customWidth="1"/>
    <col min="13073" max="13073" width="1.85546875" style="114" customWidth="1"/>
    <col min="13074" max="13074" width="3" style="114" customWidth="1"/>
    <col min="13075" max="13312" width="0" style="114" hidden="1"/>
    <col min="13313" max="13313" width="3.42578125" style="114" customWidth="1"/>
    <col min="13314" max="13315" width="3.7109375" style="114" customWidth="1"/>
    <col min="13316" max="13316" width="24" style="114" customWidth="1"/>
    <col min="13317" max="13317" width="22.85546875" style="114" customWidth="1"/>
    <col min="13318" max="13318" width="20.140625" style="114" customWidth="1"/>
    <col min="13319" max="13320" width="18.7109375" style="114" customWidth="1"/>
    <col min="13321" max="13321" width="7.7109375" style="114" customWidth="1"/>
    <col min="13322" max="13323" width="3.7109375" style="114" customWidth="1"/>
    <col min="13324" max="13328" width="18.7109375" style="114" customWidth="1"/>
    <col min="13329" max="13329" width="1.85546875" style="114" customWidth="1"/>
    <col min="13330" max="13330" width="3" style="114" customWidth="1"/>
    <col min="13331" max="13568" width="0" style="114" hidden="1"/>
    <col min="13569" max="13569" width="3.42578125" style="114" customWidth="1"/>
    <col min="13570" max="13571" width="3.7109375" style="114" customWidth="1"/>
    <col min="13572" max="13572" width="24" style="114" customWidth="1"/>
    <col min="13573" max="13573" width="22.85546875" style="114" customWidth="1"/>
    <col min="13574" max="13574" width="20.140625" style="114" customWidth="1"/>
    <col min="13575" max="13576" width="18.7109375" style="114" customWidth="1"/>
    <col min="13577" max="13577" width="7.7109375" style="114" customWidth="1"/>
    <col min="13578" max="13579" width="3.7109375" style="114" customWidth="1"/>
    <col min="13580" max="13584" width="18.7109375" style="114" customWidth="1"/>
    <col min="13585" max="13585" width="1.85546875" style="114" customWidth="1"/>
    <col min="13586" max="13586" width="3" style="114" customWidth="1"/>
    <col min="13587" max="13824" width="0" style="114" hidden="1"/>
    <col min="13825" max="13825" width="3.42578125" style="114" customWidth="1"/>
    <col min="13826" max="13827" width="3.7109375" style="114" customWidth="1"/>
    <col min="13828" max="13828" width="24" style="114" customWidth="1"/>
    <col min="13829" max="13829" width="22.85546875" style="114" customWidth="1"/>
    <col min="13830" max="13830" width="20.140625" style="114" customWidth="1"/>
    <col min="13831" max="13832" width="18.7109375" style="114" customWidth="1"/>
    <col min="13833" max="13833" width="7.7109375" style="114" customWidth="1"/>
    <col min="13834" max="13835" width="3.7109375" style="114" customWidth="1"/>
    <col min="13836" max="13840" width="18.7109375" style="114" customWidth="1"/>
    <col min="13841" max="13841" width="1.85546875" style="114" customWidth="1"/>
    <col min="13842" max="13842" width="3" style="114" customWidth="1"/>
    <col min="13843" max="14080" width="0" style="114" hidden="1"/>
    <col min="14081" max="14081" width="3.42578125" style="114" customWidth="1"/>
    <col min="14082" max="14083" width="3.7109375" style="114" customWidth="1"/>
    <col min="14084" max="14084" width="24" style="114" customWidth="1"/>
    <col min="14085" max="14085" width="22.85546875" style="114" customWidth="1"/>
    <col min="14086" max="14086" width="20.140625" style="114" customWidth="1"/>
    <col min="14087" max="14088" width="18.7109375" style="114" customWidth="1"/>
    <col min="14089" max="14089" width="7.7109375" style="114" customWidth="1"/>
    <col min="14090" max="14091" width="3.7109375" style="114" customWidth="1"/>
    <col min="14092" max="14096" width="18.7109375" style="114" customWidth="1"/>
    <col min="14097" max="14097" width="1.85546875" style="114" customWidth="1"/>
    <col min="14098" max="14098" width="3" style="114" customWidth="1"/>
    <col min="14099" max="14336" width="0" style="114" hidden="1"/>
    <col min="14337" max="14337" width="3.42578125" style="114" customWidth="1"/>
    <col min="14338" max="14339" width="3.7109375" style="114" customWidth="1"/>
    <col min="14340" max="14340" width="24" style="114" customWidth="1"/>
    <col min="14341" max="14341" width="22.85546875" style="114" customWidth="1"/>
    <col min="14342" max="14342" width="20.140625" style="114" customWidth="1"/>
    <col min="14343" max="14344" width="18.7109375" style="114" customWidth="1"/>
    <col min="14345" max="14345" width="7.7109375" style="114" customWidth="1"/>
    <col min="14346" max="14347" width="3.7109375" style="114" customWidth="1"/>
    <col min="14348" max="14352" width="18.7109375" style="114" customWidth="1"/>
    <col min="14353" max="14353" width="1.85546875" style="114" customWidth="1"/>
    <col min="14354" max="14354" width="3" style="114" customWidth="1"/>
    <col min="14355" max="14592" width="0" style="114" hidden="1"/>
    <col min="14593" max="14593" width="3.42578125" style="114" customWidth="1"/>
    <col min="14594" max="14595" width="3.7109375" style="114" customWidth="1"/>
    <col min="14596" max="14596" width="24" style="114" customWidth="1"/>
    <col min="14597" max="14597" width="22.85546875" style="114" customWidth="1"/>
    <col min="14598" max="14598" width="20.140625" style="114" customWidth="1"/>
    <col min="14599" max="14600" width="18.7109375" style="114" customWidth="1"/>
    <col min="14601" max="14601" width="7.7109375" style="114" customWidth="1"/>
    <col min="14602" max="14603" width="3.7109375" style="114" customWidth="1"/>
    <col min="14604" max="14608" width="18.7109375" style="114" customWidth="1"/>
    <col min="14609" max="14609" width="1.85546875" style="114" customWidth="1"/>
    <col min="14610" max="14610" width="3" style="114" customWidth="1"/>
    <col min="14611" max="14848" width="0" style="114" hidden="1"/>
    <col min="14849" max="14849" width="3.42578125" style="114" customWidth="1"/>
    <col min="14850" max="14851" width="3.7109375" style="114" customWidth="1"/>
    <col min="14852" max="14852" width="24" style="114" customWidth="1"/>
    <col min="14853" max="14853" width="22.85546875" style="114" customWidth="1"/>
    <col min="14854" max="14854" width="20.140625" style="114" customWidth="1"/>
    <col min="14855" max="14856" width="18.7109375" style="114" customWidth="1"/>
    <col min="14857" max="14857" width="7.7109375" style="114" customWidth="1"/>
    <col min="14858" max="14859" width="3.7109375" style="114" customWidth="1"/>
    <col min="14860" max="14864" width="18.7109375" style="114" customWidth="1"/>
    <col min="14865" max="14865" width="1.85546875" style="114" customWidth="1"/>
    <col min="14866" max="14866" width="3" style="114" customWidth="1"/>
    <col min="14867" max="15104" width="0" style="114" hidden="1"/>
    <col min="15105" max="15105" width="3.42578125" style="114" customWidth="1"/>
    <col min="15106" max="15107" width="3.7109375" style="114" customWidth="1"/>
    <col min="15108" max="15108" width="24" style="114" customWidth="1"/>
    <col min="15109" max="15109" width="22.85546875" style="114" customWidth="1"/>
    <col min="15110" max="15110" width="20.140625" style="114" customWidth="1"/>
    <col min="15111" max="15112" width="18.7109375" style="114" customWidth="1"/>
    <col min="15113" max="15113" width="7.7109375" style="114" customWidth="1"/>
    <col min="15114" max="15115" width="3.7109375" style="114" customWidth="1"/>
    <col min="15116" max="15120" width="18.7109375" style="114" customWidth="1"/>
    <col min="15121" max="15121" width="1.85546875" style="114" customWidth="1"/>
    <col min="15122" max="15122" width="3" style="114" customWidth="1"/>
    <col min="15123" max="15360" width="0" style="114" hidden="1"/>
    <col min="15361" max="15361" width="3.42578125" style="114" customWidth="1"/>
    <col min="15362" max="15363" width="3.7109375" style="114" customWidth="1"/>
    <col min="15364" max="15364" width="24" style="114" customWidth="1"/>
    <col min="15365" max="15365" width="22.85546875" style="114" customWidth="1"/>
    <col min="15366" max="15366" width="20.140625" style="114" customWidth="1"/>
    <col min="15367" max="15368" width="18.7109375" style="114" customWidth="1"/>
    <col min="15369" max="15369" width="7.7109375" style="114" customWidth="1"/>
    <col min="15370" max="15371" width="3.7109375" style="114" customWidth="1"/>
    <col min="15372" max="15376" width="18.7109375" style="114" customWidth="1"/>
    <col min="15377" max="15377" width="1.85546875" style="114" customWidth="1"/>
    <col min="15378" max="15378" width="3" style="114" customWidth="1"/>
    <col min="15379" max="15616" width="0" style="114" hidden="1"/>
    <col min="15617" max="15617" width="3.42578125" style="114" customWidth="1"/>
    <col min="15618" max="15619" width="3.7109375" style="114" customWidth="1"/>
    <col min="15620" max="15620" width="24" style="114" customWidth="1"/>
    <col min="15621" max="15621" width="22.85546875" style="114" customWidth="1"/>
    <col min="15622" max="15622" width="20.140625" style="114" customWidth="1"/>
    <col min="15623" max="15624" width="18.7109375" style="114" customWidth="1"/>
    <col min="15625" max="15625" width="7.7109375" style="114" customWidth="1"/>
    <col min="15626" max="15627" width="3.7109375" style="114" customWidth="1"/>
    <col min="15628" max="15632" width="18.7109375" style="114" customWidth="1"/>
    <col min="15633" max="15633" width="1.85546875" style="114" customWidth="1"/>
    <col min="15634" max="15634" width="3" style="114" customWidth="1"/>
    <col min="15635" max="15872" width="0" style="114" hidden="1"/>
    <col min="15873" max="15873" width="3.42578125" style="114" customWidth="1"/>
    <col min="15874" max="15875" width="3.7109375" style="114" customWidth="1"/>
    <col min="15876" max="15876" width="24" style="114" customWidth="1"/>
    <col min="15877" max="15877" width="22.85546875" style="114" customWidth="1"/>
    <col min="15878" max="15878" width="20.140625" style="114" customWidth="1"/>
    <col min="15879" max="15880" width="18.7109375" style="114" customWidth="1"/>
    <col min="15881" max="15881" width="7.7109375" style="114" customWidth="1"/>
    <col min="15882" max="15883" width="3.7109375" style="114" customWidth="1"/>
    <col min="15884" max="15888" width="18.7109375" style="114" customWidth="1"/>
    <col min="15889" max="15889" width="1.85546875" style="114" customWidth="1"/>
    <col min="15890" max="15890" width="3" style="114" customWidth="1"/>
    <col min="15891" max="16128" width="0" style="114" hidden="1"/>
    <col min="16129" max="16129" width="3.42578125" style="114" customWidth="1"/>
    <col min="16130" max="16131" width="3.7109375" style="114" customWidth="1"/>
    <col min="16132" max="16132" width="24" style="114" customWidth="1"/>
    <col min="16133" max="16133" width="22.85546875" style="114" customWidth="1"/>
    <col min="16134" max="16134" width="20.140625" style="114" customWidth="1"/>
    <col min="16135" max="16136" width="18.7109375" style="114" customWidth="1"/>
    <col min="16137" max="16137" width="7.7109375" style="114" customWidth="1"/>
    <col min="16138" max="16139" width="3.7109375" style="114" customWidth="1"/>
    <col min="16140" max="16144" width="18.7109375" style="114" customWidth="1"/>
    <col min="16145" max="16145" width="1.85546875" style="114" customWidth="1"/>
    <col min="16146" max="16146" width="3" style="114" customWidth="1"/>
    <col min="16147" max="16384" width="0" style="114" hidden="1"/>
  </cols>
  <sheetData>
    <row r="1" spans="1:17" ht="12" customHeight="1">
      <c r="B1" s="627"/>
      <c r="C1" s="627"/>
      <c r="D1" s="627"/>
      <c r="E1" s="627"/>
      <c r="F1" s="627"/>
      <c r="G1" s="625"/>
      <c r="H1" s="625"/>
      <c r="I1" s="627"/>
      <c r="J1" s="618"/>
      <c r="K1" s="618"/>
      <c r="L1" s="618"/>
      <c r="M1" s="618"/>
      <c r="N1" s="618"/>
      <c r="O1" s="618"/>
      <c r="P1" s="618"/>
      <c r="Q1" s="618"/>
    </row>
    <row r="2" spans="1:17" ht="19.5" customHeight="1">
      <c r="B2" s="711" t="s">
        <v>410</v>
      </c>
      <c r="C2" s="711"/>
      <c r="D2" s="711"/>
      <c r="E2" s="711"/>
      <c r="F2" s="711"/>
      <c r="G2" s="711"/>
      <c r="H2" s="711"/>
      <c r="I2" s="711"/>
      <c r="J2" s="711"/>
      <c r="K2" s="711"/>
      <c r="L2" s="711"/>
      <c r="M2" s="711"/>
      <c r="N2" s="711"/>
      <c r="O2" s="711"/>
      <c r="P2" s="711"/>
      <c r="Q2" s="618"/>
    </row>
    <row r="3" spans="1:17" s="44" customFormat="1">
      <c r="B3" s="628"/>
      <c r="C3" s="628"/>
      <c r="D3" s="628"/>
      <c r="E3" s="705" t="s">
        <v>0</v>
      </c>
      <c r="F3" s="705"/>
      <c r="G3" s="705"/>
      <c r="H3" s="705"/>
      <c r="I3" s="705"/>
      <c r="J3" s="705"/>
      <c r="K3" s="705"/>
      <c r="L3" s="705"/>
      <c r="M3" s="705"/>
      <c r="N3" s="705"/>
      <c r="O3" s="705"/>
      <c r="P3" s="628"/>
      <c r="Q3" s="628"/>
    </row>
    <row r="4" spans="1:17">
      <c r="B4" s="628"/>
      <c r="C4" s="628"/>
      <c r="D4" s="628"/>
      <c r="E4" s="705" t="s">
        <v>138</v>
      </c>
      <c r="F4" s="705"/>
      <c r="G4" s="705"/>
      <c r="H4" s="705"/>
      <c r="I4" s="705"/>
      <c r="J4" s="705"/>
      <c r="K4" s="705"/>
      <c r="L4" s="705"/>
      <c r="M4" s="705"/>
      <c r="N4" s="705"/>
      <c r="O4" s="705"/>
      <c r="P4" s="628"/>
      <c r="Q4" s="628"/>
    </row>
    <row r="5" spans="1:17">
      <c r="B5" s="628"/>
      <c r="C5" s="628"/>
      <c r="D5" s="628"/>
      <c r="E5" s="705" t="s">
        <v>645</v>
      </c>
      <c r="F5" s="705"/>
      <c r="G5" s="705"/>
      <c r="H5" s="705"/>
      <c r="I5" s="705"/>
      <c r="J5" s="705"/>
      <c r="K5" s="705"/>
      <c r="L5" s="705"/>
      <c r="M5" s="705"/>
      <c r="N5" s="705"/>
      <c r="O5" s="705"/>
      <c r="P5" s="628"/>
      <c r="Q5" s="628"/>
    </row>
    <row r="6" spans="1:17">
      <c r="B6" s="628"/>
      <c r="C6" s="628"/>
      <c r="D6" s="628"/>
      <c r="E6" s="705" t="s">
        <v>2</v>
      </c>
      <c r="F6" s="705"/>
      <c r="G6" s="705"/>
      <c r="H6" s="705"/>
      <c r="I6" s="705"/>
      <c r="J6" s="705"/>
      <c r="K6" s="705"/>
      <c r="L6" s="705"/>
      <c r="M6" s="705"/>
      <c r="N6" s="705"/>
      <c r="O6" s="705"/>
      <c r="P6" s="628"/>
      <c r="Q6" s="628"/>
    </row>
    <row r="7" spans="1:17">
      <c r="B7" s="627"/>
      <c r="C7" s="629"/>
      <c r="D7" s="630"/>
      <c r="E7" s="631"/>
      <c r="F7" s="631"/>
      <c r="G7" s="631"/>
      <c r="H7" s="631"/>
      <c r="I7" s="631"/>
      <c r="J7" s="631"/>
      <c r="K7" s="631"/>
      <c r="L7" s="631"/>
      <c r="M7" s="631"/>
      <c r="N7" s="631"/>
      <c r="O7" s="628"/>
      <c r="P7" s="620"/>
      <c r="Q7" s="620"/>
    </row>
    <row r="8" spans="1:17" s="44" customFormat="1">
      <c r="A8" s="45"/>
      <c r="B8" s="629"/>
      <c r="C8" s="629"/>
      <c r="D8" s="630"/>
      <c r="E8" s="629"/>
      <c r="F8" s="629"/>
      <c r="G8" s="632"/>
      <c r="H8" s="632"/>
      <c r="I8" s="630"/>
      <c r="J8" s="620"/>
      <c r="K8" s="620"/>
      <c r="L8" s="620"/>
      <c r="M8" s="620"/>
      <c r="N8" s="620"/>
      <c r="O8" s="620"/>
      <c r="P8" s="620"/>
      <c r="Q8" s="620"/>
    </row>
    <row r="9" spans="1:17" s="44" customFormat="1">
      <c r="A9" s="45"/>
      <c r="B9" s="627"/>
      <c r="C9" s="633"/>
      <c r="D9" s="630"/>
      <c r="E9" s="633"/>
      <c r="F9" s="633"/>
      <c r="G9" s="634"/>
      <c r="H9" s="634"/>
      <c r="I9" s="630"/>
      <c r="J9" s="620"/>
      <c r="K9" s="620"/>
      <c r="L9" s="620"/>
      <c r="M9" s="620"/>
      <c r="N9" s="620"/>
      <c r="O9" s="620"/>
      <c r="P9" s="620"/>
      <c r="Q9" s="620"/>
    </row>
    <row r="10" spans="1:17" s="44" customFormat="1">
      <c r="A10" s="115"/>
      <c r="B10" s="719" t="s">
        <v>66</v>
      </c>
      <c r="C10" s="720"/>
      <c r="D10" s="720"/>
      <c r="E10" s="720"/>
      <c r="F10" s="88"/>
      <c r="G10" s="87">
        <v>2014</v>
      </c>
      <c r="H10" s="87">
        <v>2013</v>
      </c>
      <c r="I10" s="136"/>
      <c r="J10" s="720" t="s">
        <v>66</v>
      </c>
      <c r="K10" s="720"/>
      <c r="L10" s="720"/>
      <c r="M10" s="720"/>
      <c r="N10" s="88"/>
      <c r="O10" s="87">
        <v>2014</v>
      </c>
      <c r="P10" s="87">
        <v>2013</v>
      </c>
      <c r="Q10" s="137"/>
    </row>
    <row r="11" spans="1:17" s="44" customFormat="1">
      <c r="A11" s="45"/>
      <c r="B11" s="47"/>
      <c r="C11" s="45"/>
      <c r="D11" s="48"/>
      <c r="E11" s="48"/>
      <c r="F11" s="48"/>
      <c r="G11" s="116"/>
      <c r="H11" s="116"/>
      <c r="I11" s="45"/>
      <c r="Q11" s="50"/>
    </row>
    <row r="12" spans="1:17" s="44" customFormat="1">
      <c r="A12" s="53"/>
      <c r="B12" s="93"/>
      <c r="C12" s="117"/>
      <c r="D12" s="117"/>
      <c r="E12" s="117"/>
      <c r="F12" s="117"/>
      <c r="G12" s="116"/>
      <c r="H12" s="116"/>
      <c r="I12" s="53"/>
      <c r="Q12" s="50"/>
    </row>
    <row r="13" spans="1:17">
      <c r="A13" s="53"/>
      <c r="B13" s="721" t="s">
        <v>139</v>
      </c>
      <c r="C13" s="722"/>
      <c r="D13" s="722"/>
      <c r="E13" s="722"/>
      <c r="F13" s="722"/>
      <c r="G13" s="116"/>
      <c r="H13" s="116"/>
      <c r="I13" s="53"/>
      <c r="J13" s="722" t="s">
        <v>140</v>
      </c>
      <c r="K13" s="722"/>
      <c r="L13" s="722"/>
      <c r="M13" s="722"/>
      <c r="N13" s="722"/>
      <c r="O13" s="118"/>
      <c r="P13" s="118"/>
      <c r="Q13" s="50"/>
    </row>
    <row r="14" spans="1:17">
      <c r="A14" s="53"/>
      <c r="B14" s="93"/>
      <c r="C14" s="117"/>
      <c r="D14" s="53"/>
      <c r="E14" s="117"/>
      <c r="F14" s="117"/>
      <c r="G14" s="116"/>
      <c r="H14" s="116"/>
      <c r="I14" s="53"/>
      <c r="J14" s="53"/>
      <c r="K14" s="117"/>
      <c r="L14" s="117"/>
      <c r="M14" s="117"/>
      <c r="N14" s="117"/>
      <c r="O14" s="118"/>
      <c r="P14" s="118"/>
      <c r="Q14" s="50"/>
    </row>
    <row r="15" spans="1:17">
      <c r="A15" s="53"/>
      <c r="B15" s="93"/>
      <c r="C15" s="722" t="s">
        <v>141</v>
      </c>
      <c r="D15" s="722"/>
      <c r="E15" s="722"/>
      <c r="F15" s="722"/>
      <c r="G15" s="119">
        <f>SUM(G16:G26)</f>
        <v>23776209</v>
      </c>
      <c r="H15" s="119">
        <f>SUM(H16:H26)</f>
        <v>21729316</v>
      </c>
      <c r="I15" s="53"/>
      <c r="J15" s="53"/>
      <c r="K15" s="722" t="s">
        <v>141</v>
      </c>
      <c r="L15" s="722"/>
      <c r="M15" s="722"/>
      <c r="N15" s="722"/>
      <c r="O15" s="119">
        <f>SUM(O16:O18)</f>
        <v>13087542</v>
      </c>
      <c r="P15" s="119">
        <f>SUM(P16:P18)</f>
        <v>7388012</v>
      </c>
      <c r="Q15" s="50"/>
    </row>
    <row r="16" spans="1:17">
      <c r="A16" s="53"/>
      <c r="B16" s="93"/>
      <c r="C16" s="117"/>
      <c r="D16" s="723" t="s">
        <v>71</v>
      </c>
      <c r="E16" s="723"/>
      <c r="F16" s="723"/>
      <c r="G16" s="120">
        <v>0</v>
      </c>
      <c r="H16" s="120">
        <v>0</v>
      </c>
      <c r="I16" s="53"/>
      <c r="J16" s="53"/>
      <c r="K16" s="44"/>
      <c r="L16" s="724" t="s">
        <v>33</v>
      </c>
      <c r="M16" s="724"/>
      <c r="N16" s="724"/>
      <c r="O16" s="120">
        <v>7816276</v>
      </c>
      <c r="P16" s="120">
        <v>7055700</v>
      </c>
      <c r="Q16" s="50"/>
    </row>
    <row r="17" spans="1:17">
      <c r="A17" s="53"/>
      <c r="B17" s="93"/>
      <c r="C17" s="117"/>
      <c r="D17" s="723" t="s">
        <v>142</v>
      </c>
      <c r="E17" s="723"/>
      <c r="F17" s="723"/>
      <c r="G17" s="120">
        <v>0</v>
      </c>
      <c r="H17" s="120">
        <v>0</v>
      </c>
      <c r="I17" s="53"/>
      <c r="J17" s="53"/>
      <c r="K17" s="44"/>
      <c r="L17" s="724" t="s">
        <v>35</v>
      </c>
      <c r="M17" s="724"/>
      <c r="N17" s="724"/>
      <c r="O17" s="120">
        <v>0</v>
      </c>
      <c r="P17" s="120">
        <v>0</v>
      </c>
      <c r="Q17" s="50"/>
    </row>
    <row r="18" spans="1:17">
      <c r="A18" s="53"/>
      <c r="B18" s="93"/>
      <c r="C18" s="121"/>
      <c r="D18" s="723" t="s">
        <v>143</v>
      </c>
      <c r="E18" s="723"/>
      <c r="F18" s="723"/>
      <c r="G18" s="120">
        <v>0</v>
      </c>
      <c r="H18" s="120">
        <v>0</v>
      </c>
      <c r="I18" s="53"/>
      <c r="J18" s="53"/>
      <c r="K18" s="116"/>
      <c r="L18" s="724" t="s">
        <v>144</v>
      </c>
      <c r="M18" s="724"/>
      <c r="N18" s="724"/>
      <c r="O18" s="120">
        <v>5271266</v>
      </c>
      <c r="P18" s="120">
        <v>332312</v>
      </c>
      <c r="Q18" s="50"/>
    </row>
    <row r="19" spans="1:17">
      <c r="A19" s="53"/>
      <c r="B19" s="93"/>
      <c r="C19" s="121"/>
      <c r="D19" s="723" t="s">
        <v>77</v>
      </c>
      <c r="E19" s="723"/>
      <c r="F19" s="723"/>
      <c r="G19" s="120">
        <v>0</v>
      </c>
      <c r="H19" s="120">
        <v>0</v>
      </c>
      <c r="I19" s="53"/>
      <c r="J19" s="53"/>
      <c r="K19" s="116"/>
      <c r="L19" s="44"/>
      <c r="M19" s="44"/>
      <c r="N19" s="44"/>
      <c r="O19" s="44"/>
      <c r="P19" s="44"/>
      <c r="Q19" s="50"/>
    </row>
    <row r="20" spans="1:17">
      <c r="A20" s="53"/>
      <c r="B20" s="93"/>
      <c r="C20" s="121"/>
      <c r="D20" s="723" t="s">
        <v>78</v>
      </c>
      <c r="E20" s="723"/>
      <c r="F20" s="723"/>
      <c r="G20" s="120">
        <v>0</v>
      </c>
      <c r="H20" s="120">
        <v>0</v>
      </c>
      <c r="I20" s="53"/>
      <c r="J20" s="53"/>
      <c r="K20" s="722" t="s">
        <v>145</v>
      </c>
      <c r="L20" s="722"/>
      <c r="M20" s="722"/>
      <c r="N20" s="722"/>
      <c r="O20" s="119">
        <f>SUM(O21:O23)</f>
        <v>18531665</v>
      </c>
      <c r="P20" s="119">
        <f>SUM(P21:P23)</f>
        <v>6955388</v>
      </c>
      <c r="Q20" s="50"/>
    </row>
    <row r="21" spans="1:17">
      <c r="A21" s="53"/>
      <c r="B21" s="93"/>
      <c r="C21" s="121"/>
      <c r="D21" s="723" t="s">
        <v>80</v>
      </c>
      <c r="E21" s="723"/>
      <c r="F21" s="723"/>
      <c r="G21" s="120">
        <v>0</v>
      </c>
      <c r="H21" s="120">
        <v>0</v>
      </c>
      <c r="I21" s="53"/>
      <c r="J21" s="53"/>
      <c r="K21" s="116"/>
      <c r="L21" s="724" t="s">
        <v>33</v>
      </c>
      <c r="M21" s="724"/>
      <c r="N21" s="724"/>
      <c r="O21" s="120">
        <v>12096593</v>
      </c>
      <c r="P21" s="120">
        <v>6955388</v>
      </c>
      <c r="Q21" s="50"/>
    </row>
    <row r="22" spans="1:17">
      <c r="A22" s="53"/>
      <c r="B22" s="93"/>
      <c r="C22" s="121"/>
      <c r="D22" s="723" t="s">
        <v>82</v>
      </c>
      <c r="E22" s="723"/>
      <c r="F22" s="723"/>
      <c r="G22" s="120">
        <f>EA!E19</f>
        <v>2121794</v>
      </c>
      <c r="H22" s="120">
        <v>1724119</v>
      </c>
      <c r="I22" s="53"/>
      <c r="J22" s="53"/>
      <c r="K22" s="117"/>
      <c r="L22" s="724" t="s">
        <v>35</v>
      </c>
      <c r="M22" s="724"/>
      <c r="N22" s="724"/>
      <c r="O22" s="120">
        <v>0</v>
      </c>
      <c r="P22" s="120">
        <v>0</v>
      </c>
      <c r="Q22" s="50"/>
    </row>
    <row r="23" spans="1:17" ht="26.25" customHeight="1">
      <c r="A23" s="53"/>
      <c r="B23" s="93"/>
      <c r="C23" s="121"/>
      <c r="D23" s="723" t="s">
        <v>84</v>
      </c>
      <c r="E23" s="723"/>
      <c r="F23" s="723"/>
      <c r="G23" s="120">
        <v>0</v>
      </c>
      <c r="H23" s="120">
        <v>0</v>
      </c>
      <c r="I23" s="53"/>
      <c r="J23" s="53"/>
      <c r="K23" s="44"/>
      <c r="L23" s="724" t="s">
        <v>146</v>
      </c>
      <c r="M23" s="724"/>
      <c r="N23" s="724"/>
      <c r="O23" s="120">
        <v>6435072</v>
      </c>
      <c r="P23" s="120">
        <v>0</v>
      </c>
      <c r="Q23" s="50"/>
    </row>
    <row r="24" spans="1:17">
      <c r="A24" s="53"/>
      <c r="B24" s="93"/>
      <c r="C24" s="117"/>
      <c r="D24" s="723" t="s">
        <v>89</v>
      </c>
      <c r="E24" s="723"/>
      <c r="F24" s="723"/>
      <c r="G24" s="120">
        <v>2552000</v>
      </c>
      <c r="H24" s="120">
        <v>0</v>
      </c>
      <c r="I24" s="53"/>
      <c r="J24" s="53"/>
      <c r="K24" s="116"/>
      <c r="L24" s="44"/>
      <c r="M24" s="44"/>
      <c r="N24" s="44"/>
      <c r="O24" s="44"/>
      <c r="P24" s="44"/>
      <c r="Q24" s="50"/>
    </row>
    <row r="25" spans="1:17">
      <c r="A25" s="53"/>
      <c r="B25" s="93"/>
      <c r="C25" s="121"/>
      <c r="D25" s="723" t="s">
        <v>147</v>
      </c>
      <c r="E25" s="723"/>
      <c r="F25" s="723"/>
      <c r="G25" s="120">
        <v>18954191</v>
      </c>
      <c r="H25" s="120">
        <v>19922882</v>
      </c>
      <c r="I25" s="53"/>
      <c r="J25" s="53"/>
      <c r="K25" s="722" t="s">
        <v>148</v>
      </c>
      <c r="L25" s="722"/>
      <c r="M25" s="722"/>
      <c r="N25" s="722"/>
      <c r="O25" s="119">
        <f>O15-O20</f>
        <v>-5444123</v>
      </c>
      <c r="P25" s="119">
        <f>P15-P20</f>
        <v>432624</v>
      </c>
      <c r="Q25" s="50"/>
    </row>
    <row r="26" spans="1:17">
      <c r="A26" s="53"/>
      <c r="B26" s="93"/>
      <c r="C26" s="117"/>
      <c r="D26" s="723" t="s">
        <v>149</v>
      </c>
      <c r="E26" s="723"/>
      <c r="F26" s="122"/>
      <c r="G26" s="120">
        <v>148224</v>
      </c>
      <c r="H26" s="120">
        <v>82315</v>
      </c>
      <c r="I26" s="53"/>
      <c r="J26" s="53"/>
      <c r="K26" s="44"/>
      <c r="L26" s="44"/>
      <c r="M26" s="44"/>
      <c r="N26" s="44"/>
      <c r="O26" s="44"/>
      <c r="P26" s="44"/>
      <c r="Q26" s="50"/>
    </row>
    <row r="27" spans="1:17">
      <c r="A27" s="53"/>
      <c r="B27" s="93"/>
      <c r="C27" s="117"/>
      <c r="D27" s="53"/>
      <c r="E27" s="117"/>
      <c r="F27" s="117"/>
      <c r="G27" s="116"/>
      <c r="H27" s="116"/>
      <c r="I27" s="53"/>
      <c r="J27" s="44"/>
      <c r="K27" s="44"/>
      <c r="L27" s="44"/>
      <c r="M27" s="44"/>
      <c r="N27" s="44"/>
      <c r="O27" s="44"/>
      <c r="P27" s="44"/>
      <c r="Q27" s="50"/>
    </row>
    <row r="28" spans="1:17">
      <c r="A28" s="53"/>
      <c r="B28" s="93"/>
      <c r="C28" s="722" t="s">
        <v>145</v>
      </c>
      <c r="D28" s="722"/>
      <c r="E28" s="722"/>
      <c r="F28" s="722"/>
      <c r="G28" s="119">
        <f>SUM(G29:G44)</f>
        <v>25063304</v>
      </c>
      <c r="H28" s="119">
        <f>SUM(H29:H44)</f>
        <v>22680805</v>
      </c>
      <c r="I28" s="53"/>
      <c r="J28" s="722" t="s">
        <v>150</v>
      </c>
      <c r="K28" s="722"/>
      <c r="L28" s="722"/>
      <c r="M28" s="722"/>
      <c r="N28" s="722"/>
      <c r="O28" s="118"/>
      <c r="P28" s="118"/>
      <c r="Q28" s="50"/>
    </row>
    <row r="29" spans="1:17">
      <c r="A29" s="53"/>
      <c r="B29" s="93"/>
      <c r="C29" s="123"/>
      <c r="D29" s="723" t="s">
        <v>151</v>
      </c>
      <c r="E29" s="723"/>
      <c r="F29" s="723"/>
      <c r="G29" s="120">
        <f>EA!J13</f>
        <v>14126267</v>
      </c>
      <c r="H29" s="120">
        <v>12695244</v>
      </c>
      <c r="I29" s="53"/>
      <c r="J29" s="53"/>
      <c r="K29" s="117"/>
      <c r="L29" s="117"/>
      <c r="M29" s="117"/>
      <c r="N29" s="117"/>
      <c r="O29" s="118"/>
      <c r="P29" s="118"/>
      <c r="Q29" s="50"/>
    </row>
    <row r="30" spans="1:17">
      <c r="A30" s="53"/>
      <c r="B30" s="93"/>
      <c r="C30" s="123"/>
      <c r="D30" s="723" t="s">
        <v>74</v>
      </c>
      <c r="E30" s="723"/>
      <c r="F30" s="723"/>
      <c r="G30" s="120">
        <f>EA!J14</f>
        <v>766646</v>
      </c>
      <c r="H30" s="120">
        <v>1128348</v>
      </c>
      <c r="I30" s="53"/>
      <c r="J30" s="44"/>
      <c r="K30" s="722" t="s">
        <v>141</v>
      </c>
      <c r="L30" s="722"/>
      <c r="M30" s="722"/>
      <c r="N30" s="722"/>
      <c r="O30" s="119">
        <f>O31+O34+O35</f>
        <v>95961524</v>
      </c>
      <c r="P30" s="119">
        <f>P31+P34+P35</f>
        <v>104545027</v>
      </c>
      <c r="Q30" s="50"/>
    </row>
    <row r="31" spans="1:17">
      <c r="A31" s="53"/>
      <c r="B31" s="93"/>
      <c r="C31" s="123"/>
      <c r="D31" s="723" t="s">
        <v>76</v>
      </c>
      <c r="E31" s="723"/>
      <c r="F31" s="723"/>
      <c r="G31" s="120">
        <f>EA!J15</f>
        <v>7012757</v>
      </c>
      <c r="H31" s="120">
        <v>5090830</v>
      </c>
      <c r="I31" s="53"/>
      <c r="J31" s="53"/>
      <c r="K31" s="44"/>
      <c r="L31" s="724" t="s">
        <v>152</v>
      </c>
      <c r="M31" s="724"/>
      <c r="N31" s="724"/>
      <c r="O31" s="120">
        <f>SUM(O32:O33)</f>
        <v>0</v>
      </c>
      <c r="P31" s="120">
        <f>SUM(P32:P33)</f>
        <v>0</v>
      </c>
      <c r="Q31" s="50"/>
    </row>
    <row r="32" spans="1:17">
      <c r="A32" s="53"/>
      <c r="B32" s="93"/>
      <c r="C32" s="117"/>
      <c r="D32" s="723" t="s">
        <v>81</v>
      </c>
      <c r="E32" s="723"/>
      <c r="F32" s="723"/>
      <c r="G32" s="120">
        <v>1098240</v>
      </c>
      <c r="H32" s="120">
        <v>0</v>
      </c>
      <c r="I32" s="53"/>
      <c r="J32" s="53"/>
      <c r="K32" s="123"/>
      <c r="L32" s="724" t="s">
        <v>153</v>
      </c>
      <c r="M32" s="724"/>
      <c r="N32" s="724"/>
      <c r="O32" s="120">
        <v>0</v>
      </c>
      <c r="P32" s="120">
        <v>0</v>
      </c>
      <c r="Q32" s="50"/>
    </row>
    <row r="33" spans="1:17">
      <c r="A33" s="53"/>
      <c r="B33" s="93"/>
      <c r="C33" s="123"/>
      <c r="D33" s="723" t="s">
        <v>154</v>
      </c>
      <c r="E33" s="723"/>
      <c r="F33" s="723"/>
      <c r="G33" s="120">
        <v>0</v>
      </c>
      <c r="H33" s="120">
        <v>0</v>
      </c>
      <c r="I33" s="53"/>
      <c r="J33" s="53"/>
      <c r="K33" s="123"/>
      <c r="L33" s="724" t="s">
        <v>155</v>
      </c>
      <c r="M33" s="724"/>
      <c r="N33" s="724"/>
      <c r="O33" s="120">
        <v>0</v>
      </c>
      <c r="P33" s="120">
        <v>0</v>
      </c>
      <c r="Q33" s="50"/>
    </row>
    <row r="34" spans="1:17" ht="15" customHeight="1">
      <c r="A34" s="53"/>
      <c r="B34" s="93"/>
      <c r="C34" s="123"/>
      <c r="D34" s="723" t="s">
        <v>156</v>
      </c>
      <c r="E34" s="723"/>
      <c r="F34" s="723"/>
      <c r="G34" s="120">
        <v>0</v>
      </c>
      <c r="H34" s="120">
        <v>0</v>
      </c>
      <c r="I34" s="53"/>
      <c r="J34" s="53"/>
      <c r="K34" s="123"/>
      <c r="L34" s="724" t="s">
        <v>157</v>
      </c>
      <c r="M34" s="724"/>
      <c r="N34" s="724"/>
      <c r="O34" s="120">
        <v>54685416</v>
      </c>
      <c r="P34" s="120">
        <v>67919784</v>
      </c>
      <c r="Q34" s="50"/>
    </row>
    <row r="35" spans="1:17" ht="15" customHeight="1">
      <c r="A35" s="53"/>
      <c r="B35" s="93"/>
      <c r="C35" s="123"/>
      <c r="D35" s="723" t="s">
        <v>86</v>
      </c>
      <c r="E35" s="723"/>
      <c r="F35" s="723"/>
      <c r="G35" s="120">
        <v>0</v>
      </c>
      <c r="H35" s="120">
        <v>0</v>
      </c>
      <c r="I35" s="53"/>
      <c r="J35" s="53"/>
      <c r="K35" s="116"/>
      <c r="L35" s="724" t="s">
        <v>158</v>
      </c>
      <c r="M35" s="724"/>
      <c r="N35" s="724"/>
      <c r="O35" s="120">
        <v>41276108</v>
      </c>
      <c r="P35" s="120">
        <v>36625243</v>
      </c>
      <c r="Q35" s="50"/>
    </row>
    <row r="36" spans="1:17" ht="15" customHeight="1">
      <c r="A36" s="53"/>
      <c r="B36" s="93"/>
      <c r="C36" s="123"/>
      <c r="D36" s="723" t="s">
        <v>88</v>
      </c>
      <c r="E36" s="723"/>
      <c r="F36" s="723"/>
      <c r="G36" s="120">
        <v>0</v>
      </c>
      <c r="H36" s="120">
        <v>0</v>
      </c>
      <c r="I36" s="53"/>
      <c r="J36" s="53"/>
      <c r="K36" s="116"/>
      <c r="L36" s="44"/>
      <c r="M36" s="44"/>
      <c r="N36" s="44"/>
      <c r="O36" s="44"/>
      <c r="P36" s="44"/>
      <c r="Q36" s="50"/>
    </row>
    <row r="37" spans="1:17" ht="15" customHeight="1">
      <c r="A37" s="53"/>
      <c r="B37" s="93"/>
      <c r="C37" s="123"/>
      <c r="D37" s="723" t="s">
        <v>90</v>
      </c>
      <c r="E37" s="723"/>
      <c r="F37" s="723"/>
      <c r="G37" s="120">
        <v>0</v>
      </c>
      <c r="H37" s="120">
        <v>0</v>
      </c>
      <c r="I37" s="53"/>
      <c r="J37" s="53"/>
      <c r="K37" s="722" t="s">
        <v>145</v>
      </c>
      <c r="L37" s="722"/>
      <c r="M37" s="722"/>
      <c r="N37" s="722"/>
      <c r="O37" s="119">
        <f>O38+O41+O42</f>
        <v>93577424</v>
      </c>
      <c r="P37" s="119">
        <f>P38+P41+P42</f>
        <v>102020373</v>
      </c>
      <c r="Q37" s="50"/>
    </row>
    <row r="38" spans="1:17" ht="15" customHeight="1">
      <c r="A38" s="53"/>
      <c r="B38" s="93"/>
      <c r="C38" s="123"/>
      <c r="D38" s="723" t="s">
        <v>92</v>
      </c>
      <c r="E38" s="723"/>
      <c r="F38" s="723"/>
      <c r="G38" s="120">
        <v>0</v>
      </c>
      <c r="H38" s="120">
        <v>0</v>
      </c>
      <c r="I38" s="53"/>
      <c r="J38" s="44"/>
      <c r="K38" s="44"/>
      <c r="L38" s="724" t="s">
        <v>159</v>
      </c>
      <c r="M38" s="724"/>
      <c r="N38" s="724"/>
      <c r="O38" s="120">
        <f>SUM(O39:O40)</f>
        <v>50429527</v>
      </c>
      <c r="P38" s="120">
        <f>SUM(P39:P40)</f>
        <v>0</v>
      </c>
      <c r="Q38" s="50"/>
    </row>
    <row r="39" spans="1:17" ht="15" customHeight="1">
      <c r="A39" s="53"/>
      <c r="B39" s="93"/>
      <c r="C39" s="123"/>
      <c r="D39" s="723" t="s">
        <v>93</v>
      </c>
      <c r="E39" s="723"/>
      <c r="F39" s="723"/>
      <c r="G39" s="120">
        <v>0</v>
      </c>
      <c r="H39" s="120">
        <v>0</v>
      </c>
      <c r="I39" s="53"/>
      <c r="J39" s="53"/>
      <c r="K39" s="44"/>
      <c r="L39" s="724" t="s">
        <v>153</v>
      </c>
      <c r="M39" s="724"/>
      <c r="N39" s="724"/>
      <c r="O39" s="120">
        <v>0</v>
      </c>
      <c r="P39" s="120">
        <v>0</v>
      </c>
      <c r="Q39" s="50"/>
    </row>
    <row r="40" spans="1:17" ht="15" customHeight="1">
      <c r="A40" s="53"/>
      <c r="B40" s="93"/>
      <c r="C40" s="123"/>
      <c r="D40" s="723" t="s">
        <v>95</v>
      </c>
      <c r="E40" s="723"/>
      <c r="F40" s="723"/>
      <c r="G40" s="120">
        <v>0</v>
      </c>
      <c r="H40" s="120">
        <v>0</v>
      </c>
      <c r="I40" s="53"/>
      <c r="J40" s="53"/>
      <c r="K40" s="123"/>
      <c r="L40" s="724" t="s">
        <v>155</v>
      </c>
      <c r="M40" s="724"/>
      <c r="N40" s="724"/>
      <c r="O40" s="120">
        <v>50429527</v>
      </c>
      <c r="P40" s="120">
        <v>0</v>
      </c>
      <c r="Q40" s="50"/>
    </row>
    <row r="41" spans="1:17" ht="15" customHeight="1">
      <c r="A41" s="53"/>
      <c r="B41" s="93"/>
      <c r="C41" s="123"/>
      <c r="D41" s="723" t="s">
        <v>160</v>
      </c>
      <c r="E41" s="723"/>
      <c r="F41" s="723"/>
      <c r="G41" s="120">
        <v>0</v>
      </c>
      <c r="H41" s="120">
        <v>0</v>
      </c>
      <c r="I41" s="53"/>
      <c r="J41" s="53"/>
      <c r="K41" s="123"/>
      <c r="L41" s="724" t="s">
        <v>161</v>
      </c>
      <c r="M41" s="724"/>
      <c r="N41" s="724"/>
      <c r="O41" s="120">
        <v>43147897</v>
      </c>
      <c r="P41" s="120">
        <v>65563478</v>
      </c>
      <c r="Q41" s="50"/>
    </row>
    <row r="42" spans="1:17" ht="15" customHeight="1">
      <c r="A42" s="53"/>
      <c r="B42" s="93"/>
      <c r="C42" s="117"/>
      <c r="D42" s="723" t="s">
        <v>129</v>
      </c>
      <c r="E42" s="723"/>
      <c r="F42" s="723"/>
      <c r="G42" s="120">
        <v>0</v>
      </c>
      <c r="H42" s="120">
        <v>0</v>
      </c>
      <c r="I42" s="53"/>
      <c r="J42" s="53"/>
      <c r="K42" s="123"/>
      <c r="L42" s="724" t="s">
        <v>162</v>
      </c>
      <c r="M42" s="724"/>
      <c r="N42" s="724"/>
      <c r="O42" s="120">
        <v>0</v>
      </c>
      <c r="P42" s="120">
        <v>36456895</v>
      </c>
      <c r="Q42" s="50"/>
    </row>
    <row r="43" spans="1:17" ht="15" customHeight="1">
      <c r="A43" s="53"/>
      <c r="B43" s="93"/>
      <c r="C43" s="123"/>
      <c r="D43" s="723" t="s">
        <v>102</v>
      </c>
      <c r="E43" s="723"/>
      <c r="F43" s="723"/>
      <c r="G43" s="120">
        <v>0</v>
      </c>
      <c r="H43" s="120">
        <v>0</v>
      </c>
      <c r="I43" s="53"/>
      <c r="J43" s="53"/>
      <c r="K43" s="116"/>
      <c r="L43" s="44"/>
      <c r="M43" s="44"/>
      <c r="N43" s="44"/>
      <c r="O43" s="44"/>
      <c r="P43" s="44"/>
      <c r="Q43" s="50"/>
    </row>
    <row r="44" spans="1:17" ht="15" customHeight="1">
      <c r="A44" s="53"/>
      <c r="B44" s="93"/>
      <c r="C44" s="123"/>
      <c r="D44" s="723" t="s">
        <v>163</v>
      </c>
      <c r="E44" s="723"/>
      <c r="F44" s="723"/>
      <c r="G44" s="120">
        <v>2059394</v>
      </c>
      <c r="H44" s="120">
        <f>860020+2906363</f>
        <v>3766383</v>
      </c>
      <c r="I44" s="53"/>
      <c r="J44" s="53"/>
      <c r="K44" s="722" t="s">
        <v>164</v>
      </c>
      <c r="L44" s="722"/>
      <c r="M44" s="722"/>
      <c r="N44" s="722"/>
      <c r="O44" s="119">
        <f>O30-O37</f>
        <v>2384100</v>
      </c>
      <c r="P44" s="119">
        <f>P30-P37</f>
        <v>2524654</v>
      </c>
      <c r="Q44" s="50"/>
    </row>
    <row r="45" spans="1:17" ht="15" customHeight="1">
      <c r="A45" s="53"/>
      <c r="B45" s="93"/>
      <c r="C45" s="123"/>
      <c r="D45" s="44"/>
      <c r="E45" s="44"/>
      <c r="F45" s="44"/>
      <c r="G45" s="44"/>
      <c r="H45" s="44"/>
      <c r="I45" s="53"/>
      <c r="J45" s="53"/>
      <c r="K45" s="116"/>
      <c r="L45" s="116"/>
      <c r="M45" s="116"/>
      <c r="N45" s="116"/>
      <c r="O45" s="118"/>
      <c r="P45" s="118"/>
      <c r="Q45" s="50"/>
    </row>
    <row r="46" spans="1:17" ht="17.25" customHeight="1">
      <c r="A46" s="53"/>
      <c r="B46" s="93"/>
      <c r="C46" s="117"/>
      <c r="D46" s="53"/>
      <c r="E46" s="117"/>
      <c r="F46" s="117"/>
      <c r="G46" s="116"/>
      <c r="H46" s="116"/>
      <c r="I46" s="53"/>
      <c r="J46" s="53"/>
      <c r="K46" s="116"/>
      <c r="L46" s="116"/>
      <c r="M46" s="116"/>
      <c r="N46" s="116"/>
      <c r="O46" s="118"/>
      <c r="P46" s="118"/>
      <c r="Q46" s="50"/>
    </row>
    <row r="47" spans="1:17" s="128" customFormat="1" ht="25.5" customHeight="1">
      <c r="A47" s="124"/>
      <c r="B47" s="125"/>
      <c r="C47" s="722" t="s">
        <v>165</v>
      </c>
      <c r="D47" s="722"/>
      <c r="E47" s="722"/>
      <c r="F47" s="722"/>
      <c r="G47" s="126">
        <f>G15-G28</f>
        <v>-1287095</v>
      </c>
      <c r="H47" s="126">
        <f>H15-H28</f>
        <v>-951489</v>
      </c>
      <c r="I47" s="124"/>
      <c r="J47" s="725" t="s">
        <v>166</v>
      </c>
      <c r="K47" s="725"/>
      <c r="L47" s="725"/>
      <c r="M47" s="725"/>
      <c r="N47" s="725"/>
      <c r="O47" s="126">
        <f>G47+O25+O44</f>
        <v>-4347118</v>
      </c>
      <c r="P47" s="126">
        <f>H47+P25+P44</f>
        <v>2005789</v>
      </c>
      <c r="Q47" s="127"/>
    </row>
    <row r="48" spans="1:17" s="128" customFormat="1" ht="25.5" customHeight="1">
      <c r="A48" s="124"/>
      <c r="B48" s="125"/>
      <c r="C48" s="123"/>
      <c r="D48" s="123"/>
      <c r="E48" s="123"/>
      <c r="F48" s="123"/>
      <c r="G48" s="126"/>
      <c r="H48" s="126"/>
      <c r="I48" s="124"/>
      <c r="J48" s="129"/>
      <c r="K48" s="129"/>
      <c r="L48" s="129"/>
      <c r="M48" s="129"/>
      <c r="N48" s="129"/>
      <c r="O48" s="126"/>
      <c r="P48" s="126"/>
      <c r="Q48" s="127"/>
    </row>
    <row r="49" spans="1:17" s="128" customFormat="1">
      <c r="A49" s="124"/>
      <c r="B49" s="125"/>
      <c r="C49" s="123"/>
      <c r="D49" s="123"/>
      <c r="E49" s="123"/>
      <c r="F49" s="123"/>
      <c r="G49" s="126"/>
      <c r="H49" s="126"/>
      <c r="I49" s="124"/>
      <c r="J49" s="725" t="s">
        <v>167</v>
      </c>
      <c r="K49" s="725"/>
      <c r="L49" s="725"/>
      <c r="M49" s="725"/>
      <c r="N49" s="725"/>
      <c r="O49" s="130">
        <v>4026686</v>
      </c>
      <c r="P49" s="130">
        <v>2020897</v>
      </c>
      <c r="Q49" s="127"/>
    </row>
    <row r="50" spans="1:17" s="128" customFormat="1">
      <c r="A50" s="124"/>
      <c r="B50" s="125"/>
      <c r="C50" s="123"/>
      <c r="D50" s="123"/>
      <c r="E50" s="123"/>
      <c r="F50" s="123"/>
      <c r="G50" s="126"/>
      <c r="H50" s="126"/>
      <c r="I50" s="124"/>
      <c r="J50" s="725" t="s">
        <v>168</v>
      </c>
      <c r="K50" s="725"/>
      <c r="L50" s="725"/>
      <c r="M50" s="725"/>
      <c r="N50" s="725"/>
      <c r="O50" s="131">
        <f>+O47+O49</f>
        <v>-320432</v>
      </c>
      <c r="P50" s="131">
        <f>+P47+P49</f>
        <v>4026686</v>
      </c>
      <c r="Q50" s="127"/>
    </row>
    <row r="51" spans="1:17" s="128" customFormat="1" ht="9.75" customHeight="1">
      <c r="A51" s="124"/>
      <c r="B51" s="125"/>
      <c r="C51" s="123"/>
      <c r="D51" s="123"/>
      <c r="E51" s="123"/>
      <c r="F51" s="123"/>
      <c r="G51" s="126"/>
      <c r="H51" s="126"/>
      <c r="I51" s="124"/>
      <c r="J51" s="129"/>
      <c r="K51" s="129"/>
      <c r="L51" s="129"/>
      <c r="M51" s="129"/>
      <c r="N51" s="129"/>
      <c r="O51" s="126"/>
      <c r="P51" s="126"/>
      <c r="Q51" s="127"/>
    </row>
    <row r="52" spans="1:17" ht="6" customHeight="1">
      <c r="A52" s="53"/>
      <c r="B52" s="132"/>
      <c r="C52" s="133"/>
      <c r="D52" s="133"/>
      <c r="E52" s="133"/>
      <c r="F52" s="133"/>
      <c r="G52" s="134"/>
      <c r="H52" s="134"/>
      <c r="I52" s="135"/>
      <c r="J52" s="69"/>
      <c r="K52" s="69"/>
      <c r="L52" s="69"/>
      <c r="M52" s="69"/>
      <c r="N52" s="69"/>
      <c r="O52" s="69"/>
      <c r="P52" s="69"/>
      <c r="Q52" s="71"/>
    </row>
    <row r="53" spans="1:17" ht="6" customHeight="1">
      <c r="A53" s="53"/>
      <c r="I53" s="53"/>
      <c r="J53" s="53"/>
      <c r="K53" s="116"/>
      <c r="L53" s="116"/>
      <c r="M53" s="116"/>
      <c r="N53" s="116"/>
      <c r="O53" s="118"/>
      <c r="P53" s="118"/>
      <c r="Q53" s="44"/>
    </row>
    <row r="54" spans="1:17" ht="6" customHeight="1">
      <c r="A54" s="53"/>
      <c r="I54" s="53"/>
      <c r="J54" s="44"/>
      <c r="K54" s="44"/>
      <c r="L54" s="44"/>
      <c r="M54" s="44"/>
      <c r="N54" s="44"/>
      <c r="O54" s="44"/>
      <c r="P54" s="44"/>
      <c r="Q54" s="44"/>
    </row>
    <row r="55" spans="1:17" ht="15" customHeight="1">
      <c r="A55" s="44"/>
      <c r="B55" s="60" t="s">
        <v>64</v>
      </c>
      <c r="C55" s="60"/>
      <c r="D55" s="60"/>
      <c r="E55" s="60"/>
      <c r="F55" s="60"/>
      <c r="G55" s="60"/>
      <c r="H55" s="60"/>
      <c r="I55" s="60"/>
      <c r="J55" s="60"/>
      <c r="K55" s="44"/>
      <c r="L55" s="44"/>
      <c r="M55" s="44"/>
      <c r="N55" s="44"/>
      <c r="O55" s="44"/>
      <c r="P55" s="44"/>
      <c r="Q55" s="44"/>
    </row>
    <row r="56" spans="1:17" ht="9.75" customHeight="1">
      <c r="A56" s="44"/>
      <c r="B56" s="60"/>
      <c r="C56" s="77"/>
      <c r="D56" s="78"/>
      <c r="E56" s="78"/>
      <c r="F56" s="44"/>
      <c r="G56" s="79"/>
      <c r="H56" s="77"/>
      <c r="I56" s="78"/>
      <c r="J56" s="78"/>
      <c r="K56" s="44"/>
      <c r="L56" s="44"/>
      <c r="M56" s="44"/>
      <c r="N56" s="44"/>
      <c r="O56" s="44"/>
      <c r="P56" s="44"/>
      <c r="Q56" s="44"/>
    </row>
    <row r="57" spans="1:17" ht="40.5" customHeight="1">
      <c r="A57" s="44"/>
      <c r="B57" s="60"/>
      <c r="C57" s="77"/>
      <c r="D57" s="726"/>
      <c r="E57" s="726"/>
      <c r="F57" s="726"/>
      <c r="G57" s="726"/>
      <c r="H57" s="77"/>
      <c r="I57" s="78"/>
      <c r="J57" s="78"/>
      <c r="K57" s="44"/>
      <c r="L57" s="699"/>
      <c r="M57" s="699"/>
      <c r="N57" s="699"/>
      <c r="O57" s="699"/>
      <c r="P57" s="44"/>
      <c r="Q57" s="44"/>
    </row>
    <row r="58" spans="1:17" ht="14.1" customHeight="1">
      <c r="A58" s="44"/>
      <c r="B58" s="81"/>
      <c r="C58" s="44"/>
      <c r="D58" s="549" t="s">
        <v>1103</v>
      </c>
      <c r="E58" s="549"/>
      <c r="F58" s="549"/>
      <c r="G58" s="718" t="s">
        <v>1101</v>
      </c>
      <c r="H58" s="718"/>
      <c r="I58" s="718"/>
      <c r="J58" s="718"/>
      <c r="K58" s="45"/>
      <c r="M58" s="549"/>
      <c r="N58" s="549" t="s">
        <v>408</v>
      </c>
      <c r="O58" s="549"/>
      <c r="P58" s="44"/>
      <c r="Q58" s="44"/>
    </row>
    <row r="59" spans="1:17" ht="14.1" customHeight="1">
      <c r="A59" s="44"/>
      <c r="B59" s="83"/>
      <c r="C59" s="44"/>
      <c r="D59" s="85" t="s">
        <v>1107</v>
      </c>
      <c r="E59" s="85"/>
      <c r="F59" s="85"/>
      <c r="G59" s="697" t="s">
        <v>1102</v>
      </c>
      <c r="H59" s="697"/>
      <c r="I59" s="697"/>
      <c r="J59" s="44"/>
      <c r="M59" s="85"/>
      <c r="N59" s="85" t="s">
        <v>1108</v>
      </c>
      <c r="O59" s="85"/>
      <c r="P59" s="44"/>
      <c r="Q59" s="44"/>
    </row>
    <row r="60" spans="1:17"/>
    <row r="61" spans="1:17" ht="12" customHeight="1"/>
  </sheetData>
  <mergeCells count="69">
    <mergeCell ref="G59:I59"/>
    <mergeCell ref="J49:N49"/>
    <mergeCell ref="J50:N50"/>
    <mergeCell ref="D57:G57"/>
    <mergeCell ref="L57:O57"/>
    <mergeCell ref="G58:J58"/>
    <mergeCell ref="C47:F47"/>
    <mergeCell ref="J47:N47"/>
    <mergeCell ref="D39:F39"/>
    <mergeCell ref="L39:N39"/>
    <mergeCell ref="D40:F40"/>
    <mergeCell ref="L40:N40"/>
    <mergeCell ref="D41:F41"/>
    <mergeCell ref="L41:N41"/>
    <mergeCell ref="D42:F42"/>
    <mergeCell ref="L42:N42"/>
    <mergeCell ref="D43:F43"/>
    <mergeCell ref="D44:F44"/>
    <mergeCell ref="K44:N44"/>
    <mergeCell ref="D38:F38"/>
    <mergeCell ref="L38:N38"/>
    <mergeCell ref="D32:F32"/>
    <mergeCell ref="L32:N32"/>
    <mergeCell ref="D33:F33"/>
    <mergeCell ref="L33:N33"/>
    <mergeCell ref="D34:F34"/>
    <mergeCell ref="L34:N34"/>
    <mergeCell ref="D35:F35"/>
    <mergeCell ref="L35:N35"/>
    <mergeCell ref="D36:F36"/>
    <mergeCell ref="D37:F37"/>
    <mergeCell ref="K37:N37"/>
    <mergeCell ref="D31:F31"/>
    <mergeCell ref="L31:N31"/>
    <mergeCell ref="D23:F23"/>
    <mergeCell ref="L23:N23"/>
    <mergeCell ref="D24:F24"/>
    <mergeCell ref="D25:F25"/>
    <mergeCell ref="K25:N25"/>
    <mergeCell ref="D26:E26"/>
    <mergeCell ref="C28:F28"/>
    <mergeCell ref="J28:N28"/>
    <mergeCell ref="D29:F29"/>
    <mergeCell ref="D30:F30"/>
    <mergeCell ref="K30:N30"/>
    <mergeCell ref="D22:F22"/>
    <mergeCell ref="L22:N22"/>
    <mergeCell ref="D16:F16"/>
    <mergeCell ref="L16:N16"/>
    <mergeCell ref="D17:F17"/>
    <mergeCell ref="L17:N17"/>
    <mergeCell ref="D18:F18"/>
    <mergeCell ref="L18:N18"/>
    <mergeCell ref="D19:F19"/>
    <mergeCell ref="D20:F20"/>
    <mergeCell ref="K20:N20"/>
    <mergeCell ref="D21:F21"/>
    <mergeCell ref="L21:N21"/>
    <mergeCell ref="B10:E10"/>
    <mergeCell ref="J10:M10"/>
    <mergeCell ref="B13:F13"/>
    <mergeCell ref="J13:N13"/>
    <mergeCell ref="C15:F15"/>
    <mergeCell ref="K15:N15"/>
    <mergeCell ref="B2:P2"/>
    <mergeCell ref="E3:O3"/>
    <mergeCell ref="E4:O4"/>
    <mergeCell ref="E5:O5"/>
    <mergeCell ref="E6:O6"/>
  </mergeCells>
  <pageMargins left="0.70866141732283472" right="0.70866141732283472" top="0.74803149606299213" bottom="0.74803149606299213" header="0.31496062992125984" footer="0.31496062992125984"/>
  <pageSetup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S48"/>
  <sheetViews>
    <sheetView showGridLines="0" zoomScale="80" zoomScaleNormal="80" workbookViewId="0">
      <selection activeCell="B2" sqref="B2:J3"/>
    </sheetView>
  </sheetViews>
  <sheetFormatPr baseColWidth="10" defaultColWidth="0" defaultRowHeight="15" customHeight="1" zeroHeight="1"/>
  <cols>
    <col min="1" max="1" width="2.140625" customWidth="1"/>
    <col min="2" max="2" width="3" customWidth="1"/>
    <col min="3" max="3" width="23" customWidth="1"/>
    <col min="4" max="4" width="27.5703125" customWidth="1"/>
    <col min="5" max="5" width="23" customWidth="1"/>
    <col min="6" max="7" width="21" customWidth="1"/>
    <col min="8" max="8" width="22" customWidth="1"/>
    <col min="9" max="9" width="21" customWidth="1"/>
    <col min="10" max="10" width="3" customWidth="1"/>
    <col min="11" max="11" width="2.5703125" customWidth="1"/>
    <col min="12" max="18" width="0" hidden="1" customWidth="1"/>
    <col min="19" max="256" width="11.42578125" hidden="1"/>
    <col min="257" max="257" width="2.140625" customWidth="1"/>
    <col min="258" max="258" width="3" customWidth="1"/>
    <col min="259" max="259" width="23" customWidth="1"/>
    <col min="260" max="260" width="27.5703125" customWidth="1"/>
    <col min="261" max="265" width="21" customWidth="1"/>
    <col min="266" max="266" width="3" customWidth="1"/>
    <col min="267" max="267" width="2.5703125" customWidth="1"/>
    <col min="268" max="274" width="11.42578125" hidden="1" customWidth="1"/>
    <col min="275" max="512" width="11.42578125" hidden="1"/>
    <col min="513" max="513" width="2.140625" customWidth="1"/>
    <col min="514" max="514" width="3" customWidth="1"/>
    <col min="515" max="515" width="23" customWidth="1"/>
    <col min="516" max="516" width="27.5703125" customWidth="1"/>
    <col min="517" max="521" width="21" customWidth="1"/>
    <col min="522" max="522" width="3" customWidth="1"/>
    <col min="523" max="523" width="2.5703125" customWidth="1"/>
    <col min="524" max="530" width="11.42578125" hidden="1" customWidth="1"/>
    <col min="531" max="768" width="11.42578125" hidden="1"/>
    <col min="769" max="769" width="2.140625" customWidth="1"/>
    <col min="770" max="770" width="3" customWidth="1"/>
    <col min="771" max="771" width="23" customWidth="1"/>
    <col min="772" max="772" width="27.5703125" customWidth="1"/>
    <col min="773" max="777" width="21" customWidth="1"/>
    <col min="778" max="778" width="3" customWidth="1"/>
    <col min="779" max="779" width="2.5703125" customWidth="1"/>
    <col min="780" max="786" width="11.42578125" hidden="1" customWidth="1"/>
    <col min="787" max="1024" width="11.42578125" hidden="1"/>
    <col min="1025" max="1025" width="2.140625" customWidth="1"/>
    <col min="1026" max="1026" width="3" customWidth="1"/>
    <col min="1027" max="1027" width="23" customWidth="1"/>
    <col min="1028" max="1028" width="27.5703125" customWidth="1"/>
    <col min="1029" max="1033" width="21" customWidth="1"/>
    <col min="1034" max="1034" width="3" customWidth="1"/>
    <col min="1035" max="1035" width="2.5703125" customWidth="1"/>
    <col min="1036" max="1042" width="11.42578125" hidden="1" customWidth="1"/>
    <col min="1043" max="1280" width="11.42578125" hidden="1"/>
    <col min="1281" max="1281" width="2.140625" customWidth="1"/>
    <col min="1282" max="1282" width="3" customWidth="1"/>
    <col min="1283" max="1283" width="23" customWidth="1"/>
    <col min="1284" max="1284" width="27.5703125" customWidth="1"/>
    <col min="1285" max="1289" width="21" customWidth="1"/>
    <col min="1290" max="1290" width="3" customWidth="1"/>
    <col min="1291" max="1291" width="2.5703125" customWidth="1"/>
    <col min="1292" max="1298" width="11.42578125" hidden="1" customWidth="1"/>
    <col min="1299" max="1536" width="11.42578125" hidden="1"/>
    <col min="1537" max="1537" width="2.140625" customWidth="1"/>
    <col min="1538" max="1538" width="3" customWidth="1"/>
    <col min="1539" max="1539" width="23" customWidth="1"/>
    <col min="1540" max="1540" width="27.5703125" customWidth="1"/>
    <col min="1541" max="1545" width="21" customWidth="1"/>
    <col min="1546" max="1546" width="3" customWidth="1"/>
    <col min="1547" max="1547" width="2.5703125" customWidth="1"/>
    <col min="1548" max="1554" width="11.42578125" hidden="1" customWidth="1"/>
    <col min="1555" max="1792" width="11.42578125" hidden="1"/>
    <col min="1793" max="1793" width="2.140625" customWidth="1"/>
    <col min="1794" max="1794" width="3" customWidth="1"/>
    <col min="1795" max="1795" width="23" customWidth="1"/>
    <col min="1796" max="1796" width="27.5703125" customWidth="1"/>
    <col min="1797" max="1801" width="21" customWidth="1"/>
    <col min="1802" max="1802" width="3" customWidth="1"/>
    <col min="1803" max="1803" width="2.5703125" customWidth="1"/>
    <col min="1804" max="1810" width="11.42578125" hidden="1" customWidth="1"/>
    <col min="1811" max="2048" width="11.42578125" hidden="1"/>
    <col min="2049" max="2049" width="2.140625" customWidth="1"/>
    <col min="2050" max="2050" width="3" customWidth="1"/>
    <col min="2051" max="2051" width="23" customWidth="1"/>
    <col min="2052" max="2052" width="27.5703125" customWidth="1"/>
    <col min="2053" max="2057" width="21" customWidth="1"/>
    <col min="2058" max="2058" width="3" customWidth="1"/>
    <col min="2059" max="2059" width="2.5703125" customWidth="1"/>
    <col min="2060" max="2066" width="11.42578125" hidden="1" customWidth="1"/>
    <col min="2067" max="2304" width="11.42578125" hidden="1"/>
    <col min="2305" max="2305" width="2.140625" customWidth="1"/>
    <col min="2306" max="2306" width="3" customWidth="1"/>
    <col min="2307" max="2307" width="23" customWidth="1"/>
    <col min="2308" max="2308" width="27.5703125" customWidth="1"/>
    <col min="2309" max="2313" width="21" customWidth="1"/>
    <col min="2314" max="2314" width="3" customWidth="1"/>
    <col min="2315" max="2315" width="2.5703125" customWidth="1"/>
    <col min="2316" max="2322" width="11.42578125" hidden="1" customWidth="1"/>
    <col min="2323" max="2560" width="11.42578125" hidden="1"/>
    <col min="2561" max="2561" width="2.140625" customWidth="1"/>
    <col min="2562" max="2562" width="3" customWidth="1"/>
    <col min="2563" max="2563" width="23" customWidth="1"/>
    <col min="2564" max="2564" width="27.5703125" customWidth="1"/>
    <col min="2565" max="2569" width="21" customWidth="1"/>
    <col min="2570" max="2570" width="3" customWidth="1"/>
    <col min="2571" max="2571" width="2.5703125" customWidth="1"/>
    <col min="2572" max="2578" width="11.42578125" hidden="1" customWidth="1"/>
    <col min="2579" max="2816" width="11.42578125" hidden="1"/>
    <col min="2817" max="2817" width="2.140625" customWidth="1"/>
    <col min="2818" max="2818" width="3" customWidth="1"/>
    <col min="2819" max="2819" width="23" customWidth="1"/>
    <col min="2820" max="2820" width="27.5703125" customWidth="1"/>
    <col min="2821" max="2825" width="21" customWidth="1"/>
    <col min="2826" max="2826" width="3" customWidth="1"/>
    <col min="2827" max="2827" width="2.5703125" customWidth="1"/>
    <col min="2828" max="2834" width="11.42578125" hidden="1" customWidth="1"/>
    <col min="2835" max="3072" width="11.42578125" hidden="1"/>
    <col min="3073" max="3073" width="2.140625" customWidth="1"/>
    <col min="3074" max="3074" width="3" customWidth="1"/>
    <col min="3075" max="3075" width="23" customWidth="1"/>
    <col min="3076" max="3076" width="27.5703125" customWidth="1"/>
    <col min="3077" max="3081" width="21" customWidth="1"/>
    <col min="3082" max="3082" width="3" customWidth="1"/>
    <col min="3083" max="3083" width="2.5703125" customWidth="1"/>
    <col min="3084" max="3090" width="11.42578125" hidden="1" customWidth="1"/>
    <col min="3091" max="3328" width="11.42578125" hidden="1"/>
    <col min="3329" max="3329" width="2.140625" customWidth="1"/>
    <col min="3330" max="3330" width="3" customWidth="1"/>
    <col min="3331" max="3331" width="23" customWidth="1"/>
    <col min="3332" max="3332" width="27.5703125" customWidth="1"/>
    <col min="3333" max="3337" width="21" customWidth="1"/>
    <col min="3338" max="3338" width="3" customWidth="1"/>
    <col min="3339" max="3339" width="2.5703125" customWidth="1"/>
    <col min="3340" max="3346" width="11.42578125" hidden="1" customWidth="1"/>
    <col min="3347" max="3584" width="11.42578125" hidden="1"/>
    <col min="3585" max="3585" width="2.140625" customWidth="1"/>
    <col min="3586" max="3586" width="3" customWidth="1"/>
    <col min="3587" max="3587" width="23" customWidth="1"/>
    <col min="3588" max="3588" width="27.5703125" customWidth="1"/>
    <col min="3589" max="3593" width="21" customWidth="1"/>
    <col min="3594" max="3594" width="3" customWidth="1"/>
    <col min="3595" max="3595" width="2.5703125" customWidth="1"/>
    <col min="3596" max="3602" width="11.42578125" hidden="1" customWidth="1"/>
    <col min="3603" max="3840" width="11.42578125" hidden="1"/>
    <col min="3841" max="3841" width="2.140625" customWidth="1"/>
    <col min="3842" max="3842" width="3" customWidth="1"/>
    <col min="3843" max="3843" width="23" customWidth="1"/>
    <col min="3844" max="3844" width="27.5703125" customWidth="1"/>
    <col min="3845" max="3849" width="21" customWidth="1"/>
    <col min="3850" max="3850" width="3" customWidth="1"/>
    <col min="3851" max="3851" width="2.5703125" customWidth="1"/>
    <col min="3852" max="3858" width="11.42578125" hidden="1" customWidth="1"/>
    <col min="3859" max="4096" width="11.42578125" hidden="1"/>
    <col min="4097" max="4097" width="2.140625" customWidth="1"/>
    <col min="4098" max="4098" width="3" customWidth="1"/>
    <col min="4099" max="4099" width="23" customWidth="1"/>
    <col min="4100" max="4100" width="27.5703125" customWidth="1"/>
    <col min="4101" max="4105" width="21" customWidth="1"/>
    <col min="4106" max="4106" width="3" customWidth="1"/>
    <col min="4107" max="4107" width="2.5703125" customWidth="1"/>
    <col min="4108" max="4114" width="11.42578125" hidden="1" customWidth="1"/>
    <col min="4115" max="4352" width="11.42578125" hidden="1"/>
    <col min="4353" max="4353" width="2.140625" customWidth="1"/>
    <col min="4354" max="4354" width="3" customWidth="1"/>
    <col min="4355" max="4355" width="23" customWidth="1"/>
    <col min="4356" max="4356" width="27.5703125" customWidth="1"/>
    <col min="4357" max="4361" width="21" customWidth="1"/>
    <col min="4362" max="4362" width="3" customWidth="1"/>
    <col min="4363" max="4363" width="2.5703125" customWidth="1"/>
    <col min="4364" max="4370" width="11.42578125" hidden="1" customWidth="1"/>
    <col min="4371" max="4608" width="11.42578125" hidden="1"/>
    <col min="4609" max="4609" width="2.140625" customWidth="1"/>
    <col min="4610" max="4610" width="3" customWidth="1"/>
    <col min="4611" max="4611" width="23" customWidth="1"/>
    <col min="4612" max="4612" width="27.5703125" customWidth="1"/>
    <col min="4613" max="4617" width="21" customWidth="1"/>
    <col min="4618" max="4618" width="3" customWidth="1"/>
    <col min="4619" max="4619" width="2.5703125" customWidth="1"/>
    <col min="4620" max="4626" width="11.42578125" hidden="1" customWidth="1"/>
    <col min="4627" max="4864" width="11.42578125" hidden="1"/>
    <col min="4865" max="4865" width="2.140625" customWidth="1"/>
    <col min="4866" max="4866" width="3" customWidth="1"/>
    <col min="4867" max="4867" width="23" customWidth="1"/>
    <col min="4868" max="4868" width="27.5703125" customWidth="1"/>
    <col min="4869" max="4873" width="21" customWidth="1"/>
    <col min="4874" max="4874" width="3" customWidth="1"/>
    <col min="4875" max="4875" width="2.5703125" customWidth="1"/>
    <col min="4876" max="4882" width="11.42578125" hidden="1" customWidth="1"/>
    <col min="4883" max="5120" width="11.42578125" hidden="1"/>
    <col min="5121" max="5121" width="2.140625" customWidth="1"/>
    <col min="5122" max="5122" width="3" customWidth="1"/>
    <col min="5123" max="5123" width="23" customWidth="1"/>
    <col min="5124" max="5124" width="27.5703125" customWidth="1"/>
    <col min="5125" max="5129" width="21" customWidth="1"/>
    <col min="5130" max="5130" width="3" customWidth="1"/>
    <col min="5131" max="5131" width="2.5703125" customWidth="1"/>
    <col min="5132" max="5138" width="11.42578125" hidden="1" customWidth="1"/>
    <col min="5139" max="5376" width="11.42578125" hidden="1"/>
    <col min="5377" max="5377" width="2.140625" customWidth="1"/>
    <col min="5378" max="5378" width="3" customWidth="1"/>
    <col min="5379" max="5379" width="23" customWidth="1"/>
    <col min="5380" max="5380" width="27.5703125" customWidth="1"/>
    <col min="5381" max="5385" width="21" customWidth="1"/>
    <col min="5386" max="5386" width="3" customWidth="1"/>
    <col min="5387" max="5387" width="2.5703125" customWidth="1"/>
    <col min="5388" max="5394" width="11.42578125" hidden="1" customWidth="1"/>
    <col min="5395" max="5632" width="11.42578125" hidden="1"/>
    <col min="5633" max="5633" width="2.140625" customWidth="1"/>
    <col min="5634" max="5634" width="3" customWidth="1"/>
    <col min="5635" max="5635" width="23" customWidth="1"/>
    <col min="5636" max="5636" width="27.5703125" customWidth="1"/>
    <col min="5637" max="5641" width="21" customWidth="1"/>
    <col min="5642" max="5642" width="3" customWidth="1"/>
    <col min="5643" max="5643" width="2.5703125" customWidth="1"/>
    <col min="5644" max="5650" width="11.42578125" hidden="1" customWidth="1"/>
    <col min="5651" max="5888" width="11.42578125" hidden="1"/>
    <col min="5889" max="5889" width="2.140625" customWidth="1"/>
    <col min="5890" max="5890" width="3" customWidth="1"/>
    <col min="5891" max="5891" width="23" customWidth="1"/>
    <col min="5892" max="5892" width="27.5703125" customWidth="1"/>
    <col min="5893" max="5897" width="21" customWidth="1"/>
    <col min="5898" max="5898" width="3" customWidth="1"/>
    <col min="5899" max="5899" width="2.5703125" customWidth="1"/>
    <col min="5900" max="5906" width="11.42578125" hidden="1" customWidth="1"/>
    <col min="5907" max="6144" width="11.42578125" hidden="1"/>
    <col min="6145" max="6145" width="2.140625" customWidth="1"/>
    <col min="6146" max="6146" width="3" customWidth="1"/>
    <col min="6147" max="6147" width="23" customWidth="1"/>
    <col min="6148" max="6148" width="27.5703125" customWidth="1"/>
    <col min="6149" max="6153" width="21" customWidth="1"/>
    <col min="6154" max="6154" width="3" customWidth="1"/>
    <col min="6155" max="6155" width="2.5703125" customWidth="1"/>
    <col min="6156" max="6162" width="11.42578125" hidden="1" customWidth="1"/>
    <col min="6163" max="6400" width="11.42578125" hidden="1"/>
    <col min="6401" max="6401" width="2.140625" customWidth="1"/>
    <col min="6402" max="6402" width="3" customWidth="1"/>
    <col min="6403" max="6403" width="23" customWidth="1"/>
    <col min="6404" max="6404" width="27.5703125" customWidth="1"/>
    <col min="6405" max="6409" width="21" customWidth="1"/>
    <col min="6410" max="6410" width="3" customWidth="1"/>
    <col min="6411" max="6411" width="2.5703125" customWidth="1"/>
    <col min="6412" max="6418" width="11.42578125" hidden="1" customWidth="1"/>
    <col min="6419" max="6656" width="11.42578125" hidden="1"/>
    <col min="6657" max="6657" width="2.140625" customWidth="1"/>
    <col min="6658" max="6658" width="3" customWidth="1"/>
    <col min="6659" max="6659" width="23" customWidth="1"/>
    <col min="6660" max="6660" width="27.5703125" customWidth="1"/>
    <col min="6661" max="6665" width="21" customWidth="1"/>
    <col min="6666" max="6666" width="3" customWidth="1"/>
    <col min="6667" max="6667" width="2.5703125" customWidth="1"/>
    <col min="6668" max="6674" width="11.42578125" hidden="1" customWidth="1"/>
    <col min="6675" max="6912" width="11.42578125" hidden="1"/>
    <col min="6913" max="6913" width="2.140625" customWidth="1"/>
    <col min="6914" max="6914" width="3" customWidth="1"/>
    <col min="6915" max="6915" width="23" customWidth="1"/>
    <col min="6916" max="6916" width="27.5703125" customWidth="1"/>
    <col min="6917" max="6921" width="21" customWidth="1"/>
    <col min="6922" max="6922" width="3" customWidth="1"/>
    <col min="6923" max="6923" width="2.5703125" customWidth="1"/>
    <col min="6924" max="6930" width="11.42578125" hidden="1" customWidth="1"/>
    <col min="6931" max="7168" width="11.42578125" hidden="1"/>
    <col min="7169" max="7169" width="2.140625" customWidth="1"/>
    <col min="7170" max="7170" width="3" customWidth="1"/>
    <col min="7171" max="7171" width="23" customWidth="1"/>
    <col min="7172" max="7172" width="27.5703125" customWidth="1"/>
    <col min="7173" max="7177" width="21" customWidth="1"/>
    <col min="7178" max="7178" width="3" customWidth="1"/>
    <col min="7179" max="7179" width="2.5703125" customWidth="1"/>
    <col min="7180" max="7186" width="11.42578125" hidden="1" customWidth="1"/>
    <col min="7187" max="7424" width="11.42578125" hidden="1"/>
    <col min="7425" max="7425" width="2.140625" customWidth="1"/>
    <col min="7426" max="7426" width="3" customWidth="1"/>
    <col min="7427" max="7427" width="23" customWidth="1"/>
    <col min="7428" max="7428" width="27.5703125" customWidth="1"/>
    <col min="7429" max="7433" width="21" customWidth="1"/>
    <col min="7434" max="7434" width="3" customWidth="1"/>
    <col min="7435" max="7435" width="2.5703125" customWidth="1"/>
    <col min="7436" max="7442" width="11.42578125" hidden="1" customWidth="1"/>
    <col min="7443" max="7680" width="11.42578125" hidden="1"/>
    <col min="7681" max="7681" width="2.140625" customWidth="1"/>
    <col min="7682" max="7682" width="3" customWidth="1"/>
    <col min="7683" max="7683" width="23" customWidth="1"/>
    <col min="7684" max="7684" width="27.5703125" customWidth="1"/>
    <col min="7685" max="7689" width="21" customWidth="1"/>
    <col min="7690" max="7690" width="3" customWidth="1"/>
    <col min="7691" max="7691" width="2.5703125" customWidth="1"/>
    <col min="7692" max="7698" width="11.42578125" hidden="1" customWidth="1"/>
    <col min="7699" max="7936" width="11.42578125" hidden="1"/>
    <col min="7937" max="7937" width="2.140625" customWidth="1"/>
    <col min="7938" max="7938" width="3" customWidth="1"/>
    <col min="7939" max="7939" width="23" customWidth="1"/>
    <col min="7940" max="7940" width="27.5703125" customWidth="1"/>
    <col min="7941" max="7945" width="21" customWidth="1"/>
    <col min="7946" max="7946" width="3" customWidth="1"/>
    <col min="7947" max="7947" width="2.5703125" customWidth="1"/>
    <col min="7948" max="7954" width="11.42578125" hidden="1" customWidth="1"/>
    <col min="7955" max="8192" width="11.42578125" hidden="1"/>
    <col min="8193" max="8193" width="2.140625" customWidth="1"/>
    <col min="8194" max="8194" width="3" customWidth="1"/>
    <col min="8195" max="8195" width="23" customWidth="1"/>
    <col min="8196" max="8196" width="27.5703125" customWidth="1"/>
    <col min="8197" max="8201" width="21" customWidth="1"/>
    <col min="8202" max="8202" width="3" customWidth="1"/>
    <col min="8203" max="8203" width="2.5703125" customWidth="1"/>
    <col min="8204" max="8210" width="11.42578125" hidden="1" customWidth="1"/>
    <col min="8211" max="8448" width="11.42578125" hidden="1"/>
    <col min="8449" max="8449" width="2.140625" customWidth="1"/>
    <col min="8450" max="8450" width="3" customWidth="1"/>
    <col min="8451" max="8451" width="23" customWidth="1"/>
    <col min="8452" max="8452" width="27.5703125" customWidth="1"/>
    <col min="8453" max="8457" width="21" customWidth="1"/>
    <col min="8458" max="8458" width="3" customWidth="1"/>
    <col min="8459" max="8459" width="2.5703125" customWidth="1"/>
    <col min="8460" max="8466" width="11.42578125" hidden="1" customWidth="1"/>
    <col min="8467" max="8704" width="11.42578125" hidden="1"/>
    <col min="8705" max="8705" width="2.140625" customWidth="1"/>
    <col min="8706" max="8706" width="3" customWidth="1"/>
    <col min="8707" max="8707" width="23" customWidth="1"/>
    <col min="8708" max="8708" width="27.5703125" customWidth="1"/>
    <col min="8709" max="8713" width="21" customWidth="1"/>
    <col min="8714" max="8714" width="3" customWidth="1"/>
    <col min="8715" max="8715" width="2.5703125" customWidth="1"/>
    <col min="8716" max="8722" width="11.42578125" hidden="1" customWidth="1"/>
    <col min="8723" max="8960" width="11.42578125" hidden="1"/>
    <col min="8961" max="8961" width="2.140625" customWidth="1"/>
    <col min="8962" max="8962" width="3" customWidth="1"/>
    <col min="8963" max="8963" width="23" customWidth="1"/>
    <col min="8964" max="8964" width="27.5703125" customWidth="1"/>
    <col min="8965" max="8969" width="21" customWidth="1"/>
    <col min="8970" max="8970" width="3" customWidth="1"/>
    <col min="8971" max="8971" width="2.5703125" customWidth="1"/>
    <col min="8972" max="8978" width="11.42578125" hidden="1" customWidth="1"/>
    <col min="8979" max="9216" width="11.42578125" hidden="1"/>
    <col min="9217" max="9217" width="2.140625" customWidth="1"/>
    <col min="9218" max="9218" width="3" customWidth="1"/>
    <col min="9219" max="9219" width="23" customWidth="1"/>
    <col min="9220" max="9220" width="27.5703125" customWidth="1"/>
    <col min="9221" max="9225" width="21" customWidth="1"/>
    <col min="9226" max="9226" width="3" customWidth="1"/>
    <col min="9227" max="9227" width="2.5703125" customWidth="1"/>
    <col min="9228" max="9234" width="11.42578125" hidden="1" customWidth="1"/>
    <col min="9235" max="9472" width="11.42578125" hidden="1"/>
    <col min="9473" max="9473" width="2.140625" customWidth="1"/>
    <col min="9474" max="9474" width="3" customWidth="1"/>
    <col min="9475" max="9475" width="23" customWidth="1"/>
    <col min="9476" max="9476" width="27.5703125" customWidth="1"/>
    <col min="9477" max="9481" width="21" customWidth="1"/>
    <col min="9482" max="9482" width="3" customWidth="1"/>
    <col min="9483" max="9483" width="2.5703125" customWidth="1"/>
    <col min="9484" max="9490" width="11.42578125" hidden="1" customWidth="1"/>
    <col min="9491" max="9728" width="11.42578125" hidden="1"/>
    <col min="9729" max="9729" width="2.140625" customWidth="1"/>
    <col min="9730" max="9730" width="3" customWidth="1"/>
    <col min="9731" max="9731" width="23" customWidth="1"/>
    <col min="9732" max="9732" width="27.5703125" customWidth="1"/>
    <col min="9733" max="9737" width="21" customWidth="1"/>
    <col min="9738" max="9738" width="3" customWidth="1"/>
    <col min="9739" max="9739" width="2.5703125" customWidth="1"/>
    <col min="9740" max="9746" width="11.42578125" hidden="1" customWidth="1"/>
    <col min="9747" max="9984" width="11.42578125" hidden="1"/>
    <col min="9985" max="9985" width="2.140625" customWidth="1"/>
    <col min="9986" max="9986" width="3" customWidth="1"/>
    <col min="9987" max="9987" width="23" customWidth="1"/>
    <col min="9988" max="9988" width="27.5703125" customWidth="1"/>
    <col min="9989" max="9993" width="21" customWidth="1"/>
    <col min="9994" max="9994" width="3" customWidth="1"/>
    <col min="9995" max="9995" width="2.5703125" customWidth="1"/>
    <col min="9996" max="10002" width="11.42578125" hidden="1" customWidth="1"/>
    <col min="10003" max="10240" width="11.42578125" hidden="1"/>
    <col min="10241" max="10241" width="2.140625" customWidth="1"/>
    <col min="10242" max="10242" width="3" customWidth="1"/>
    <col min="10243" max="10243" width="23" customWidth="1"/>
    <col min="10244" max="10244" width="27.5703125" customWidth="1"/>
    <col min="10245" max="10249" width="21" customWidth="1"/>
    <col min="10250" max="10250" width="3" customWidth="1"/>
    <col min="10251" max="10251" width="2.5703125" customWidth="1"/>
    <col min="10252" max="10258" width="11.42578125" hidden="1" customWidth="1"/>
    <col min="10259" max="10496" width="11.42578125" hidden="1"/>
    <col min="10497" max="10497" width="2.140625" customWidth="1"/>
    <col min="10498" max="10498" width="3" customWidth="1"/>
    <col min="10499" max="10499" width="23" customWidth="1"/>
    <col min="10500" max="10500" width="27.5703125" customWidth="1"/>
    <col min="10501" max="10505" width="21" customWidth="1"/>
    <col min="10506" max="10506" width="3" customWidth="1"/>
    <col min="10507" max="10507" width="2.5703125" customWidth="1"/>
    <col min="10508" max="10514" width="11.42578125" hidden="1" customWidth="1"/>
    <col min="10515" max="10752" width="11.42578125" hidden="1"/>
    <col min="10753" max="10753" width="2.140625" customWidth="1"/>
    <col min="10754" max="10754" width="3" customWidth="1"/>
    <col min="10755" max="10755" width="23" customWidth="1"/>
    <col min="10756" max="10756" width="27.5703125" customWidth="1"/>
    <col min="10757" max="10761" width="21" customWidth="1"/>
    <col min="10762" max="10762" width="3" customWidth="1"/>
    <col min="10763" max="10763" width="2.5703125" customWidth="1"/>
    <col min="10764" max="10770" width="11.42578125" hidden="1" customWidth="1"/>
    <col min="10771" max="11008" width="11.42578125" hidden="1"/>
    <col min="11009" max="11009" width="2.140625" customWidth="1"/>
    <col min="11010" max="11010" width="3" customWidth="1"/>
    <col min="11011" max="11011" width="23" customWidth="1"/>
    <col min="11012" max="11012" width="27.5703125" customWidth="1"/>
    <col min="11013" max="11017" width="21" customWidth="1"/>
    <col min="11018" max="11018" width="3" customWidth="1"/>
    <col min="11019" max="11019" width="2.5703125" customWidth="1"/>
    <col min="11020" max="11026" width="11.42578125" hidden="1" customWidth="1"/>
    <col min="11027" max="11264" width="11.42578125" hidden="1"/>
    <col min="11265" max="11265" width="2.140625" customWidth="1"/>
    <col min="11266" max="11266" width="3" customWidth="1"/>
    <col min="11267" max="11267" width="23" customWidth="1"/>
    <col min="11268" max="11268" width="27.5703125" customWidth="1"/>
    <col min="11269" max="11273" width="21" customWidth="1"/>
    <col min="11274" max="11274" width="3" customWidth="1"/>
    <col min="11275" max="11275" width="2.5703125" customWidth="1"/>
    <col min="11276" max="11282" width="11.42578125" hidden="1" customWidth="1"/>
    <col min="11283" max="11520" width="11.42578125" hidden="1"/>
    <col min="11521" max="11521" width="2.140625" customWidth="1"/>
    <col min="11522" max="11522" width="3" customWidth="1"/>
    <col min="11523" max="11523" width="23" customWidth="1"/>
    <col min="11524" max="11524" width="27.5703125" customWidth="1"/>
    <col min="11525" max="11529" width="21" customWidth="1"/>
    <col min="11530" max="11530" width="3" customWidth="1"/>
    <col min="11531" max="11531" width="2.5703125" customWidth="1"/>
    <col min="11532" max="11538" width="11.42578125" hidden="1" customWidth="1"/>
    <col min="11539" max="11776" width="11.42578125" hidden="1"/>
    <col min="11777" max="11777" width="2.140625" customWidth="1"/>
    <col min="11778" max="11778" width="3" customWidth="1"/>
    <col min="11779" max="11779" width="23" customWidth="1"/>
    <col min="11780" max="11780" width="27.5703125" customWidth="1"/>
    <col min="11781" max="11785" width="21" customWidth="1"/>
    <col min="11786" max="11786" width="3" customWidth="1"/>
    <col min="11787" max="11787" width="2.5703125" customWidth="1"/>
    <col min="11788" max="11794" width="11.42578125" hidden="1" customWidth="1"/>
    <col min="11795" max="12032" width="11.42578125" hidden="1"/>
    <col min="12033" max="12033" width="2.140625" customWidth="1"/>
    <col min="12034" max="12034" width="3" customWidth="1"/>
    <col min="12035" max="12035" width="23" customWidth="1"/>
    <col min="12036" max="12036" width="27.5703125" customWidth="1"/>
    <col min="12037" max="12041" width="21" customWidth="1"/>
    <col min="12042" max="12042" width="3" customWidth="1"/>
    <col min="12043" max="12043" width="2.5703125" customWidth="1"/>
    <col min="12044" max="12050" width="11.42578125" hidden="1" customWidth="1"/>
    <col min="12051" max="12288" width="11.42578125" hidden="1"/>
    <col min="12289" max="12289" width="2.140625" customWidth="1"/>
    <col min="12290" max="12290" width="3" customWidth="1"/>
    <col min="12291" max="12291" width="23" customWidth="1"/>
    <col min="12292" max="12292" width="27.5703125" customWidth="1"/>
    <col min="12293" max="12297" width="21" customWidth="1"/>
    <col min="12298" max="12298" width="3" customWidth="1"/>
    <col min="12299" max="12299" width="2.5703125" customWidth="1"/>
    <col min="12300" max="12306" width="11.42578125" hidden="1" customWidth="1"/>
    <col min="12307" max="12544" width="11.42578125" hidden="1"/>
    <col min="12545" max="12545" width="2.140625" customWidth="1"/>
    <col min="12546" max="12546" width="3" customWidth="1"/>
    <col min="12547" max="12547" width="23" customWidth="1"/>
    <col min="12548" max="12548" width="27.5703125" customWidth="1"/>
    <col min="12549" max="12553" width="21" customWidth="1"/>
    <col min="12554" max="12554" width="3" customWidth="1"/>
    <col min="12555" max="12555" width="2.5703125" customWidth="1"/>
    <col min="12556" max="12562" width="11.42578125" hidden="1" customWidth="1"/>
    <col min="12563" max="12800" width="11.42578125" hidden="1"/>
    <col min="12801" max="12801" width="2.140625" customWidth="1"/>
    <col min="12802" max="12802" width="3" customWidth="1"/>
    <col min="12803" max="12803" width="23" customWidth="1"/>
    <col min="12804" max="12804" width="27.5703125" customWidth="1"/>
    <col min="12805" max="12809" width="21" customWidth="1"/>
    <col min="12810" max="12810" width="3" customWidth="1"/>
    <col min="12811" max="12811" width="2.5703125" customWidth="1"/>
    <col min="12812" max="12818" width="11.42578125" hidden="1" customWidth="1"/>
    <col min="12819" max="13056" width="11.42578125" hidden="1"/>
    <col min="13057" max="13057" width="2.140625" customWidth="1"/>
    <col min="13058" max="13058" width="3" customWidth="1"/>
    <col min="13059" max="13059" width="23" customWidth="1"/>
    <col min="13060" max="13060" width="27.5703125" customWidth="1"/>
    <col min="13061" max="13065" width="21" customWidth="1"/>
    <col min="13066" max="13066" width="3" customWidth="1"/>
    <col min="13067" max="13067" width="2.5703125" customWidth="1"/>
    <col min="13068" max="13074" width="11.42578125" hidden="1" customWidth="1"/>
    <col min="13075" max="13312" width="11.42578125" hidden="1"/>
    <col min="13313" max="13313" width="2.140625" customWidth="1"/>
    <col min="13314" max="13314" width="3" customWidth="1"/>
    <col min="13315" max="13315" width="23" customWidth="1"/>
    <col min="13316" max="13316" width="27.5703125" customWidth="1"/>
    <col min="13317" max="13321" width="21" customWidth="1"/>
    <col min="13322" max="13322" width="3" customWidth="1"/>
    <col min="13323" max="13323" width="2.5703125" customWidth="1"/>
    <col min="13324" max="13330" width="11.42578125" hidden="1" customWidth="1"/>
    <col min="13331" max="13568" width="11.42578125" hidden="1"/>
    <col min="13569" max="13569" width="2.140625" customWidth="1"/>
    <col min="13570" max="13570" width="3" customWidth="1"/>
    <col min="13571" max="13571" width="23" customWidth="1"/>
    <col min="13572" max="13572" width="27.5703125" customWidth="1"/>
    <col min="13573" max="13577" width="21" customWidth="1"/>
    <col min="13578" max="13578" width="3" customWidth="1"/>
    <col min="13579" max="13579" width="2.5703125" customWidth="1"/>
    <col min="13580" max="13586" width="11.42578125" hidden="1" customWidth="1"/>
    <col min="13587" max="13824" width="11.42578125" hidden="1"/>
    <col min="13825" max="13825" width="2.140625" customWidth="1"/>
    <col min="13826" max="13826" width="3" customWidth="1"/>
    <col min="13827" max="13827" width="23" customWidth="1"/>
    <col min="13828" max="13828" width="27.5703125" customWidth="1"/>
    <col min="13829" max="13833" width="21" customWidth="1"/>
    <col min="13834" max="13834" width="3" customWidth="1"/>
    <col min="13835" max="13835" width="2.5703125" customWidth="1"/>
    <col min="13836" max="13842" width="11.42578125" hidden="1" customWidth="1"/>
    <col min="13843" max="14080" width="11.42578125" hidden="1"/>
    <col min="14081" max="14081" width="2.140625" customWidth="1"/>
    <col min="14082" max="14082" width="3" customWidth="1"/>
    <col min="14083" max="14083" width="23" customWidth="1"/>
    <col min="14084" max="14084" width="27.5703125" customWidth="1"/>
    <col min="14085" max="14089" width="21" customWidth="1"/>
    <col min="14090" max="14090" width="3" customWidth="1"/>
    <col min="14091" max="14091" width="2.5703125" customWidth="1"/>
    <col min="14092" max="14098" width="11.42578125" hidden="1" customWidth="1"/>
    <col min="14099" max="14336" width="11.42578125" hidden="1"/>
    <col min="14337" max="14337" width="2.140625" customWidth="1"/>
    <col min="14338" max="14338" width="3" customWidth="1"/>
    <col min="14339" max="14339" width="23" customWidth="1"/>
    <col min="14340" max="14340" width="27.5703125" customWidth="1"/>
    <col min="14341" max="14345" width="21" customWidth="1"/>
    <col min="14346" max="14346" width="3" customWidth="1"/>
    <col min="14347" max="14347" width="2.5703125" customWidth="1"/>
    <col min="14348" max="14354" width="11.42578125" hidden="1" customWidth="1"/>
    <col min="14355" max="14592" width="11.42578125" hidden="1"/>
    <col min="14593" max="14593" width="2.140625" customWidth="1"/>
    <col min="14594" max="14594" width="3" customWidth="1"/>
    <col min="14595" max="14595" width="23" customWidth="1"/>
    <col min="14596" max="14596" width="27.5703125" customWidth="1"/>
    <col min="14597" max="14601" width="21" customWidth="1"/>
    <col min="14602" max="14602" width="3" customWidth="1"/>
    <col min="14603" max="14603" width="2.5703125" customWidth="1"/>
    <col min="14604" max="14610" width="11.42578125" hidden="1" customWidth="1"/>
    <col min="14611" max="14848" width="11.42578125" hidden="1"/>
    <col min="14849" max="14849" width="2.140625" customWidth="1"/>
    <col min="14850" max="14850" width="3" customWidth="1"/>
    <col min="14851" max="14851" width="23" customWidth="1"/>
    <col min="14852" max="14852" width="27.5703125" customWidth="1"/>
    <col min="14853" max="14857" width="21" customWidth="1"/>
    <col min="14858" max="14858" width="3" customWidth="1"/>
    <col min="14859" max="14859" width="2.5703125" customWidth="1"/>
    <col min="14860" max="14866" width="11.42578125" hidden="1" customWidth="1"/>
    <col min="14867" max="15104" width="11.42578125" hidden="1"/>
    <col min="15105" max="15105" width="2.140625" customWidth="1"/>
    <col min="15106" max="15106" width="3" customWidth="1"/>
    <col min="15107" max="15107" width="23" customWidth="1"/>
    <col min="15108" max="15108" width="27.5703125" customWidth="1"/>
    <col min="15109" max="15113" width="21" customWidth="1"/>
    <col min="15114" max="15114" width="3" customWidth="1"/>
    <col min="15115" max="15115" width="2.5703125" customWidth="1"/>
    <col min="15116" max="15122" width="11.42578125" hidden="1" customWidth="1"/>
    <col min="15123" max="15360" width="11.42578125" hidden="1"/>
    <col min="15361" max="15361" width="2.140625" customWidth="1"/>
    <col min="15362" max="15362" width="3" customWidth="1"/>
    <col min="15363" max="15363" width="23" customWidth="1"/>
    <col min="15364" max="15364" width="27.5703125" customWidth="1"/>
    <col min="15365" max="15369" width="21" customWidth="1"/>
    <col min="15370" max="15370" width="3" customWidth="1"/>
    <col min="15371" max="15371" width="2.5703125" customWidth="1"/>
    <col min="15372" max="15378" width="11.42578125" hidden="1" customWidth="1"/>
    <col min="15379" max="15616" width="11.42578125" hidden="1"/>
    <col min="15617" max="15617" width="2.140625" customWidth="1"/>
    <col min="15618" max="15618" width="3" customWidth="1"/>
    <col min="15619" max="15619" width="23" customWidth="1"/>
    <col min="15620" max="15620" width="27.5703125" customWidth="1"/>
    <col min="15621" max="15625" width="21" customWidth="1"/>
    <col min="15626" max="15626" width="3" customWidth="1"/>
    <col min="15627" max="15627" width="2.5703125" customWidth="1"/>
    <col min="15628" max="15634" width="11.42578125" hidden="1" customWidth="1"/>
    <col min="15635" max="15872" width="11.42578125" hidden="1"/>
    <col min="15873" max="15873" width="2.140625" customWidth="1"/>
    <col min="15874" max="15874" width="3" customWidth="1"/>
    <col min="15875" max="15875" width="23" customWidth="1"/>
    <col min="15876" max="15876" width="27.5703125" customWidth="1"/>
    <col min="15877" max="15881" width="21" customWidth="1"/>
    <col min="15882" max="15882" width="3" customWidth="1"/>
    <col min="15883" max="15883" width="2.5703125" customWidth="1"/>
    <col min="15884" max="15890" width="11.42578125" hidden="1" customWidth="1"/>
    <col min="15891" max="16128" width="11.42578125" hidden="1"/>
    <col min="16129" max="16129" width="2.140625" customWidth="1"/>
    <col min="16130" max="16130" width="3" customWidth="1"/>
    <col min="16131" max="16131" width="23" customWidth="1"/>
    <col min="16132" max="16132" width="27.5703125" customWidth="1"/>
    <col min="16133" max="16137" width="21" customWidth="1"/>
    <col min="16138" max="16138" width="3" customWidth="1"/>
    <col min="16139" max="16139" width="2.5703125" customWidth="1"/>
    <col min="16140" max="16146" width="11.42578125" hidden="1" customWidth="1"/>
    <col min="16147" max="16384" width="11.42578125" hidden="1"/>
  </cols>
  <sheetData>
    <row r="1" spans="2:14" ht="8.25" customHeight="1">
      <c r="B1" s="44"/>
      <c r="C1" s="53"/>
      <c r="D1" s="727"/>
      <c r="E1" s="727"/>
      <c r="F1" s="727"/>
      <c r="G1" s="728"/>
      <c r="H1" s="728"/>
      <c r="I1" s="728"/>
      <c r="J1" s="138"/>
      <c r="K1" s="728"/>
      <c r="L1" s="728"/>
      <c r="M1" s="44"/>
      <c r="N1" s="44"/>
    </row>
    <row r="2" spans="2:14" ht="9" customHeight="1">
      <c r="B2" s="620"/>
      <c r="C2" s="625"/>
      <c r="D2" s="620"/>
      <c r="E2" s="620"/>
      <c r="F2" s="620"/>
      <c r="G2" s="620"/>
      <c r="H2" s="620"/>
      <c r="I2" s="620"/>
      <c r="J2" s="620"/>
      <c r="K2" s="44"/>
      <c r="L2" s="44"/>
      <c r="M2" s="44"/>
      <c r="N2" s="44"/>
    </row>
    <row r="3" spans="2:14" s="624" customFormat="1" ht="19.5" customHeight="1">
      <c r="B3" s="626"/>
      <c r="C3" s="710" t="s">
        <v>410</v>
      </c>
      <c r="D3" s="710"/>
      <c r="E3" s="710"/>
      <c r="F3" s="710"/>
      <c r="G3" s="710"/>
      <c r="H3" s="710"/>
      <c r="I3" s="710"/>
      <c r="J3" s="710"/>
      <c r="K3" s="616"/>
      <c r="L3" s="616"/>
      <c r="M3" s="616"/>
      <c r="N3" s="616"/>
    </row>
    <row r="4" spans="2:14">
      <c r="B4" s="620"/>
      <c r="C4" s="621"/>
      <c r="D4" s="711" t="s">
        <v>0</v>
      </c>
      <c r="E4" s="711"/>
      <c r="F4" s="711"/>
      <c r="G4" s="711"/>
      <c r="H4" s="711"/>
      <c r="I4" s="621"/>
      <c r="J4" s="621"/>
      <c r="K4" s="114"/>
      <c r="L4" s="114"/>
      <c r="M4" s="44"/>
      <c r="N4" s="44"/>
    </row>
    <row r="5" spans="2:14">
      <c r="B5" s="620"/>
      <c r="C5" s="621"/>
      <c r="D5" s="711" t="s">
        <v>169</v>
      </c>
      <c r="E5" s="711"/>
      <c r="F5" s="711"/>
      <c r="G5" s="711"/>
      <c r="H5" s="711"/>
      <c r="I5" s="621"/>
      <c r="J5" s="621"/>
      <c r="K5" s="114"/>
      <c r="L5" s="114"/>
      <c r="M5" s="44"/>
      <c r="N5" s="44"/>
    </row>
    <row r="6" spans="2:14">
      <c r="B6" s="620"/>
      <c r="C6" s="621"/>
      <c r="D6" s="711" t="s">
        <v>647</v>
      </c>
      <c r="E6" s="711"/>
      <c r="F6" s="711"/>
      <c r="G6" s="711"/>
      <c r="H6" s="711"/>
      <c r="I6" s="621"/>
      <c r="J6" s="621"/>
      <c r="K6" s="114"/>
      <c r="L6" s="114"/>
      <c r="M6" s="44"/>
      <c r="N6" s="44"/>
    </row>
    <row r="7" spans="2:14">
      <c r="B7" s="620"/>
      <c r="C7" s="621"/>
      <c r="D7" s="711" t="s">
        <v>2</v>
      </c>
      <c r="E7" s="711"/>
      <c r="F7" s="711"/>
      <c r="G7" s="711"/>
      <c r="H7" s="711"/>
      <c r="I7" s="621"/>
      <c r="J7" s="621"/>
      <c r="K7" s="114"/>
      <c r="L7" s="114"/>
      <c r="M7" s="44"/>
      <c r="N7" s="44"/>
    </row>
    <row r="8" spans="2:14" ht="9.75" customHeight="1">
      <c r="B8" s="730"/>
      <c r="C8" s="730"/>
      <c r="D8" s="730"/>
      <c r="E8" s="730"/>
      <c r="F8" s="730"/>
      <c r="G8" s="730"/>
      <c r="H8" s="730"/>
      <c r="I8" s="730"/>
      <c r="J8" s="730"/>
      <c r="K8" s="44"/>
      <c r="L8" s="44"/>
      <c r="M8" s="44"/>
      <c r="N8" s="44"/>
    </row>
    <row r="9" spans="2:14" ht="8.25" customHeight="1">
      <c r="B9" s="730"/>
      <c r="C9" s="730"/>
      <c r="D9" s="730"/>
      <c r="E9" s="730"/>
      <c r="F9" s="730"/>
      <c r="G9" s="730"/>
      <c r="H9" s="730"/>
      <c r="I9" s="730"/>
      <c r="J9" s="730"/>
      <c r="K9" s="44"/>
      <c r="L9" s="44"/>
      <c r="M9" s="44"/>
      <c r="N9" s="44"/>
    </row>
    <row r="10" spans="2:14" ht="24.75" customHeight="1">
      <c r="B10" s="584"/>
      <c r="C10" s="731" t="s">
        <v>66</v>
      </c>
      <c r="D10" s="731"/>
      <c r="E10" s="153" t="s">
        <v>170</v>
      </c>
      <c r="F10" s="153" t="s">
        <v>171</v>
      </c>
      <c r="G10" s="582" t="s">
        <v>172</v>
      </c>
      <c r="H10" s="582" t="s">
        <v>173</v>
      </c>
      <c r="I10" s="582" t="s">
        <v>174</v>
      </c>
      <c r="J10" s="154"/>
      <c r="K10" s="139"/>
      <c r="L10" s="139"/>
      <c r="M10" s="139"/>
      <c r="N10" s="139"/>
    </row>
    <row r="11" spans="2:14">
      <c r="B11" s="155"/>
      <c r="C11" s="732"/>
      <c r="D11" s="732"/>
      <c r="E11" s="156">
        <v>1</v>
      </c>
      <c r="F11" s="156">
        <v>2</v>
      </c>
      <c r="G11" s="583">
        <v>3</v>
      </c>
      <c r="H11" s="583" t="s">
        <v>175</v>
      </c>
      <c r="I11" s="583" t="s">
        <v>176</v>
      </c>
      <c r="J11" s="157"/>
      <c r="K11" s="139"/>
      <c r="L11" s="139"/>
      <c r="M11" s="139"/>
      <c r="N11" s="139"/>
    </row>
    <row r="12" spans="2:14" ht="6" customHeight="1">
      <c r="B12" s="733"/>
      <c r="C12" s="734"/>
      <c r="D12" s="734"/>
      <c r="E12" s="734"/>
      <c r="F12" s="734"/>
      <c r="G12" s="734"/>
      <c r="H12" s="734"/>
      <c r="I12" s="734"/>
      <c r="J12" s="735"/>
      <c r="K12" s="44"/>
      <c r="L12" s="44"/>
      <c r="M12" s="44"/>
      <c r="N12" s="44"/>
    </row>
    <row r="13" spans="2:14" ht="10.5" customHeight="1">
      <c r="B13" s="736"/>
      <c r="C13" s="737"/>
      <c r="D13" s="737"/>
      <c r="E13" s="737"/>
      <c r="F13" s="737"/>
      <c r="G13" s="737"/>
      <c r="H13" s="737"/>
      <c r="I13" s="737"/>
      <c r="J13" s="738"/>
      <c r="K13" s="114"/>
      <c r="L13" s="114"/>
      <c r="M13" s="44"/>
      <c r="N13" s="44"/>
    </row>
    <row r="14" spans="2:14">
      <c r="B14" s="97"/>
      <c r="C14" s="739" t="s">
        <v>6</v>
      </c>
      <c r="D14" s="739"/>
      <c r="E14" s="140"/>
      <c r="F14" s="140"/>
      <c r="G14" s="140"/>
      <c r="H14" s="140"/>
      <c r="I14" s="140"/>
      <c r="J14" s="141"/>
      <c r="K14" s="114"/>
      <c r="L14" s="114"/>
      <c r="M14" s="44"/>
      <c r="N14" s="44"/>
    </row>
    <row r="15" spans="2:14">
      <c r="B15" s="97"/>
      <c r="C15" s="142"/>
      <c r="D15" s="142"/>
      <c r="E15" s="140"/>
      <c r="F15" s="140"/>
      <c r="G15" s="140"/>
      <c r="H15" s="140"/>
      <c r="I15" s="140"/>
      <c r="J15" s="141"/>
      <c r="K15" s="114"/>
      <c r="L15" s="114"/>
      <c r="M15" s="44"/>
      <c r="N15" s="44"/>
    </row>
    <row r="16" spans="2:14">
      <c r="B16" s="143"/>
      <c r="C16" s="703" t="s">
        <v>8</v>
      </c>
      <c r="D16" s="703"/>
      <c r="E16" s="144">
        <f>SUM(E18:E24)</f>
        <v>6098573.8900000006</v>
      </c>
      <c r="F16" s="144">
        <f>SUM(F18:F24)</f>
        <v>5890353.0899999999</v>
      </c>
      <c r="G16" s="144">
        <f>SUM(G18:G24)</f>
        <v>3762128</v>
      </c>
      <c r="H16" s="144">
        <f>SUM(H18:H24)</f>
        <v>8226798.9800000004</v>
      </c>
      <c r="I16" s="144">
        <f>SUM(I18:I24)</f>
        <v>2128225.09</v>
      </c>
      <c r="J16" s="145"/>
      <c r="K16" s="114"/>
      <c r="L16" s="114"/>
      <c r="M16" s="44"/>
      <c r="N16" s="44"/>
    </row>
    <row r="17" spans="2:15">
      <c r="B17" s="93"/>
      <c r="C17" s="53"/>
      <c r="D17" s="53"/>
      <c r="E17" s="146"/>
      <c r="F17" s="146"/>
      <c r="G17" s="146"/>
      <c r="H17" s="146"/>
      <c r="I17" s="146"/>
      <c r="J17" s="56"/>
      <c r="K17" s="114"/>
      <c r="L17" s="114"/>
      <c r="M17" s="44"/>
      <c r="N17" s="44"/>
      <c r="O17" s="44"/>
    </row>
    <row r="18" spans="2:15">
      <c r="B18" s="93"/>
      <c r="C18" s="729" t="s">
        <v>10</v>
      </c>
      <c r="D18" s="729"/>
      <c r="E18" s="58">
        <v>25497.02</v>
      </c>
      <c r="F18" s="58">
        <v>0</v>
      </c>
      <c r="G18" s="58">
        <v>0</v>
      </c>
      <c r="H18" s="147">
        <f>E18+F18-G18</f>
        <v>25497.02</v>
      </c>
      <c r="I18" s="147">
        <f>H18-E18</f>
        <v>0</v>
      </c>
      <c r="J18" s="56"/>
      <c r="K18" s="114"/>
      <c r="L18" s="114"/>
      <c r="M18" s="44"/>
      <c r="N18" s="44"/>
      <c r="O18" s="44"/>
    </row>
    <row r="19" spans="2:15">
      <c r="B19" s="93"/>
      <c r="C19" s="729" t="s">
        <v>12</v>
      </c>
      <c r="D19" s="729"/>
      <c r="E19" s="58">
        <v>-346151.13</v>
      </c>
      <c r="F19" s="58">
        <v>222.09</v>
      </c>
      <c r="G19" s="58">
        <v>0</v>
      </c>
      <c r="H19" s="147">
        <f t="shared" ref="H19:H24" si="0">E19+F19-G19</f>
        <v>-345929.04</v>
      </c>
      <c r="I19" s="147">
        <f t="shared" ref="I19:I24" si="1">H19-E19</f>
        <v>222.09000000002561</v>
      </c>
      <c r="J19" s="56"/>
      <c r="K19" s="114"/>
      <c r="L19" s="114"/>
      <c r="M19" s="44"/>
      <c r="N19" s="44"/>
      <c r="O19" s="44"/>
    </row>
    <row r="20" spans="2:15">
      <c r="B20" s="93"/>
      <c r="C20" s="729" t="s">
        <v>14</v>
      </c>
      <c r="D20" s="729"/>
      <c r="E20" s="58">
        <v>2673396</v>
      </c>
      <c r="F20" s="58">
        <v>23279</v>
      </c>
      <c r="G20" s="58">
        <v>11474</v>
      </c>
      <c r="H20" s="147">
        <f>E20+F20-G20</f>
        <v>2685201</v>
      </c>
      <c r="I20" s="147">
        <f t="shared" si="1"/>
        <v>11805</v>
      </c>
      <c r="J20" s="56"/>
      <c r="K20" s="114"/>
      <c r="L20" s="114"/>
      <c r="M20" s="44"/>
      <c r="N20" s="44"/>
      <c r="O20" s="44"/>
    </row>
    <row r="21" spans="2:15">
      <c r="B21" s="93"/>
      <c r="C21" s="729" t="s">
        <v>16</v>
      </c>
      <c r="D21" s="729"/>
      <c r="E21" s="58">
        <v>3745832</v>
      </c>
      <c r="F21" s="58">
        <v>5866852</v>
      </c>
      <c r="G21" s="58">
        <v>3750654</v>
      </c>
      <c r="H21" s="147">
        <f t="shared" si="0"/>
        <v>5862030</v>
      </c>
      <c r="I21" s="147">
        <f t="shared" si="1"/>
        <v>2116198</v>
      </c>
      <c r="J21" s="56"/>
      <c r="K21" s="114"/>
      <c r="L21" s="114"/>
      <c r="M21" s="44"/>
      <c r="N21" s="44"/>
      <c r="O21" s="44" t="s">
        <v>123</v>
      </c>
    </row>
    <row r="22" spans="2:15">
      <c r="B22" s="93"/>
      <c r="C22" s="729" t="s">
        <v>18</v>
      </c>
      <c r="D22" s="729"/>
      <c r="E22" s="58">
        <v>0</v>
      </c>
      <c r="F22" s="58">
        <v>0</v>
      </c>
      <c r="G22" s="58">
        <v>0</v>
      </c>
      <c r="H22" s="147">
        <f t="shared" si="0"/>
        <v>0</v>
      </c>
      <c r="I22" s="147">
        <f t="shared" si="1"/>
        <v>0</v>
      </c>
      <c r="J22" s="56"/>
      <c r="K22" s="114"/>
      <c r="L22" s="114"/>
      <c r="M22" s="44"/>
      <c r="N22" s="44"/>
      <c r="O22" s="44"/>
    </row>
    <row r="23" spans="2:15">
      <c r="B23" s="93"/>
      <c r="C23" s="729" t="s">
        <v>20</v>
      </c>
      <c r="D23" s="729"/>
      <c r="E23" s="58">
        <v>0</v>
      </c>
      <c r="F23" s="58">
        <v>0</v>
      </c>
      <c r="G23" s="58">
        <v>0</v>
      </c>
      <c r="H23" s="147">
        <f t="shared" si="0"/>
        <v>0</v>
      </c>
      <c r="I23" s="147">
        <f t="shared" si="1"/>
        <v>0</v>
      </c>
      <c r="J23" s="56"/>
      <c r="K23" s="114"/>
      <c r="L23" s="114"/>
      <c r="M23" s="44" t="s">
        <v>123</v>
      </c>
      <c r="N23" s="44"/>
      <c r="O23" s="44"/>
    </row>
    <row r="24" spans="2:15">
      <c r="B24" s="93"/>
      <c r="C24" s="729" t="s">
        <v>22</v>
      </c>
      <c r="D24" s="729"/>
      <c r="E24" s="58">
        <v>0</v>
      </c>
      <c r="F24" s="58">
        <v>0</v>
      </c>
      <c r="G24" s="58">
        <v>0</v>
      </c>
      <c r="H24" s="147">
        <f t="shared" si="0"/>
        <v>0</v>
      </c>
      <c r="I24" s="147">
        <f t="shared" si="1"/>
        <v>0</v>
      </c>
      <c r="J24" s="56"/>
    </row>
    <row r="25" spans="2:15">
      <c r="B25" s="93"/>
      <c r="C25" s="122"/>
      <c r="D25" s="122"/>
      <c r="E25" s="148"/>
      <c r="F25" s="148"/>
      <c r="G25" s="148"/>
      <c r="H25" s="148"/>
      <c r="I25" s="148"/>
      <c r="J25" s="56"/>
    </row>
    <row r="26" spans="2:15">
      <c r="B26" s="143"/>
      <c r="C26" s="703" t="s">
        <v>27</v>
      </c>
      <c r="D26" s="703"/>
      <c r="E26" s="144">
        <f>SUM(E28:E36)</f>
        <v>13980520.279999997</v>
      </c>
      <c r="F26" s="144">
        <f>SUM(F28:F36)</f>
        <v>2813</v>
      </c>
      <c r="G26" s="144">
        <f>SUM(G28:G36)</f>
        <v>722935</v>
      </c>
      <c r="H26" s="144">
        <f>SUM(H28:H36)</f>
        <v>13260398.279999997</v>
      </c>
      <c r="I26" s="144">
        <f>SUM(I28:I36)</f>
        <v>-720122</v>
      </c>
      <c r="J26" s="145"/>
    </row>
    <row r="27" spans="2:15">
      <c r="B27" s="93"/>
      <c r="C27" s="53"/>
      <c r="D27" s="122"/>
      <c r="E27" s="146"/>
      <c r="F27" s="146"/>
      <c r="G27" s="146"/>
      <c r="H27" s="146"/>
      <c r="I27" s="146"/>
      <c r="J27" s="56"/>
    </row>
    <row r="28" spans="2:15">
      <c r="B28" s="93"/>
      <c r="C28" s="729" t="s">
        <v>29</v>
      </c>
      <c r="D28" s="729"/>
      <c r="E28" s="58">
        <v>0</v>
      </c>
      <c r="F28" s="58">
        <v>0</v>
      </c>
      <c r="G28" s="58">
        <v>0</v>
      </c>
      <c r="H28" s="147">
        <f>E28+F28-G28</f>
        <v>0</v>
      </c>
      <c r="I28" s="147">
        <f>H28-E28</f>
        <v>0</v>
      </c>
      <c r="J28" s="56"/>
    </row>
    <row r="29" spans="2:15">
      <c r="B29" s="93"/>
      <c r="C29" s="729" t="s">
        <v>31</v>
      </c>
      <c r="D29" s="729"/>
      <c r="E29" s="58">
        <v>0</v>
      </c>
      <c r="F29" s="58">
        <v>0</v>
      </c>
      <c r="G29" s="58">
        <v>0</v>
      </c>
      <c r="H29" s="147">
        <f t="shared" ref="H29:H36" si="2">E29+F29-G29</f>
        <v>0</v>
      </c>
      <c r="I29" s="147">
        <f t="shared" ref="I29:I35" si="3">H29-E29</f>
        <v>0</v>
      </c>
      <c r="J29" s="56"/>
    </row>
    <row r="30" spans="2:15">
      <c r="B30" s="93"/>
      <c r="C30" s="729" t="s">
        <v>33</v>
      </c>
      <c r="D30" s="729"/>
      <c r="E30" s="58">
        <v>12096592.83</v>
      </c>
      <c r="F30" s="58">
        <v>0</v>
      </c>
      <c r="G30" s="58">
        <v>0</v>
      </c>
      <c r="H30" s="147">
        <f t="shared" si="2"/>
        <v>12096592.83</v>
      </c>
      <c r="I30" s="147">
        <f t="shared" si="3"/>
        <v>0</v>
      </c>
      <c r="J30" s="56"/>
    </row>
    <row r="31" spans="2:15">
      <c r="B31" s="93"/>
      <c r="C31" s="729" t="s">
        <v>177</v>
      </c>
      <c r="D31" s="729"/>
      <c r="E31" s="58">
        <v>6403355</v>
      </c>
      <c r="F31" s="58">
        <v>-2746</v>
      </c>
      <c r="G31" s="58">
        <v>0</v>
      </c>
      <c r="H31" s="147">
        <f t="shared" si="2"/>
        <v>6400609</v>
      </c>
      <c r="I31" s="147">
        <f t="shared" si="3"/>
        <v>-2746</v>
      </c>
      <c r="J31" s="56"/>
    </row>
    <row r="32" spans="2:15">
      <c r="B32" s="93"/>
      <c r="C32" s="729" t="s">
        <v>37</v>
      </c>
      <c r="D32" s="729"/>
      <c r="E32" s="58">
        <v>28903.45</v>
      </c>
      <c r="F32" s="58">
        <v>0</v>
      </c>
      <c r="G32" s="58">
        <v>0</v>
      </c>
      <c r="H32" s="147">
        <f t="shared" si="2"/>
        <v>28903.45</v>
      </c>
      <c r="I32" s="147">
        <f t="shared" si="3"/>
        <v>0</v>
      </c>
      <c r="J32" s="56"/>
    </row>
    <row r="33" spans="2:18">
      <c r="B33" s="93"/>
      <c r="C33" s="729" t="s">
        <v>39</v>
      </c>
      <c r="D33" s="729"/>
      <c r="E33" s="58">
        <v>-4548331</v>
      </c>
      <c r="F33" s="58">
        <v>0</v>
      </c>
      <c r="G33" s="58">
        <v>722935</v>
      </c>
      <c r="H33" s="147">
        <f>E33+F33-G33</f>
        <v>-5271266</v>
      </c>
      <c r="I33" s="147">
        <f t="shared" si="3"/>
        <v>-722935</v>
      </c>
      <c r="J33" s="56"/>
    </row>
    <row r="34" spans="2:18">
      <c r="B34" s="93"/>
      <c r="C34" s="729" t="s">
        <v>41</v>
      </c>
      <c r="D34" s="729"/>
      <c r="E34" s="58">
        <v>0</v>
      </c>
      <c r="F34" s="58">
        <v>0</v>
      </c>
      <c r="G34" s="58">
        <v>0</v>
      </c>
      <c r="H34" s="147">
        <f t="shared" si="2"/>
        <v>0</v>
      </c>
      <c r="I34" s="147">
        <f t="shared" si="3"/>
        <v>0</v>
      </c>
      <c r="J34" s="56"/>
    </row>
    <row r="35" spans="2:18">
      <c r="B35" s="93"/>
      <c r="C35" s="729" t="s">
        <v>42</v>
      </c>
      <c r="D35" s="729"/>
      <c r="E35" s="58">
        <v>0</v>
      </c>
      <c r="F35" s="58">
        <v>0</v>
      </c>
      <c r="G35" s="58">
        <v>0</v>
      </c>
      <c r="H35" s="147">
        <f t="shared" si="2"/>
        <v>0</v>
      </c>
      <c r="I35" s="147">
        <f t="shared" si="3"/>
        <v>0</v>
      </c>
      <c r="J35" s="56"/>
    </row>
    <row r="36" spans="2:18">
      <c r="B36" s="93"/>
      <c r="C36" s="729" t="s">
        <v>44</v>
      </c>
      <c r="D36" s="729"/>
      <c r="E36" s="58">
        <v>0</v>
      </c>
      <c r="F36" s="58">
        <v>5559</v>
      </c>
      <c r="G36" s="58">
        <v>0</v>
      </c>
      <c r="H36" s="147">
        <f t="shared" si="2"/>
        <v>5559</v>
      </c>
      <c r="I36" s="147">
        <f>H36-E36</f>
        <v>5559</v>
      </c>
      <c r="J36" s="56"/>
    </row>
    <row r="37" spans="2:18">
      <c r="B37" s="93"/>
      <c r="C37" s="122"/>
      <c r="D37" s="122"/>
      <c r="E37" s="148"/>
      <c r="F37" s="146"/>
      <c r="G37" s="146"/>
      <c r="H37" s="146"/>
      <c r="I37" s="146"/>
      <c r="J37" s="56"/>
    </row>
    <row r="38" spans="2:18">
      <c r="B38" s="97"/>
      <c r="C38" s="739" t="s">
        <v>48</v>
      </c>
      <c r="D38" s="739"/>
      <c r="E38" s="144">
        <f>E16+E26</f>
        <v>20079094.169999998</v>
      </c>
      <c r="F38" s="144">
        <f>F16+F26</f>
        <v>5893166.0899999999</v>
      </c>
      <c r="G38" s="144">
        <f>G16+G26</f>
        <v>4485063</v>
      </c>
      <c r="H38" s="144">
        <f>H16+H26</f>
        <v>21487197.259999998</v>
      </c>
      <c r="I38" s="144">
        <f>I16+I26</f>
        <v>1408103.0899999999</v>
      </c>
      <c r="J38" s="141"/>
    </row>
    <row r="39" spans="2:18">
      <c r="B39" s="741"/>
      <c r="C39" s="742"/>
      <c r="D39" s="742"/>
      <c r="E39" s="742"/>
      <c r="F39" s="742"/>
      <c r="G39" s="742"/>
      <c r="H39" s="742"/>
      <c r="I39" s="742"/>
      <c r="J39" s="743"/>
    </row>
    <row r="40" spans="2:18">
      <c r="B40" s="149"/>
      <c r="C40" s="150"/>
      <c r="D40" s="151"/>
      <c r="F40" s="149"/>
      <c r="G40" s="149"/>
      <c r="H40" s="149"/>
      <c r="I40" s="149"/>
      <c r="J40" s="149"/>
    </row>
    <row r="41" spans="2:18">
      <c r="B41" s="44"/>
      <c r="C41" s="706" t="s">
        <v>64</v>
      </c>
      <c r="D41" s="706"/>
      <c r="E41" s="706"/>
      <c r="F41" s="706"/>
      <c r="G41" s="706"/>
      <c r="H41" s="706"/>
      <c r="I41" s="706"/>
      <c r="J41" s="60"/>
      <c r="K41" s="60"/>
      <c r="L41" s="44"/>
      <c r="M41" s="44"/>
      <c r="N41" s="44"/>
      <c r="O41" s="44"/>
      <c r="P41" s="44"/>
      <c r="Q41" s="44"/>
      <c r="R41" s="44"/>
    </row>
    <row r="42" spans="2:18">
      <c r="B42" s="44"/>
      <c r="C42" s="60"/>
      <c r="D42" s="77"/>
      <c r="E42" s="78"/>
      <c r="F42" s="78"/>
      <c r="G42" s="44"/>
      <c r="H42" s="79"/>
      <c r="I42" s="77"/>
      <c r="J42" s="78"/>
      <c r="K42" s="78"/>
      <c r="L42" s="44"/>
      <c r="M42" s="44"/>
      <c r="N42" s="44"/>
      <c r="O42" s="44"/>
      <c r="P42" s="44"/>
      <c r="Q42" s="44"/>
      <c r="R42" s="44"/>
    </row>
    <row r="43" spans="2:18">
      <c r="B43" s="44"/>
      <c r="C43" s="740"/>
      <c r="D43" s="740"/>
      <c r="E43" s="78"/>
      <c r="F43" s="549"/>
      <c r="G43" s="549"/>
      <c r="H43" s="549"/>
      <c r="I43" s="549"/>
      <c r="J43" s="78"/>
      <c r="K43" s="78"/>
      <c r="L43" s="44"/>
      <c r="M43" s="44"/>
      <c r="N43" s="44"/>
      <c r="O43" s="44"/>
      <c r="P43" s="44"/>
      <c r="Q43" s="44"/>
      <c r="R43" s="44"/>
    </row>
    <row r="44" spans="2:18">
      <c r="B44" s="44"/>
      <c r="C44" s="549" t="s">
        <v>1103</v>
      </c>
      <c r="D44" s="549"/>
      <c r="E44" s="554" t="s">
        <v>1110</v>
      </c>
      <c r="F44" s="554"/>
      <c r="G44" s="554"/>
      <c r="H44" s="554" t="s">
        <v>1109</v>
      </c>
      <c r="I44" s="549"/>
      <c r="J44" s="82"/>
      <c r="K44" s="44"/>
      <c r="Q44" s="44"/>
      <c r="R44" s="44"/>
    </row>
    <row r="45" spans="2:18" ht="15" customHeight="1">
      <c r="B45" s="44"/>
      <c r="C45" s="85" t="s">
        <v>1105</v>
      </c>
      <c r="D45" s="85"/>
      <c r="E45" s="152" t="s">
        <v>1111</v>
      </c>
      <c r="G45" s="85"/>
      <c r="H45" s="85" t="s">
        <v>1112</v>
      </c>
      <c r="I45" s="85"/>
      <c r="J45" s="82"/>
      <c r="K45" s="44"/>
      <c r="Q45" s="44"/>
      <c r="R45" s="44"/>
    </row>
    <row r="46" spans="2:18">
      <c r="C46" s="44"/>
      <c r="D46" s="44"/>
      <c r="E46" s="46"/>
      <c r="F46" s="44"/>
      <c r="G46" s="44"/>
      <c r="H46" s="44"/>
    </row>
    <row r="47" spans="2:18" hidden="1">
      <c r="C47" s="44"/>
      <c r="D47" s="44"/>
      <c r="E47" s="46"/>
      <c r="F47" s="44"/>
      <c r="G47" s="44"/>
      <c r="H47" s="44"/>
    </row>
    <row r="48" spans="2:18" ht="15" customHeight="1"/>
  </sheetData>
  <mergeCells count="36">
    <mergeCell ref="C43:D43"/>
    <mergeCell ref="C35:D35"/>
    <mergeCell ref="C36:D36"/>
    <mergeCell ref="C38:D38"/>
    <mergeCell ref="B39:J39"/>
    <mergeCell ref="C41:I41"/>
    <mergeCell ref="C34:D34"/>
    <mergeCell ref="C21:D21"/>
    <mergeCell ref="C22:D22"/>
    <mergeCell ref="C23:D23"/>
    <mergeCell ref="C24:D24"/>
    <mergeCell ref="C26:D26"/>
    <mergeCell ref="C28:D28"/>
    <mergeCell ref="C29:D29"/>
    <mergeCell ref="C30:D30"/>
    <mergeCell ref="C31:D31"/>
    <mergeCell ref="C32:D32"/>
    <mergeCell ref="C33:D33"/>
    <mergeCell ref="C20:D20"/>
    <mergeCell ref="D7:H7"/>
    <mergeCell ref="B8:J8"/>
    <mergeCell ref="B9:J9"/>
    <mergeCell ref="C10:D11"/>
    <mergeCell ref="B12:J12"/>
    <mergeCell ref="B13:J13"/>
    <mergeCell ref="C14:D14"/>
    <mergeCell ref="C16:D16"/>
    <mergeCell ref="C18:D18"/>
    <mergeCell ref="C19:D19"/>
    <mergeCell ref="D6:H6"/>
    <mergeCell ref="D1:F1"/>
    <mergeCell ref="G1:I1"/>
    <mergeCell ref="K1:L1"/>
    <mergeCell ref="D4:H4"/>
    <mergeCell ref="D5:H5"/>
    <mergeCell ref="C3:J3"/>
  </mergeCells>
  <pageMargins left="0.70866141732283472" right="0.70866141732283472" top="0.74803149606299213" bottom="0.74803149606299213" header="0.31496062992125984" footer="0.31496062992125984"/>
  <pageSetup scale="7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U53"/>
  <sheetViews>
    <sheetView showGridLines="0" zoomScale="80" zoomScaleNormal="80" workbookViewId="0">
      <selection activeCell="D5" sqref="D5:J5"/>
    </sheetView>
  </sheetViews>
  <sheetFormatPr baseColWidth="10" defaultColWidth="0" defaultRowHeight="15" customHeight="1" zeroHeight="1"/>
  <cols>
    <col min="1" max="1" width="2.42578125" customWidth="1"/>
    <col min="2" max="2" width="3" customWidth="1"/>
    <col min="3" max="4" width="11.42578125" customWidth="1"/>
    <col min="5" max="5" width="23.5703125" customWidth="1"/>
    <col min="6" max="6" width="2.85546875" customWidth="1"/>
    <col min="7" max="8" width="21" customWidth="1"/>
    <col min="9" max="9" width="3.7109375" customWidth="1"/>
    <col min="10" max="11" width="21" customWidth="1"/>
    <col min="12" max="12" width="2.7109375" customWidth="1"/>
    <col min="13" max="13" width="3.7109375" customWidth="1"/>
    <col min="20" max="257" width="11.42578125" hidden="1"/>
    <col min="258" max="258" width="2.42578125" customWidth="1"/>
    <col min="259" max="259" width="3" customWidth="1"/>
    <col min="260" max="261" width="11.42578125" customWidth="1"/>
    <col min="262" max="262" width="23.5703125" customWidth="1"/>
    <col min="263" max="263" width="2.85546875" customWidth="1"/>
    <col min="264" max="267" width="21" customWidth="1"/>
    <col min="268" max="268" width="2.7109375" customWidth="1"/>
    <col min="269" max="269" width="3.7109375" customWidth="1"/>
    <col min="270" max="513" width="11.42578125" hidden="1"/>
    <col min="514" max="514" width="2.42578125" customWidth="1"/>
    <col min="515" max="515" width="3" customWidth="1"/>
    <col min="516" max="517" width="11.42578125" customWidth="1"/>
    <col min="518" max="518" width="23.5703125" customWidth="1"/>
    <col min="519" max="519" width="2.85546875" customWidth="1"/>
    <col min="520" max="523" width="21" customWidth="1"/>
    <col min="524" max="524" width="2.7109375" customWidth="1"/>
    <col min="525" max="525" width="3.7109375" customWidth="1"/>
    <col min="526" max="769" width="11.42578125" hidden="1"/>
    <col min="770" max="770" width="2.42578125" customWidth="1"/>
    <col min="771" max="771" width="3" customWidth="1"/>
    <col min="772" max="773" width="11.42578125" customWidth="1"/>
    <col min="774" max="774" width="23.5703125" customWidth="1"/>
    <col min="775" max="775" width="2.85546875" customWidth="1"/>
    <col min="776" max="779" width="21" customWidth="1"/>
    <col min="780" max="780" width="2.7109375" customWidth="1"/>
    <col min="781" max="781" width="3.7109375" customWidth="1"/>
    <col min="782" max="1025" width="11.42578125" hidden="1"/>
    <col min="1026" max="1026" width="2.42578125" customWidth="1"/>
    <col min="1027" max="1027" width="3" customWidth="1"/>
    <col min="1028" max="1029" width="11.42578125" customWidth="1"/>
    <col min="1030" max="1030" width="23.5703125" customWidth="1"/>
    <col min="1031" max="1031" width="2.85546875" customWidth="1"/>
    <col min="1032" max="1035" width="21" customWidth="1"/>
    <col min="1036" max="1036" width="2.7109375" customWidth="1"/>
    <col min="1037" max="1037" width="3.7109375" customWidth="1"/>
    <col min="1038" max="1281" width="11.42578125" hidden="1"/>
    <col min="1282" max="1282" width="2.42578125" customWidth="1"/>
    <col min="1283" max="1283" width="3" customWidth="1"/>
    <col min="1284" max="1285" width="11.42578125" customWidth="1"/>
    <col min="1286" max="1286" width="23.5703125" customWidth="1"/>
    <col min="1287" max="1287" width="2.85546875" customWidth="1"/>
    <col min="1288" max="1291" width="21" customWidth="1"/>
    <col min="1292" max="1292" width="2.7109375" customWidth="1"/>
    <col min="1293" max="1293" width="3.7109375" customWidth="1"/>
    <col min="1294" max="1537" width="11.42578125" hidden="1"/>
    <col min="1538" max="1538" width="2.42578125" customWidth="1"/>
    <col min="1539" max="1539" width="3" customWidth="1"/>
    <col min="1540" max="1541" width="11.42578125" customWidth="1"/>
    <col min="1542" max="1542" width="23.5703125" customWidth="1"/>
    <col min="1543" max="1543" width="2.85546875" customWidth="1"/>
    <col min="1544" max="1547" width="21" customWidth="1"/>
    <col min="1548" max="1548" width="2.7109375" customWidth="1"/>
    <col min="1549" max="1549" width="3.7109375" customWidth="1"/>
    <col min="1550" max="1793" width="11.42578125" hidden="1"/>
    <col min="1794" max="1794" width="2.42578125" customWidth="1"/>
    <col min="1795" max="1795" width="3" customWidth="1"/>
    <col min="1796" max="1797" width="11.42578125" customWidth="1"/>
    <col min="1798" max="1798" width="23.5703125" customWidth="1"/>
    <col min="1799" max="1799" width="2.85546875" customWidth="1"/>
    <col min="1800" max="1803" width="21" customWidth="1"/>
    <col min="1804" max="1804" width="2.7109375" customWidth="1"/>
    <col min="1805" max="1805" width="3.7109375" customWidth="1"/>
    <col min="1806" max="2049" width="11.42578125" hidden="1"/>
    <col min="2050" max="2050" width="2.42578125" customWidth="1"/>
    <col min="2051" max="2051" width="3" customWidth="1"/>
    <col min="2052" max="2053" width="11.42578125" customWidth="1"/>
    <col min="2054" max="2054" width="23.5703125" customWidth="1"/>
    <col min="2055" max="2055" width="2.85546875" customWidth="1"/>
    <col min="2056" max="2059" width="21" customWidth="1"/>
    <col min="2060" max="2060" width="2.7109375" customWidth="1"/>
    <col min="2061" max="2061" width="3.7109375" customWidth="1"/>
    <col min="2062" max="2305" width="11.42578125" hidden="1"/>
    <col min="2306" max="2306" width="2.42578125" customWidth="1"/>
    <col min="2307" max="2307" width="3" customWidth="1"/>
    <col min="2308" max="2309" width="11.42578125" customWidth="1"/>
    <col min="2310" max="2310" width="23.5703125" customWidth="1"/>
    <col min="2311" max="2311" width="2.85546875" customWidth="1"/>
    <col min="2312" max="2315" width="21" customWidth="1"/>
    <col min="2316" max="2316" width="2.7109375" customWidth="1"/>
    <col min="2317" max="2317" width="3.7109375" customWidth="1"/>
    <col min="2318" max="2561" width="11.42578125" hidden="1"/>
    <col min="2562" max="2562" width="2.42578125" customWidth="1"/>
    <col min="2563" max="2563" width="3" customWidth="1"/>
    <col min="2564" max="2565" width="11.42578125" customWidth="1"/>
    <col min="2566" max="2566" width="23.5703125" customWidth="1"/>
    <col min="2567" max="2567" width="2.85546875" customWidth="1"/>
    <col min="2568" max="2571" width="21" customWidth="1"/>
    <col min="2572" max="2572" width="2.7109375" customWidth="1"/>
    <col min="2573" max="2573" width="3.7109375" customWidth="1"/>
    <col min="2574" max="2817" width="11.42578125" hidden="1"/>
    <col min="2818" max="2818" width="2.42578125" customWidth="1"/>
    <col min="2819" max="2819" width="3" customWidth="1"/>
    <col min="2820" max="2821" width="11.42578125" customWidth="1"/>
    <col min="2822" max="2822" width="23.5703125" customWidth="1"/>
    <col min="2823" max="2823" width="2.85546875" customWidth="1"/>
    <col min="2824" max="2827" width="21" customWidth="1"/>
    <col min="2828" max="2828" width="2.7109375" customWidth="1"/>
    <col min="2829" max="2829" width="3.7109375" customWidth="1"/>
    <col min="2830" max="3073" width="11.42578125" hidden="1"/>
    <col min="3074" max="3074" width="2.42578125" customWidth="1"/>
    <col min="3075" max="3075" width="3" customWidth="1"/>
    <col min="3076" max="3077" width="11.42578125" customWidth="1"/>
    <col min="3078" max="3078" width="23.5703125" customWidth="1"/>
    <col min="3079" max="3079" width="2.85546875" customWidth="1"/>
    <col min="3080" max="3083" width="21" customWidth="1"/>
    <col min="3084" max="3084" width="2.7109375" customWidth="1"/>
    <col min="3085" max="3085" width="3.7109375" customWidth="1"/>
    <col min="3086" max="3329" width="11.42578125" hidden="1"/>
    <col min="3330" max="3330" width="2.42578125" customWidth="1"/>
    <col min="3331" max="3331" width="3" customWidth="1"/>
    <col min="3332" max="3333" width="11.42578125" customWidth="1"/>
    <col min="3334" max="3334" width="23.5703125" customWidth="1"/>
    <col min="3335" max="3335" width="2.85546875" customWidth="1"/>
    <col min="3336" max="3339" width="21" customWidth="1"/>
    <col min="3340" max="3340" width="2.7109375" customWidth="1"/>
    <col min="3341" max="3341" width="3.7109375" customWidth="1"/>
    <col min="3342" max="3585" width="11.42578125" hidden="1"/>
    <col min="3586" max="3586" width="2.42578125" customWidth="1"/>
    <col min="3587" max="3587" width="3" customWidth="1"/>
    <col min="3588" max="3589" width="11.42578125" customWidth="1"/>
    <col min="3590" max="3590" width="23.5703125" customWidth="1"/>
    <col min="3591" max="3591" width="2.85546875" customWidth="1"/>
    <col min="3592" max="3595" width="21" customWidth="1"/>
    <col min="3596" max="3596" width="2.7109375" customWidth="1"/>
    <col min="3597" max="3597" width="3.7109375" customWidth="1"/>
    <col min="3598" max="3841" width="11.42578125" hidden="1"/>
    <col min="3842" max="3842" width="2.42578125" customWidth="1"/>
    <col min="3843" max="3843" width="3" customWidth="1"/>
    <col min="3844" max="3845" width="11.42578125" customWidth="1"/>
    <col min="3846" max="3846" width="23.5703125" customWidth="1"/>
    <col min="3847" max="3847" width="2.85546875" customWidth="1"/>
    <col min="3848" max="3851" width="21" customWidth="1"/>
    <col min="3852" max="3852" width="2.7109375" customWidth="1"/>
    <col min="3853" max="3853" width="3.7109375" customWidth="1"/>
    <col min="3854" max="4097" width="11.42578125" hidden="1"/>
    <col min="4098" max="4098" width="2.42578125" customWidth="1"/>
    <col min="4099" max="4099" width="3" customWidth="1"/>
    <col min="4100" max="4101" width="11.42578125" customWidth="1"/>
    <col min="4102" max="4102" width="23.5703125" customWidth="1"/>
    <col min="4103" max="4103" width="2.85546875" customWidth="1"/>
    <col min="4104" max="4107" width="21" customWidth="1"/>
    <col min="4108" max="4108" width="2.7109375" customWidth="1"/>
    <col min="4109" max="4109" width="3.7109375" customWidth="1"/>
    <col min="4110" max="4353" width="11.42578125" hidden="1"/>
    <col min="4354" max="4354" width="2.42578125" customWidth="1"/>
    <col min="4355" max="4355" width="3" customWidth="1"/>
    <col min="4356" max="4357" width="11.42578125" customWidth="1"/>
    <col min="4358" max="4358" width="23.5703125" customWidth="1"/>
    <col min="4359" max="4359" width="2.85546875" customWidth="1"/>
    <col min="4360" max="4363" width="21" customWidth="1"/>
    <col min="4364" max="4364" width="2.7109375" customWidth="1"/>
    <col min="4365" max="4365" width="3.7109375" customWidth="1"/>
    <col min="4366" max="4609" width="11.42578125" hidden="1"/>
    <col min="4610" max="4610" width="2.42578125" customWidth="1"/>
    <col min="4611" max="4611" width="3" customWidth="1"/>
    <col min="4612" max="4613" width="11.42578125" customWidth="1"/>
    <col min="4614" max="4614" width="23.5703125" customWidth="1"/>
    <col min="4615" max="4615" width="2.85546875" customWidth="1"/>
    <col min="4616" max="4619" width="21" customWidth="1"/>
    <col min="4620" max="4620" width="2.7109375" customWidth="1"/>
    <col min="4621" max="4621" width="3.7109375" customWidth="1"/>
    <col min="4622" max="4865" width="11.42578125" hidden="1"/>
    <col min="4866" max="4866" width="2.42578125" customWidth="1"/>
    <col min="4867" max="4867" width="3" customWidth="1"/>
    <col min="4868" max="4869" width="11.42578125" customWidth="1"/>
    <col min="4870" max="4870" width="23.5703125" customWidth="1"/>
    <col min="4871" max="4871" width="2.85546875" customWidth="1"/>
    <col min="4872" max="4875" width="21" customWidth="1"/>
    <col min="4876" max="4876" width="2.7109375" customWidth="1"/>
    <col min="4877" max="4877" width="3.7109375" customWidth="1"/>
    <col min="4878" max="5121" width="11.42578125" hidden="1"/>
    <col min="5122" max="5122" width="2.42578125" customWidth="1"/>
    <col min="5123" max="5123" width="3" customWidth="1"/>
    <col min="5124" max="5125" width="11.42578125" customWidth="1"/>
    <col min="5126" max="5126" width="23.5703125" customWidth="1"/>
    <col min="5127" max="5127" width="2.85546875" customWidth="1"/>
    <col min="5128" max="5131" width="21" customWidth="1"/>
    <col min="5132" max="5132" width="2.7109375" customWidth="1"/>
    <col min="5133" max="5133" width="3.7109375" customWidth="1"/>
    <col min="5134" max="5377" width="11.42578125" hidden="1"/>
    <col min="5378" max="5378" width="2.42578125" customWidth="1"/>
    <col min="5379" max="5379" width="3" customWidth="1"/>
    <col min="5380" max="5381" width="11.42578125" customWidth="1"/>
    <col min="5382" max="5382" width="23.5703125" customWidth="1"/>
    <col min="5383" max="5383" width="2.85546875" customWidth="1"/>
    <col min="5384" max="5387" width="21" customWidth="1"/>
    <col min="5388" max="5388" width="2.7109375" customWidth="1"/>
    <col min="5389" max="5389" width="3.7109375" customWidth="1"/>
    <col min="5390" max="5633" width="11.42578125" hidden="1"/>
    <col min="5634" max="5634" width="2.42578125" customWidth="1"/>
    <col min="5635" max="5635" width="3" customWidth="1"/>
    <col min="5636" max="5637" width="11.42578125" customWidth="1"/>
    <col min="5638" max="5638" width="23.5703125" customWidth="1"/>
    <col min="5639" max="5639" width="2.85546875" customWidth="1"/>
    <col min="5640" max="5643" width="21" customWidth="1"/>
    <col min="5644" max="5644" width="2.7109375" customWidth="1"/>
    <col min="5645" max="5645" width="3.7109375" customWidth="1"/>
    <col min="5646" max="5889" width="11.42578125" hidden="1"/>
    <col min="5890" max="5890" width="2.42578125" customWidth="1"/>
    <col min="5891" max="5891" width="3" customWidth="1"/>
    <col min="5892" max="5893" width="11.42578125" customWidth="1"/>
    <col min="5894" max="5894" width="23.5703125" customWidth="1"/>
    <col min="5895" max="5895" width="2.85546875" customWidth="1"/>
    <col min="5896" max="5899" width="21" customWidth="1"/>
    <col min="5900" max="5900" width="2.7109375" customWidth="1"/>
    <col min="5901" max="5901" width="3.7109375" customWidth="1"/>
    <col min="5902" max="6145" width="11.42578125" hidden="1"/>
    <col min="6146" max="6146" width="2.42578125" customWidth="1"/>
    <col min="6147" max="6147" width="3" customWidth="1"/>
    <col min="6148" max="6149" width="11.42578125" customWidth="1"/>
    <col min="6150" max="6150" width="23.5703125" customWidth="1"/>
    <col min="6151" max="6151" width="2.85546875" customWidth="1"/>
    <col min="6152" max="6155" width="21" customWidth="1"/>
    <col min="6156" max="6156" width="2.7109375" customWidth="1"/>
    <col min="6157" max="6157" width="3.7109375" customWidth="1"/>
    <col min="6158" max="6401" width="11.42578125" hidden="1"/>
    <col min="6402" max="6402" width="2.42578125" customWidth="1"/>
    <col min="6403" max="6403" width="3" customWidth="1"/>
    <col min="6404" max="6405" width="11.42578125" customWidth="1"/>
    <col min="6406" max="6406" width="23.5703125" customWidth="1"/>
    <col min="6407" max="6407" width="2.85546875" customWidth="1"/>
    <col min="6408" max="6411" width="21" customWidth="1"/>
    <col min="6412" max="6412" width="2.7109375" customWidth="1"/>
    <col min="6413" max="6413" width="3.7109375" customWidth="1"/>
    <col min="6414" max="6657" width="11.42578125" hidden="1"/>
    <col min="6658" max="6658" width="2.42578125" customWidth="1"/>
    <col min="6659" max="6659" width="3" customWidth="1"/>
    <col min="6660" max="6661" width="11.42578125" customWidth="1"/>
    <col min="6662" max="6662" width="23.5703125" customWidth="1"/>
    <col min="6663" max="6663" width="2.85546875" customWidth="1"/>
    <col min="6664" max="6667" width="21" customWidth="1"/>
    <col min="6668" max="6668" width="2.7109375" customWidth="1"/>
    <col min="6669" max="6669" width="3.7109375" customWidth="1"/>
    <col min="6670" max="6913" width="11.42578125" hidden="1"/>
    <col min="6914" max="6914" width="2.42578125" customWidth="1"/>
    <col min="6915" max="6915" width="3" customWidth="1"/>
    <col min="6916" max="6917" width="11.42578125" customWidth="1"/>
    <col min="6918" max="6918" width="23.5703125" customWidth="1"/>
    <col min="6919" max="6919" width="2.85546875" customWidth="1"/>
    <col min="6920" max="6923" width="21" customWidth="1"/>
    <col min="6924" max="6924" width="2.7109375" customWidth="1"/>
    <col min="6925" max="6925" width="3.7109375" customWidth="1"/>
    <col min="6926" max="7169" width="11.42578125" hidden="1"/>
    <col min="7170" max="7170" width="2.42578125" customWidth="1"/>
    <col min="7171" max="7171" width="3" customWidth="1"/>
    <col min="7172" max="7173" width="11.42578125" customWidth="1"/>
    <col min="7174" max="7174" width="23.5703125" customWidth="1"/>
    <col min="7175" max="7175" width="2.85546875" customWidth="1"/>
    <col min="7176" max="7179" width="21" customWidth="1"/>
    <col min="7180" max="7180" width="2.7109375" customWidth="1"/>
    <col min="7181" max="7181" width="3.7109375" customWidth="1"/>
    <col min="7182" max="7425" width="11.42578125" hidden="1"/>
    <col min="7426" max="7426" width="2.42578125" customWidth="1"/>
    <col min="7427" max="7427" width="3" customWidth="1"/>
    <col min="7428" max="7429" width="11.42578125" customWidth="1"/>
    <col min="7430" max="7430" width="23.5703125" customWidth="1"/>
    <col min="7431" max="7431" width="2.85546875" customWidth="1"/>
    <col min="7432" max="7435" width="21" customWidth="1"/>
    <col min="7436" max="7436" width="2.7109375" customWidth="1"/>
    <col min="7437" max="7437" width="3.7109375" customWidth="1"/>
    <col min="7438" max="7681" width="11.42578125" hidden="1"/>
    <col min="7682" max="7682" width="2.42578125" customWidth="1"/>
    <col min="7683" max="7683" width="3" customWidth="1"/>
    <col min="7684" max="7685" width="11.42578125" customWidth="1"/>
    <col min="7686" max="7686" width="23.5703125" customWidth="1"/>
    <col min="7687" max="7687" width="2.85546875" customWidth="1"/>
    <col min="7688" max="7691" width="21" customWidth="1"/>
    <col min="7692" max="7692" width="2.7109375" customWidth="1"/>
    <col min="7693" max="7693" width="3.7109375" customWidth="1"/>
    <col min="7694" max="7937" width="11.42578125" hidden="1"/>
    <col min="7938" max="7938" width="2.42578125" customWidth="1"/>
    <col min="7939" max="7939" width="3" customWidth="1"/>
    <col min="7940" max="7941" width="11.42578125" customWidth="1"/>
    <col min="7942" max="7942" width="23.5703125" customWidth="1"/>
    <col min="7943" max="7943" width="2.85546875" customWidth="1"/>
    <col min="7944" max="7947" width="21" customWidth="1"/>
    <col min="7948" max="7948" width="2.7109375" customWidth="1"/>
    <col min="7949" max="7949" width="3.7109375" customWidth="1"/>
    <col min="7950" max="8193" width="11.42578125" hidden="1"/>
    <col min="8194" max="8194" width="2.42578125" customWidth="1"/>
    <col min="8195" max="8195" width="3" customWidth="1"/>
    <col min="8196" max="8197" width="11.42578125" customWidth="1"/>
    <col min="8198" max="8198" width="23.5703125" customWidth="1"/>
    <col min="8199" max="8199" width="2.85546875" customWidth="1"/>
    <col min="8200" max="8203" width="21" customWidth="1"/>
    <col min="8204" max="8204" width="2.7109375" customWidth="1"/>
    <col min="8205" max="8205" width="3.7109375" customWidth="1"/>
    <col min="8206" max="8449" width="11.42578125" hidden="1"/>
    <col min="8450" max="8450" width="2.42578125" customWidth="1"/>
    <col min="8451" max="8451" width="3" customWidth="1"/>
    <col min="8452" max="8453" width="11.42578125" customWidth="1"/>
    <col min="8454" max="8454" width="23.5703125" customWidth="1"/>
    <col min="8455" max="8455" width="2.85546875" customWidth="1"/>
    <col min="8456" max="8459" width="21" customWidth="1"/>
    <col min="8460" max="8460" width="2.7109375" customWidth="1"/>
    <col min="8461" max="8461" width="3.7109375" customWidth="1"/>
    <col min="8462" max="8705" width="11.42578125" hidden="1"/>
    <col min="8706" max="8706" width="2.42578125" customWidth="1"/>
    <col min="8707" max="8707" width="3" customWidth="1"/>
    <col min="8708" max="8709" width="11.42578125" customWidth="1"/>
    <col min="8710" max="8710" width="23.5703125" customWidth="1"/>
    <col min="8711" max="8711" width="2.85546875" customWidth="1"/>
    <col min="8712" max="8715" width="21" customWidth="1"/>
    <col min="8716" max="8716" width="2.7109375" customWidth="1"/>
    <col min="8717" max="8717" width="3.7109375" customWidth="1"/>
    <col min="8718" max="8961" width="11.42578125" hidden="1"/>
    <col min="8962" max="8962" width="2.42578125" customWidth="1"/>
    <col min="8963" max="8963" width="3" customWidth="1"/>
    <col min="8964" max="8965" width="11.42578125" customWidth="1"/>
    <col min="8966" max="8966" width="23.5703125" customWidth="1"/>
    <col min="8967" max="8967" width="2.85546875" customWidth="1"/>
    <col min="8968" max="8971" width="21" customWidth="1"/>
    <col min="8972" max="8972" width="2.7109375" customWidth="1"/>
    <col min="8973" max="8973" width="3.7109375" customWidth="1"/>
    <col min="8974" max="9217" width="11.42578125" hidden="1"/>
    <col min="9218" max="9218" width="2.42578125" customWidth="1"/>
    <col min="9219" max="9219" width="3" customWidth="1"/>
    <col min="9220" max="9221" width="11.42578125" customWidth="1"/>
    <col min="9222" max="9222" width="23.5703125" customWidth="1"/>
    <col min="9223" max="9223" width="2.85546875" customWidth="1"/>
    <col min="9224" max="9227" width="21" customWidth="1"/>
    <col min="9228" max="9228" width="2.7109375" customWidth="1"/>
    <col min="9229" max="9229" width="3.7109375" customWidth="1"/>
    <col min="9230" max="9473" width="11.42578125" hidden="1"/>
    <col min="9474" max="9474" width="2.42578125" customWidth="1"/>
    <col min="9475" max="9475" width="3" customWidth="1"/>
    <col min="9476" max="9477" width="11.42578125" customWidth="1"/>
    <col min="9478" max="9478" width="23.5703125" customWidth="1"/>
    <col min="9479" max="9479" width="2.85546875" customWidth="1"/>
    <col min="9480" max="9483" width="21" customWidth="1"/>
    <col min="9484" max="9484" width="2.7109375" customWidth="1"/>
    <col min="9485" max="9485" width="3.7109375" customWidth="1"/>
    <col min="9486" max="9729" width="11.42578125" hidden="1"/>
    <col min="9730" max="9730" width="2.42578125" customWidth="1"/>
    <col min="9731" max="9731" width="3" customWidth="1"/>
    <col min="9732" max="9733" width="11.42578125" customWidth="1"/>
    <col min="9734" max="9734" width="23.5703125" customWidth="1"/>
    <col min="9735" max="9735" width="2.85546875" customWidth="1"/>
    <col min="9736" max="9739" width="21" customWidth="1"/>
    <col min="9740" max="9740" width="2.7109375" customWidth="1"/>
    <col min="9741" max="9741" width="3.7109375" customWidth="1"/>
    <col min="9742" max="9985" width="11.42578125" hidden="1"/>
    <col min="9986" max="9986" width="2.42578125" customWidth="1"/>
    <col min="9987" max="9987" width="3" customWidth="1"/>
    <col min="9988" max="9989" width="11.42578125" customWidth="1"/>
    <col min="9990" max="9990" width="23.5703125" customWidth="1"/>
    <col min="9991" max="9991" width="2.85546875" customWidth="1"/>
    <col min="9992" max="9995" width="21" customWidth="1"/>
    <col min="9996" max="9996" width="2.7109375" customWidth="1"/>
    <col min="9997" max="9997" width="3.7109375" customWidth="1"/>
    <col min="9998" max="10241" width="11.42578125" hidden="1"/>
    <col min="10242" max="10242" width="2.42578125" customWidth="1"/>
    <col min="10243" max="10243" width="3" customWidth="1"/>
    <col min="10244" max="10245" width="11.42578125" customWidth="1"/>
    <col min="10246" max="10246" width="23.5703125" customWidth="1"/>
    <col min="10247" max="10247" width="2.85546875" customWidth="1"/>
    <col min="10248" max="10251" width="21" customWidth="1"/>
    <col min="10252" max="10252" width="2.7109375" customWidth="1"/>
    <col min="10253" max="10253" width="3.7109375" customWidth="1"/>
    <col min="10254" max="10497" width="11.42578125" hidden="1"/>
    <col min="10498" max="10498" width="2.42578125" customWidth="1"/>
    <col min="10499" max="10499" width="3" customWidth="1"/>
    <col min="10500" max="10501" width="11.42578125" customWidth="1"/>
    <col min="10502" max="10502" width="23.5703125" customWidth="1"/>
    <col min="10503" max="10503" width="2.85546875" customWidth="1"/>
    <col min="10504" max="10507" width="21" customWidth="1"/>
    <col min="10508" max="10508" width="2.7109375" customWidth="1"/>
    <col min="10509" max="10509" width="3.7109375" customWidth="1"/>
    <col min="10510" max="10753" width="11.42578125" hidden="1"/>
    <col min="10754" max="10754" width="2.42578125" customWidth="1"/>
    <col min="10755" max="10755" width="3" customWidth="1"/>
    <col min="10756" max="10757" width="11.42578125" customWidth="1"/>
    <col min="10758" max="10758" width="23.5703125" customWidth="1"/>
    <col min="10759" max="10759" width="2.85546875" customWidth="1"/>
    <col min="10760" max="10763" width="21" customWidth="1"/>
    <col min="10764" max="10764" width="2.7109375" customWidth="1"/>
    <col min="10765" max="10765" width="3.7109375" customWidth="1"/>
    <col min="10766" max="11009" width="11.42578125" hidden="1"/>
    <col min="11010" max="11010" width="2.42578125" customWidth="1"/>
    <col min="11011" max="11011" width="3" customWidth="1"/>
    <col min="11012" max="11013" width="11.42578125" customWidth="1"/>
    <col min="11014" max="11014" width="23.5703125" customWidth="1"/>
    <col min="11015" max="11015" width="2.85546875" customWidth="1"/>
    <col min="11016" max="11019" width="21" customWidth="1"/>
    <col min="11020" max="11020" width="2.7109375" customWidth="1"/>
    <col min="11021" max="11021" width="3.7109375" customWidth="1"/>
    <col min="11022" max="11265" width="11.42578125" hidden="1"/>
    <col min="11266" max="11266" width="2.42578125" customWidth="1"/>
    <col min="11267" max="11267" width="3" customWidth="1"/>
    <col min="11268" max="11269" width="11.42578125" customWidth="1"/>
    <col min="11270" max="11270" width="23.5703125" customWidth="1"/>
    <col min="11271" max="11271" width="2.85546875" customWidth="1"/>
    <col min="11272" max="11275" width="21" customWidth="1"/>
    <col min="11276" max="11276" width="2.7109375" customWidth="1"/>
    <col min="11277" max="11277" width="3.7109375" customWidth="1"/>
    <col min="11278" max="11521" width="11.42578125" hidden="1"/>
    <col min="11522" max="11522" width="2.42578125" customWidth="1"/>
    <col min="11523" max="11523" width="3" customWidth="1"/>
    <col min="11524" max="11525" width="11.42578125" customWidth="1"/>
    <col min="11526" max="11526" width="23.5703125" customWidth="1"/>
    <col min="11527" max="11527" width="2.85546875" customWidth="1"/>
    <col min="11528" max="11531" width="21" customWidth="1"/>
    <col min="11532" max="11532" width="2.7109375" customWidth="1"/>
    <col min="11533" max="11533" width="3.7109375" customWidth="1"/>
    <col min="11534" max="11777" width="11.42578125" hidden="1"/>
    <col min="11778" max="11778" width="2.42578125" customWidth="1"/>
    <col min="11779" max="11779" width="3" customWidth="1"/>
    <col min="11780" max="11781" width="11.42578125" customWidth="1"/>
    <col min="11782" max="11782" width="23.5703125" customWidth="1"/>
    <col min="11783" max="11783" width="2.85546875" customWidth="1"/>
    <col min="11784" max="11787" width="21" customWidth="1"/>
    <col min="11788" max="11788" width="2.7109375" customWidth="1"/>
    <col min="11789" max="11789" width="3.7109375" customWidth="1"/>
    <col min="11790" max="12033" width="11.42578125" hidden="1"/>
    <col min="12034" max="12034" width="2.42578125" customWidth="1"/>
    <col min="12035" max="12035" width="3" customWidth="1"/>
    <col min="12036" max="12037" width="11.42578125" customWidth="1"/>
    <col min="12038" max="12038" width="23.5703125" customWidth="1"/>
    <col min="12039" max="12039" width="2.85546875" customWidth="1"/>
    <col min="12040" max="12043" width="21" customWidth="1"/>
    <col min="12044" max="12044" width="2.7109375" customWidth="1"/>
    <col min="12045" max="12045" width="3.7109375" customWidth="1"/>
    <col min="12046" max="12289" width="11.42578125" hidden="1"/>
    <col min="12290" max="12290" width="2.42578125" customWidth="1"/>
    <col min="12291" max="12291" width="3" customWidth="1"/>
    <col min="12292" max="12293" width="11.42578125" customWidth="1"/>
    <col min="12294" max="12294" width="23.5703125" customWidth="1"/>
    <col min="12295" max="12295" width="2.85546875" customWidth="1"/>
    <col min="12296" max="12299" width="21" customWidth="1"/>
    <col min="12300" max="12300" width="2.7109375" customWidth="1"/>
    <col min="12301" max="12301" width="3.7109375" customWidth="1"/>
    <col min="12302" max="12545" width="11.42578125" hidden="1"/>
    <col min="12546" max="12546" width="2.42578125" customWidth="1"/>
    <col min="12547" max="12547" width="3" customWidth="1"/>
    <col min="12548" max="12549" width="11.42578125" customWidth="1"/>
    <col min="12550" max="12550" width="23.5703125" customWidth="1"/>
    <col min="12551" max="12551" width="2.85546875" customWidth="1"/>
    <col min="12552" max="12555" width="21" customWidth="1"/>
    <col min="12556" max="12556" width="2.7109375" customWidth="1"/>
    <col min="12557" max="12557" width="3.7109375" customWidth="1"/>
    <col min="12558" max="12801" width="11.42578125" hidden="1"/>
    <col min="12802" max="12802" width="2.42578125" customWidth="1"/>
    <col min="12803" max="12803" width="3" customWidth="1"/>
    <col min="12804" max="12805" width="11.42578125" customWidth="1"/>
    <col min="12806" max="12806" width="23.5703125" customWidth="1"/>
    <col min="12807" max="12807" width="2.85546875" customWidth="1"/>
    <col min="12808" max="12811" width="21" customWidth="1"/>
    <col min="12812" max="12812" width="2.7109375" customWidth="1"/>
    <col min="12813" max="12813" width="3.7109375" customWidth="1"/>
    <col min="12814" max="13057" width="11.42578125" hidden="1"/>
    <col min="13058" max="13058" width="2.42578125" customWidth="1"/>
    <col min="13059" max="13059" width="3" customWidth="1"/>
    <col min="13060" max="13061" width="11.42578125" customWidth="1"/>
    <col min="13062" max="13062" width="23.5703125" customWidth="1"/>
    <col min="13063" max="13063" width="2.85546875" customWidth="1"/>
    <col min="13064" max="13067" width="21" customWidth="1"/>
    <col min="13068" max="13068" width="2.7109375" customWidth="1"/>
    <col min="13069" max="13069" width="3.7109375" customWidth="1"/>
    <col min="13070" max="13313" width="11.42578125" hidden="1"/>
    <col min="13314" max="13314" width="2.42578125" customWidth="1"/>
    <col min="13315" max="13315" width="3" customWidth="1"/>
    <col min="13316" max="13317" width="11.42578125" customWidth="1"/>
    <col min="13318" max="13318" width="23.5703125" customWidth="1"/>
    <col min="13319" max="13319" width="2.85546875" customWidth="1"/>
    <col min="13320" max="13323" width="21" customWidth="1"/>
    <col min="13324" max="13324" width="2.7109375" customWidth="1"/>
    <col min="13325" max="13325" width="3.7109375" customWidth="1"/>
    <col min="13326" max="13569" width="11.42578125" hidden="1"/>
    <col min="13570" max="13570" width="2.42578125" customWidth="1"/>
    <col min="13571" max="13571" width="3" customWidth="1"/>
    <col min="13572" max="13573" width="11.42578125" customWidth="1"/>
    <col min="13574" max="13574" width="23.5703125" customWidth="1"/>
    <col min="13575" max="13575" width="2.85546875" customWidth="1"/>
    <col min="13576" max="13579" width="21" customWidth="1"/>
    <col min="13580" max="13580" width="2.7109375" customWidth="1"/>
    <col min="13581" max="13581" width="3.7109375" customWidth="1"/>
    <col min="13582" max="13825" width="11.42578125" hidden="1"/>
    <col min="13826" max="13826" width="2.42578125" customWidth="1"/>
    <col min="13827" max="13827" width="3" customWidth="1"/>
    <col min="13828" max="13829" width="11.42578125" customWidth="1"/>
    <col min="13830" max="13830" width="23.5703125" customWidth="1"/>
    <col min="13831" max="13831" width="2.85546875" customWidth="1"/>
    <col min="13832" max="13835" width="21" customWidth="1"/>
    <col min="13836" max="13836" width="2.7109375" customWidth="1"/>
    <col min="13837" max="13837" width="3.7109375" customWidth="1"/>
    <col min="13838" max="14081" width="11.42578125" hidden="1"/>
    <col min="14082" max="14082" width="2.42578125" customWidth="1"/>
    <col min="14083" max="14083" width="3" customWidth="1"/>
    <col min="14084" max="14085" width="11.42578125" customWidth="1"/>
    <col min="14086" max="14086" width="23.5703125" customWidth="1"/>
    <col min="14087" max="14087" width="2.85546875" customWidth="1"/>
    <col min="14088" max="14091" width="21" customWidth="1"/>
    <col min="14092" max="14092" width="2.7109375" customWidth="1"/>
    <col min="14093" max="14093" width="3.7109375" customWidth="1"/>
    <col min="14094" max="14337" width="11.42578125" hidden="1"/>
    <col min="14338" max="14338" width="2.42578125" customWidth="1"/>
    <col min="14339" max="14339" width="3" customWidth="1"/>
    <col min="14340" max="14341" width="11.42578125" customWidth="1"/>
    <col min="14342" max="14342" width="23.5703125" customWidth="1"/>
    <col min="14343" max="14343" width="2.85546875" customWidth="1"/>
    <col min="14344" max="14347" width="21" customWidth="1"/>
    <col min="14348" max="14348" width="2.7109375" customWidth="1"/>
    <col min="14349" max="14349" width="3.7109375" customWidth="1"/>
    <col min="14350" max="14593" width="11.42578125" hidden="1"/>
    <col min="14594" max="14594" width="2.42578125" customWidth="1"/>
    <col min="14595" max="14595" width="3" customWidth="1"/>
    <col min="14596" max="14597" width="11.42578125" customWidth="1"/>
    <col min="14598" max="14598" width="23.5703125" customWidth="1"/>
    <col min="14599" max="14599" width="2.85546875" customWidth="1"/>
    <col min="14600" max="14603" width="21" customWidth="1"/>
    <col min="14604" max="14604" width="2.7109375" customWidth="1"/>
    <col min="14605" max="14605" width="3.7109375" customWidth="1"/>
    <col min="14606" max="14849" width="11.42578125" hidden="1"/>
    <col min="14850" max="14850" width="2.42578125" customWidth="1"/>
    <col min="14851" max="14851" width="3" customWidth="1"/>
    <col min="14852" max="14853" width="11.42578125" customWidth="1"/>
    <col min="14854" max="14854" width="23.5703125" customWidth="1"/>
    <col min="14855" max="14855" width="2.85546875" customWidth="1"/>
    <col min="14856" max="14859" width="21" customWidth="1"/>
    <col min="14860" max="14860" width="2.7109375" customWidth="1"/>
    <col min="14861" max="14861" width="3.7109375" customWidth="1"/>
    <col min="14862" max="15105" width="11.42578125" hidden="1"/>
    <col min="15106" max="15106" width="2.42578125" customWidth="1"/>
    <col min="15107" max="15107" width="3" customWidth="1"/>
    <col min="15108" max="15109" width="11.42578125" customWidth="1"/>
    <col min="15110" max="15110" width="23.5703125" customWidth="1"/>
    <col min="15111" max="15111" width="2.85546875" customWidth="1"/>
    <col min="15112" max="15115" width="21" customWidth="1"/>
    <col min="15116" max="15116" width="2.7109375" customWidth="1"/>
    <col min="15117" max="15117" width="3.7109375" customWidth="1"/>
    <col min="15118" max="15361" width="11.42578125" hidden="1"/>
    <col min="15362" max="15362" width="2.42578125" customWidth="1"/>
    <col min="15363" max="15363" width="3" customWidth="1"/>
    <col min="15364" max="15365" width="11.42578125" customWidth="1"/>
    <col min="15366" max="15366" width="23.5703125" customWidth="1"/>
    <col min="15367" max="15367" width="2.85546875" customWidth="1"/>
    <col min="15368" max="15371" width="21" customWidth="1"/>
    <col min="15372" max="15372" width="2.7109375" customWidth="1"/>
    <col min="15373" max="15373" width="3.7109375" customWidth="1"/>
    <col min="15374" max="15617" width="11.42578125" hidden="1"/>
    <col min="15618" max="15618" width="2.42578125" customWidth="1"/>
    <col min="15619" max="15619" width="3" customWidth="1"/>
    <col min="15620" max="15621" width="11.42578125" customWidth="1"/>
    <col min="15622" max="15622" width="23.5703125" customWidth="1"/>
    <col min="15623" max="15623" width="2.85546875" customWidth="1"/>
    <col min="15624" max="15627" width="21" customWidth="1"/>
    <col min="15628" max="15628" width="2.7109375" customWidth="1"/>
    <col min="15629" max="15629" width="3.7109375" customWidth="1"/>
    <col min="15630" max="15873" width="11.42578125" hidden="1"/>
    <col min="15874" max="15874" width="2.42578125" customWidth="1"/>
    <col min="15875" max="15875" width="3" customWidth="1"/>
    <col min="15876" max="15877" width="11.42578125" customWidth="1"/>
    <col min="15878" max="15878" width="23.5703125" customWidth="1"/>
    <col min="15879" max="15879" width="2.85546875" customWidth="1"/>
    <col min="15880" max="15883" width="21" customWidth="1"/>
    <col min="15884" max="15884" width="2.7109375" customWidth="1"/>
    <col min="15885" max="15885" width="3.7109375" customWidth="1"/>
    <col min="15886" max="16129" width="11.42578125" hidden="1"/>
    <col min="16130" max="16130" width="2.42578125" customWidth="1"/>
    <col min="16131" max="16131" width="3" customWidth="1"/>
    <col min="16132" max="16133" width="11.42578125" customWidth="1"/>
    <col min="16134" max="16134" width="23.5703125" customWidth="1"/>
    <col min="16135" max="16135" width="2.85546875" customWidth="1"/>
    <col min="16136" max="16139" width="21" customWidth="1"/>
    <col min="16140" max="16140" width="2.7109375" customWidth="1"/>
    <col min="16141" max="16141" width="3.7109375" customWidth="1"/>
    <col min="16142" max="16384" width="11.42578125" hidden="1"/>
  </cols>
  <sheetData>
    <row r="1" spans="2:12" ht="8.25" customHeight="1">
      <c r="B1" s="617"/>
      <c r="C1" s="617"/>
      <c r="D1" s="617"/>
      <c r="E1" s="617"/>
      <c r="F1" s="617"/>
      <c r="G1" s="617"/>
      <c r="H1" s="617"/>
      <c r="I1" s="617"/>
      <c r="J1" s="617"/>
      <c r="K1" s="617"/>
      <c r="L1" s="617"/>
    </row>
    <row r="2" spans="2:12" ht="18" customHeight="1">
      <c r="B2" s="617"/>
      <c r="C2" s="744" t="s">
        <v>410</v>
      </c>
      <c r="D2" s="744"/>
      <c r="E2" s="744"/>
      <c r="F2" s="744"/>
      <c r="G2" s="744"/>
      <c r="H2" s="744"/>
      <c r="I2" s="744"/>
      <c r="J2" s="744"/>
      <c r="K2" s="744"/>
      <c r="L2" s="744"/>
    </row>
    <row r="3" spans="2:12">
      <c r="B3" s="617"/>
      <c r="C3" s="622"/>
      <c r="D3" s="752" t="s">
        <v>0</v>
      </c>
      <c r="E3" s="752"/>
      <c r="F3" s="752"/>
      <c r="G3" s="752"/>
      <c r="H3" s="752"/>
      <c r="I3" s="752"/>
      <c r="J3" s="752"/>
      <c r="K3" s="622"/>
      <c r="L3" s="622"/>
    </row>
    <row r="4" spans="2:12">
      <c r="B4" s="617"/>
      <c r="C4" s="622"/>
      <c r="D4" s="752" t="s">
        <v>178</v>
      </c>
      <c r="E4" s="752"/>
      <c r="F4" s="752"/>
      <c r="G4" s="752"/>
      <c r="H4" s="752"/>
      <c r="I4" s="752"/>
      <c r="J4" s="752"/>
      <c r="K4" s="622"/>
      <c r="L4" s="622"/>
    </row>
    <row r="5" spans="2:12">
      <c r="B5" s="617"/>
      <c r="C5" s="622"/>
      <c r="D5" s="752" t="s">
        <v>648</v>
      </c>
      <c r="E5" s="752"/>
      <c r="F5" s="752"/>
      <c r="G5" s="752"/>
      <c r="H5" s="752"/>
      <c r="I5" s="752"/>
      <c r="J5" s="752"/>
      <c r="K5" s="622"/>
      <c r="L5" s="622"/>
    </row>
    <row r="6" spans="2:12">
      <c r="B6" s="617"/>
      <c r="C6" s="622"/>
      <c r="D6" s="752" t="s">
        <v>2</v>
      </c>
      <c r="E6" s="752"/>
      <c r="F6" s="752"/>
      <c r="G6" s="752"/>
      <c r="H6" s="752"/>
      <c r="I6" s="752"/>
      <c r="J6" s="752"/>
      <c r="K6" s="622"/>
      <c r="L6" s="622"/>
    </row>
    <row r="7" spans="2:12" ht="9" customHeight="1">
      <c r="B7" s="623"/>
      <c r="C7" s="689"/>
      <c r="D7" s="689"/>
      <c r="E7" s="689"/>
      <c r="F7" s="689"/>
      <c r="G7" s="689"/>
      <c r="H7" s="689"/>
      <c r="I7" s="689"/>
      <c r="J7" s="689"/>
      <c r="K7" s="689"/>
      <c r="L7" s="689"/>
    </row>
    <row r="8" spans="2:12" ht="9" customHeight="1">
      <c r="B8" s="623"/>
      <c r="C8" s="689"/>
      <c r="D8" s="689"/>
      <c r="E8" s="689"/>
      <c r="F8" s="689"/>
      <c r="G8" s="689"/>
      <c r="H8" s="689"/>
      <c r="I8" s="689"/>
      <c r="J8" s="689"/>
      <c r="K8" s="689"/>
      <c r="L8" s="689"/>
    </row>
    <row r="9" spans="2:12" ht="24">
      <c r="B9" s="191"/>
      <c r="C9" s="745" t="s">
        <v>179</v>
      </c>
      <c r="D9" s="745"/>
      <c r="E9" s="745"/>
      <c r="F9" s="192"/>
      <c r="G9" s="193" t="s">
        <v>180</v>
      </c>
      <c r="H9" s="193" t="s">
        <v>181</v>
      </c>
      <c r="I9" s="193"/>
      <c r="J9" s="192" t="s">
        <v>182</v>
      </c>
      <c r="K9" s="192" t="s">
        <v>183</v>
      </c>
      <c r="L9" s="194"/>
    </row>
    <row r="10" spans="2:12" ht="7.5" customHeight="1">
      <c r="B10" s="158"/>
      <c r="C10" s="746"/>
      <c r="D10" s="746"/>
      <c r="E10" s="746"/>
      <c r="F10" s="746"/>
      <c r="G10" s="746"/>
      <c r="H10" s="746"/>
      <c r="I10" s="746"/>
      <c r="J10" s="746"/>
      <c r="K10" s="746"/>
      <c r="L10" s="747"/>
    </row>
    <row r="11" spans="2:12" ht="7.5" customHeight="1">
      <c r="B11" s="6"/>
      <c r="C11" s="748"/>
      <c r="D11" s="748"/>
      <c r="E11" s="748"/>
      <c r="F11" s="748"/>
      <c r="G11" s="748"/>
      <c r="H11" s="748"/>
      <c r="I11" s="748"/>
      <c r="J11" s="748"/>
      <c r="K11" s="748"/>
      <c r="L11" s="749"/>
    </row>
    <row r="12" spans="2:12">
      <c r="B12" s="6"/>
      <c r="C12" s="750" t="s">
        <v>184</v>
      </c>
      <c r="D12" s="750"/>
      <c r="E12" s="750"/>
      <c r="F12" s="159"/>
      <c r="G12" s="159"/>
      <c r="H12" s="159"/>
      <c r="I12" s="159"/>
      <c r="J12" s="159"/>
      <c r="K12" s="159"/>
      <c r="L12" s="160"/>
    </row>
    <row r="13" spans="2:12">
      <c r="B13" s="161"/>
      <c r="C13" s="751" t="s">
        <v>185</v>
      </c>
      <c r="D13" s="751"/>
      <c r="E13" s="751"/>
      <c r="F13" s="12"/>
      <c r="G13" s="12"/>
      <c r="H13" s="12"/>
      <c r="I13" s="12"/>
      <c r="J13" s="12"/>
      <c r="K13" s="12"/>
      <c r="L13" s="162"/>
    </row>
    <row r="14" spans="2:12">
      <c r="B14" s="161"/>
      <c r="C14" s="750" t="s">
        <v>186</v>
      </c>
      <c r="D14" s="750"/>
      <c r="E14" s="750"/>
      <c r="F14" s="12"/>
      <c r="G14" s="163"/>
      <c r="H14" s="163"/>
      <c r="I14" s="163"/>
      <c r="J14" s="164">
        <f>SUM(J15:J17)</f>
        <v>0</v>
      </c>
      <c r="K14" s="164">
        <f>SUM(K15:K17)</f>
        <v>0</v>
      </c>
      <c r="L14" s="165"/>
    </row>
    <row r="15" spans="2:12">
      <c r="B15" s="166"/>
      <c r="C15" s="167"/>
      <c r="D15" s="698" t="s">
        <v>187</v>
      </c>
      <c r="E15" s="698"/>
      <c r="F15" s="12"/>
      <c r="G15" s="168"/>
      <c r="H15" s="168"/>
      <c r="I15" s="168"/>
      <c r="J15" s="169">
        <v>0</v>
      </c>
      <c r="K15" s="169">
        <v>0</v>
      </c>
      <c r="L15" s="170"/>
    </row>
    <row r="16" spans="2:12">
      <c r="B16" s="166"/>
      <c r="C16" s="167"/>
      <c r="D16" s="698" t="s">
        <v>188</v>
      </c>
      <c r="E16" s="698"/>
      <c r="F16" s="12"/>
      <c r="G16" s="168"/>
      <c r="H16" s="168"/>
      <c r="I16" s="168"/>
      <c r="J16" s="169">
        <v>0</v>
      </c>
      <c r="K16" s="169">
        <v>0</v>
      </c>
      <c r="L16" s="170"/>
    </row>
    <row r="17" spans="2:12">
      <c r="B17" s="166"/>
      <c r="C17" s="167"/>
      <c r="D17" s="698" t="s">
        <v>189</v>
      </c>
      <c r="E17" s="698"/>
      <c r="F17" s="12"/>
      <c r="G17" s="168"/>
      <c r="H17" s="168"/>
      <c r="I17" s="168"/>
      <c r="J17" s="169">
        <v>0</v>
      </c>
      <c r="K17" s="169">
        <v>0</v>
      </c>
      <c r="L17" s="170"/>
    </row>
    <row r="18" spans="2:12">
      <c r="B18" s="166"/>
      <c r="C18" s="167"/>
      <c r="D18" s="167"/>
      <c r="E18" s="10"/>
      <c r="F18" s="12"/>
      <c r="G18" s="171"/>
      <c r="H18" s="171"/>
      <c r="I18" s="171"/>
      <c r="J18" s="172"/>
      <c r="K18" s="172"/>
      <c r="L18" s="170"/>
    </row>
    <row r="19" spans="2:12">
      <c r="B19" s="161"/>
      <c r="C19" s="750" t="s">
        <v>190</v>
      </c>
      <c r="D19" s="750"/>
      <c r="E19" s="750"/>
      <c r="F19" s="12"/>
      <c r="G19" s="163"/>
      <c r="H19" s="163"/>
      <c r="I19" s="163"/>
      <c r="J19" s="164">
        <f>SUM(J20:J23)</f>
        <v>0</v>
      </c>
      <c r="K19" s="164">
        <f>SUM(K20:K23)</f>
        <v>0</v>
      </c>
      <c r="L19" s="165"/>
    </row>
    <row r="20" spans="2:12">
      <c r="B20" s="166"/>
      <c r="C20" s="167"/>
      <c r="D20" s="698" t="s">
        <v>191</v>
      </c>
      <c r="E20" s="698"/>
      <c r="F20" s="12"/>
      <c r="G20" s="168"/>
      <c r="H20" s="168"/>
      <c r="I20" s="168"/>
      <c r="J20" s="169">
        <v>0</v>
      </c>
      <c r="K20" s="169">
        <v>0</v>
      </c>
      <c r="L20" s="170"/>
    </row>
    <row r="21" spans="2:12">
      <c r="B21" s="166"/>
      <c r="C21" s="167"/>
      <c r="D21" s="698" t="s">
        <v>192</v>
      </c>
      <c r="E21" s="698"/>
      <c r="F21" s="12"/>
      <c r="G21" s="168"/>
      <c r="H21" s="168"/>
      <c r="I21" s="168"/>
      <c r="J21" s="169">
        <v>0</v>
      </c>
      <c r="K21" s="169">
        <v>0</v>
      </c>
      <c r="L21" s="170"/>
    </row>
    <row r="22" spans="2:12">
      <c r="B22" s="166"/>
      <c r="C22" s="167"/>
      <c r="D22" s="698" t="s">
        <v>188</v>
      </c>
      <c r="E22" s="698"/>
      <c r="F22" s="12"/>
      <c r="G22" s="168"/>
      <c r="H22" s="168"/>
      <c r="I22" s="168"/>
      <c r="J22" s="169">
        <v>0</v>
      </c>
      <c r="K22" s="169">
        <v>0</v>
      </c>
      <c r="L22" s="170"/>
    </row>
    <row r="23" spans="2:12">
      <c r="B23" s="166"/>
      <c r="C23" s="173"/>
      <c r="D23" s="698" t="s">
        <v>189</v>
      </c>
      <c r="E23" s="698"/>
      <c r="F23" s="12"/>
      <c r="G23" s="168"/>
      <c r="H23" s="168"/>
      <c r="I23" s="168"/>
      <c r="J23" s="174">
        <v>0</v>
      </c>
      <c r="K23" s="174">
        <v>0</v>
      </c>
      <c r="L23" s="170"/>
    </row>
    <row r="24" spans="2:12">
      <c r="B24" s="166"/>
      <c r="C24" s="167"/>
      <c r="D24" s="167"/>
      <c r="E24" s="10"/>
      <c r="F24" s="12"/>
      <c r="G24" s="175"/>
      <c r="H24" s="175"/>
      <c r="I24" s="559"/>
      <c r="J24" s="39"/>
      <c r="K24" s="39"/>
      <c r="L24" s="170"/>
    </row>
    <row r="25" spans="2:12">
      <c r="B25" s="176"/>
      <c r="C25" s="753" t="s">
        <v>193</v>
      </c>
      <c r="D25" s="753"/>
      <c r="E25" s="753"/>
      <c r="F25" s="17"/>
      <c r="G25" s="177"/>
      <c r="H25" s="177"/>
      <c r="I25" s="177"/>
      <c r="J25" s="178">
        <f>J14+J19</f>
        <v>0</v>
      </c>
      <c r="K25" s="178">
        <f>K14+K19</f>
        <v>0</v>
      </c>
      <c r="L25" s="179"/>
    </row>
    <row r="26" spans="2:12">
      <c r="B26" s="161"/>
      <c r="C26" s="167"/>
      <c r="D26" s="167"/>
      <c r="E26" s="27"/>
      <c r="F26" s="12"/>
      <c r="G26" s="175"/>
      <c r="H26" s="175"/>
      <c r="I26" s="559"/>
      <c r="J26" s="39"/>
      <c r="K26" s="39"/>
      <c r="L26" s="165"/>
    </row>
    <row r="27" spans="2:12">
      <c r="B27" s="161"/>
      <c r="C27" s="751" t="s">
        <v>194</v>
      </c>
      <c r="D27" s="751"/>
      <c r="E27" s="751"/>
      <c r="F27" s="12"/>
      <c r="G27" s="175"/>
      <c r="H27" s="175"/>
      <c r="I27" s="559"/>
      <c r="J27" s="39"/>
      <c r="K27" s="39"/>
      <c r="L27" s="165"/>
    </row>
    <row r="28" spans="2:12">
      <c r="B28" s="161"/>
      <c r="C28" s="750" t="s">
        <v>186</v>
      </c>
      <c r="D28" s="750"/>
      <c r="E28" s="750"/>
      <c r="F28" s="12"/>
      <c r="G28" s="163"/>
      <c r="H28" s="163"/>
      <c r="I28" s="163"/>
      <c r="J28" s="164">
        <f>SUM(J29:J31)</f>
        <v>0</v>
      </c>
      <c r="K28" s="164">
        <f>SUM(K29:K31)</f>
        <v>0</v>
      </c>
      <c r="L28" s="165"/>
    </row>
    <row r="29" spans="2:12">
      <c r="B29" s="166"/>
      <c r="C29" s="167"/>
      <c r="D29" s="698" t="s">
        <v>187</v>
      </c>
      <c r="E29" s="698"/>
      <c r="F29" s="12"/>
      <c r="G29" s="168"/>
      <c r="H29" s="168"/>
      <c r="I29" s="168"/>
      <c r="J29" s="169">
        <v>0</v>
      </c>
      <c r="K29" s="169">
        <v>0</v>
      </c>
      <c r="L29" s="170"/>
    </row>
    <row r="30" spans="2:12">
      <c r="B30" s="166"/>
      <c r="C30" s="173"/>
      <c r="D30" s="698" t="s">
        <v>188</v>
      </c>
      <c r="E30" s="698"/>
      <c r="F30" s="173"/>
      <c r="G30" s="180"/>
      <c r="H30" s="180"/>
      <c r="I30" s="558"/>
      <c r="J30" s="169">
        <v>0</v>
      </c>
      <c r="K30" s="169">
        <v>0</v>
      </c>
      <c r="L30" s="170"/>
    </row>
    <row r="31" spans="2:12">
      <c r="B31" s="166"/>
      <c r="C31" s="173"/>
      <c r="D31" s="698" t="s">
        <v>189</v>
      </c>
      <c r="E31" s="698"/>
      <c r="F31" s="173"/>
      <c r="G31" s="180"/>
      <c r="H31" s="180"/>
      <c r="I31" s="558"/>
      <c r="J31" s="169">
        <v>0</v>
      </c>
      <c r="K31" s="169">
        <v>0</v>
      </c>
      <c r="L31" s="170"/>
    </row>
    <row r="32" spans="2:12" ht="10.5" customHeight="1">
      <c r="B32" s="166"/>
      <c r="C32" s="167"/>
      <c r="D32" s="167"/>
      <c r="E32" s="10"/>
      <c r="F32" s="12"/>
      <c r="G32" s="175"/>
      <c r="H32" s="175"/>
      <c r="I32" s="559"/>
      <c r="J32" s="39"/>
      <c r="K32" s="39"/>
      <c r="L32" s="170"/>
    </row>
    <row r="33" spans="2:12">
      <c r="B33" s="161"/>
      <c r="C33" s="750" t="s">
        <v>190</v>
      </c>
      <c r="D33" s="750"/>
      <c r="E33" s="750"/>
      <c r="F33" s="12"/>
      <c r="G33" s="163"/>
      <c r="H33" s="163"/>
      <c r="I33" s="163"/>
      <c r="J33" s="164">
        <f>SUM(J34:J37)</f>
        <v>0</v>
      </c>
      <c r="K33" s="164">
        <f>SUM(K34:K37)</f>
        <v>0</v>
      </c>
      <c r="L33" s="165"/>
    </row>
    <row r="34" spans="2:12">
      <c r="B34" s="166"/>
      <c r="C34" s="167"/>
      <c r="D34" s="698" t="s">
        <v>191</v>
      </c>
      <c r="E34" s="698"/>
      <c r="F34" s="12"/>
      <c r="G34" s="168"/>
      <c r="H34" s="168"/>
      <c r="I34" s="168"/>
      <c r="J34" s="169">
        <v>0</v>
      </c>
      <c r="K34" s="169">
        <v>0</v>
      </c>
      <c r="L34" s="170"/>
    </row>
    <row r="35" spans="2:12">
      <c r="B35" s="166"/>
      <c r="C35" s="167"/>
      <c r="D35" s="698" t="s">
        <v>192</v>
      </c>
      <c r="E35" s="698"/>
      <c r="F35" s="12"/>
      <c r="G35" s="168"/>
      <c r="H35" s="168"/>
      <c r="I35" s="168"/>
      <c r="J35" s="169">
        <v>0</v>
      </c>
      <c r="K35" s="169">
        <v>0</v>
      </c>
      <c r="L35" s="170"/>
    </row>
    <row r="36" spans="2:12">
      <c r="B36" s="166"/>
      <c r="C36" s="167"/>
      <c r="D36" s="698" t="s">
        <v>188</v>
      </c>
      <c r="E36" s="698"/>
      <c r="F36" s="12"/>
      <c r="G36" s="168"/>
      <c r="H36" s="168"/>
      <c r="I36" s="168"/>
      <c r="J36" s="169">
        <v>0</v>
      </c>
      <c r="K36" s="169">
        <v>0</v>
      </c>
      <c r="L36" s="170"/>
    </row>
    <row r="37" spans="2:12">
      <c r="B37" s="166"/>
      <c r="C37" s="12"/>
      <c r="D37" s="698" t="s">
        <v>189</v>
      </c>
      <c r="E37" s="698"/>
      <c r="F37" s="12"/>
      <c r="G37" s="168"/>
      <c r="H37" s="168"/>
      <c r="I37" s="168"/>
      <c r="J37" s="169">
        <v>0</v>
      </c>
      <c r="K37" s="169">
        <v>0</v>
      </c>
      <c r="L37" s="170"/>
    </row>
    <row r="38" spans="2:12">
      <c r="B38" s="166"/>
      <c r="C38" s="12"/>
      <c r="D38" s="12"/>
      <c r="E38" s="10"/>
      <c r="F38" s="12"/>
      <c r="G38" s="175"/>
      <c r="H38" s="175"/>
      <c r="I38" s="559"/>
      <c r="J38" s="39"/>
      <c r="K38" s="39"/>
      <c r="L38" s="170"/>
    </row>
    <row r="39" spans="2:12">
      <c r="B39" s="176"/>
      <c r="C39" s="753" t="s">
        <v>195</v>
      </c>
      <c r="D39" s="753"/>
      <c r="E39" s="753"/>
      <c r="F39" s="17"/>
      <c r="G39" s="181"/>
      <c r="H39" s="181"/>
      <c r="I39" s="181"/>
      <c r="J39" s="178">
        <f>J28+J33</f>
        <v>0</v>
      </c>
      <c r="K39" s="178">
        <f>K28+K33</f>
        <v>0</v>
      </c>
      <c r="L39" s="179"/>
    </row>
    <row r="40" spans="2:12" ht="9.75" customHeight="1">
      <c r="B40" s="166"/>
      <c r="C40" s="167"/>
      <c r="D40" s="167"/>
      <c r="E40" s="10"/>
      <c r="F40" s="12"/>
      <c r="G40" s="175"/>
      <c r="H40" s="175"/>
      <c r="I40" s="559"/>
      <c r="J40" s="39"/>
      <c r="K40" s="39"/>
      <c r="L40" s="170"/>
    </row>
    <row r="41" spans="2:12">
      <c r="B41" s="166"/>
      <c r="C41" s="750" t="s">
        <v>196</v>
      </c>
      <c r="D41" s="750"/>
      <c r="E41" s="750"/>
      <c r="F41" s="12"/>
      <c r="G41" s="168"/>
      <c r="H41" s="168"/>
      <c r="I41" s="168"/>
      <c r="J41" s="182">
        <v>0</v>
      </c>
      <c r="K41" s="182">
        <v>0</v>
      </c>
      <c r="L41" s="170"/>
    </row>
    <row r="42" spans="2:12" ht="8.25" customHeight="1">
      <c r="B42" s="166"/>
      <c r="C42" s="167"/>
      <c r="D42" s="167"/>
      <c r="E42" s="10"/>
      <c r="F42" s="12"/>
      <c r="G42" s="175"/>
      <c r="H42" s="175"/>
      <c r="I42" s="559"/>
      <c r="J42" s="39"/>
      <c r="K42" s="39"/>
      <c r="L42" s="170"/>
    </row>
    <row r="43" spans="2:12">
      <c r="B43" s="183"/>
      <c r="C43" s="754" t="s">
        <v>197</v>
      </c>
      <c r="D43" s="754"/>
      <c r="E43" s="754"/>
      <c r="F43" s="184"/>
      <c r="G43" s="185"/>
      <c r="H43" s="185"/>
      <c r="I43" s="571"/>
      <c r="J43" s="186">
        <f>J41+J39+J25</f>
        <v>0</v>
      </c>
      <c r="K43" s="186">
        <f>K41+K39+K25</f>
        <v>0</v>
      </c>
      <c r="L43" s="187"/>
    </row>
    <row r="44" spans="2:12" ht="9" customHeight="1">
      <c r="C44" s="751"/>
      <c r="D44" s="751"/>
      <c r="E44" s="751"/>
      <c r="F44" s="751"/>
      <c r="G44" s="751"/>
      <c r="H44" s="751"/>
      <c r="I44" s="751"/>
      <c r="J44" s="751"/>
      <c r="K44" s="751"/>
      <c r="L44" s="751"/>
    </row>
    <row r="45" spans="2:12" ht="10.5" customHeight="1">
      <c r="C45" s="188" t="s">
        <v>1133</v>
      </c>
      <c r="D45" s="188" t="s">
        <v>1134</v>
      </c>
      <c r="E45" s="189"/>
      <c r="F45" s="190"/>
      <c r="G45" s="189"/>
      <c r="H45" s="190"/>
      <c r="I45" s="190"/>
      <c r="J45" s="190"/>
      <c r="K45" s="190"/>
    </row>
    <row r="46" spans="2:12">
      <c r="B46" s="3"/>
      <c r="C46" s="698" t="s">
        <v>64</v>
      </c>
      <c r="D46" s="698"/>
      <c r="E46" s="698"/>
      <c r="F46" s="698"/>
      <c r="G46" s="698"/>
      <c r="H46" s="698"/>
      <c r="I46" s="698"/>
      <c r="J46" s="698"/>
      <c r="K46" s="698"/>
      <c r="L46" s="698"/>
    </row>
    <row r="47" spans="2:12">
      <c r="B47" s="3"/>
      <c r="C47" s="10"/>
      <c r="D47" s="35"/>
      <c r="E47" s="36"/>
      <c r="F47" s="36"/>
      <c r="G47" s="3"/>
      <c r="H47" s="37"/>
      <c r="I47" s="37"/>
      <c r="J47" s="35"/>
      <c r="K47" s="36"/>
      <c r="L47" s="36"/>
    </row>
    <row r="48" spans="2:12">
      <c r="B48" s="3"/>
      <c r="C48" s="755"/>
      <c r="D48" s="755"/>
      <c r="E48" s="755"/>
      <c r="F48" s="36"/>
      <c r="G48" s="572"/>
      <c r="H48" s="573"/>
      <c r="I48" s="569"/>
      <c r="J48" s="569"/>
      <c r="K48" s="36"/>
      <c r="L48" s="36"/>
    </row>
    <row r="49" spans="2:12">
      <c r="B49" s="700" t="s">
        <v>411</v>
      </c>
      <c r="C49" s="700"/>
      <c r="D49" s="700"/>
      <c r="E49" s="700"/>
      <c r="F49" s="36"/>
      <c r="G49" s="756" t="s">
        <v>1131</v>
      </c>
      <c r="H49" s="756"/>
      <c r="J49" s="700" t="s">
        <v>408</v>
      </c>
      <c r="K49" s="700"/>
      <c r="L49" s="36"/>
    </row>
    <row r="50" spans="2:12" ht="15" customHeight="1">
      <c r="B50" s="697" t="s">
        <v>412</v>
      </c>
      <c r="C50" s="697"/>
      <c r="D50" s="697"/>
      <c r="E50" s="697"/>
      <c r="F50" s="40"/>
      <c r="G50" s="757" t="s">
        <v>1132</v>
      </c>
      <c r="H50" s="757"/>
      <c r="J50" s="697" t="s">
        <v>409</v>
      </c>
      <c r="K50" s="697"/>
      <c r="L50" s="36"/>
    </row>
    <row r="51" spans="2:12"/>
    <row r="52" spans="2:12" hidden="1"/>
    <row r="53" spans="2:12" ht="15" customHeight="1"/>
  </sheetData>
  <mergeCells count="44">
    <mergeCell ref="C44:L44"/>
    <mergeCell ref="C46:L46"/>
    <mergeCell ref="J49:K49"/>
    <mergeCell ref="J50:K50"/>
    <mergeCell ref="C48:E48"/>
    <mergeCell ref="B49:E49"/>
    <mergeCell ref="B50:E50"/>
    <mergeCell ref="G49:H49"/>
    <mergeCell ref="G50:H50"/>
    <mergeCell ref="D36:E36"/>
    <mergeCell ref="D37:E37"/>
    <mergeCell ref="C39:E39"/>
    <mergeCell ref="C41:E41"/>
    <mergeCell ref="C43:E43"/>
    <mergeCell ref="D6:J6"/>
    <mergeCell ref="C19:E19"/>
    <mergeCell ref="D35:E35"/>
    <mergeCell ref="D21:E21"/>
    <mergeCell ref="D22:E22"/>
    <mergeCell ref="D23:E23"/>
    <mergeCell ref="C25:E25"/>
    <mergeCell ref="C27:E27"/>
    <mergeCell ref="C28:E28"/>
    <mergeCell ref="D29:E29"/>
    <mergeCell ref="D30:E30"/>
    <mergeCell ref="D31:E31"/>
    <mergeCell ref="C33:E33"/>
    <mergeCell ref="D34:E34"/>
    <mergeCell ref="C2:L2"/>
    <mergeCell ref="C7:L7"/>
    <mergeCell ref="D20:E20"/>
    <mergeCell ref="C8:L8"/>
    <mergeCell ref="C9:E9"/>
    <mergeCell ref="C10:L10"/>
    <mergeCell ref="C11:L11"/>
    <mergeCell ref="C12:E12"/>
    <mergeCell ref="C13:E13"/>
    <mergeCell ref="C14:E14"/>
    <mergeCell ref="D15:E15"/>
    <mergeCell ref="D16:E16"/>
    <mergeCell ref="D17:E17"/>
    <mergeCell ref="D3:J3"/>
    <mergeCell ref="D4:J4"/>
    <mergeCell ref="D5:J5"/>
  </mergeCells>
  <pageMargins left="0.70866141732283472" right="0.70866141732283472" top="0.74803149606299213" bottom="0.74803149606299213" header="0.31496062992125984" footer="0.31496062992125984"/>
  <pageSetup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L108"/>
  <sheetViews>
    <sheetView showGridLines="0" topLeftCell="A7" zoomScale="90" zoomScaleNormal="90" workbookViewId="0">
      <selection activeCell="A109" sqref="A109:XFD3773"/>
    </sheetView>
  </sheetViews>
  <sheetFormatPr baseColWidth="10" defaultRowHeight="15"/>
  <cols>
    <col min="1" max="1" width="3.140625" customWidth="1"/>
    <col min="2" max="2" width="4" customWidth="1"/>
    <col min="3" max="3" width="11.5703125" style="316"/>
    <col min="4" max="4" width="28" style="316" customWidth="1"/>
    <col min="5" max="5" width="19.28515625" style="316" customWidth="1"/>
    <col min="6" max="6" width="12" style="316" customWidth="1"/>
    <col min="7" max="7" width="11.5703125" style="316"/>
    <col min="8" max="8" width="13" style="316" bestFit="1" customWidth="1"/>
    <col min="9" max="9" width="12.42578125" style="316" customWidth="1"/>
    <col min="10" max="10" width="14.7109375" style="316" customWidth="1"/>
    <col min="11" max="11" width="4.42578125" customWidth="1"/>
  </cols>
  <sheetData>
    <row r="1" spans="2:10">
      <c r="B1" s="617"/>
      <c r="C1" s="618"/>
      <c r="D1" s="618"/>
      <c r="E1" s="618"/>
      <c r="F1" s="618"/>
      <c r="G1" s="618"/>
      <c r="H1" s="618"/>
      <c r="I1" s="618"/>
      <c r="J1" s="618"/>
    </row>
    <row r="2" spans="2:10">
      <c r="B2" s="617"/>
      <c r="C2" s="618"/>
      <c r="D2" s="618"/>
      <c r="E2" s="619" t="s">
        <v>410</v>
      </c>
      <c r="F2" s="618"/>
      <c r="G2" s="618"/>
      <c r="H2" s="618"/>
      <c r="I2" s="618"/>
      <c r="J2" s="618"/>
    </row>
    <row r="3" spans="2:10">
      <c r="B3" s="617"/>
      <c r="C3" s="620"/>
      <c r="D3" s="711" t="s">
        <v>0</v>
      </c>
      <c r="E3" s="711"/>
      <c r="F3" s="711"/>
      <c r="G3" s="711"/>
      <c r="H3" s="711"/>
      <c r="I3" s="711"/>
      <c r="J3" s="621"/>
    </row>
    <row r="4" spans="2:10">
      <c r="B4" s="617"/>
      <c r="C4" s="620"/>
      <c r="D4" s="711" t="s">
        <v>573</v>
      </c>
      <c r="E4" s="711"/>
      <c r="F4" s="711"/>
      <c r="G4" s="711"/>
      <c r="H4" s="711"/>
      <c r="I4" s="711"/>
      <c r="J4" s="621"/>
    </row>
    <row r="5" spans="2:10">
      <c r="B5" s="617"/>
      <c r="C5" s="620"/>
      <c r="D5" s="711" t="s">
        <v>648</v>
      </c>
      <c r="E5" s="711"/>
      <c r="F5" s="711"/>
      <c r="G5" s="711"/>
      <c r="H5" s="711"/>
      <c r="I5" s="711"/>
      <c r="J5" s="621"/>
    </row>
    <row r="6" spans="2:10">
      <c r="B6" s="617"/>
      <c r="C6" s="620"/>
      <c r="D6" s="711" t="s">
        <v>2</v>
      </c>
      <c r="E6" s="711"/>
      <c r="F6" s="711"/>
      <c r="G6" s="711"/>
      <c r="H6" s="711"/>
      <c r="I6" s="711"/>
      <c r="J6" s="621"/>
    </row>
    <row r="7" spans="2:10">
      <c r="B7" s="617"/>
      <c r="C7" s="730"/>
      <c r="D7" s="730"/>
      <c r="E7" s="730"/>
      <c r="F7" s="730"/>
      <c r="G7" s="730"/>
      <c r="H7" s="730"/>
      <c r="I7" s="730"/>
      <c r="J7" s="730"/>
    </row>
    <row r="8" spans="2:10">
      <c r="B8" s="617"/>
      <c r="C8" s="730"/>
      <c r="D8" s="730"/>
      <c r="E8" s="730"/>
      <c r="F8" s="730"/>
      <c r="G8" s="730"/>
      <c r="H8" s="730"/>
      <c r="I8" s="730"/>
      <c r="J8" s="730"/>
    </row>
    <row r="9" spans="2:10" ht="24">
      <c r="B9" s="761" t="s">
        <v>66</v>
      </c>
      <c r="C9" s="731"/>
      <c r="D9" s="731"/>
      <c r="E9" s="731"/>
      <c r="F9" s="153" t="s">
        <v>170</v>
      </c>
      <c r="G9" s="153" t="s">
        <v>171</v>
      </c>
      <c r="H9" s="582" t="s">
        <v>172</v>
      </c>
      <c r="I9" s="582" t="s">
        <v>173</v>
      </c>
      <c r="J9" s="154" t="s">
        <v>174</v>
      </c>
    </row>
    <row r="10" spans="2:10">
      <c r="B10" s="762"/>
      <c r="C10" s="763"/>
      <c r="D10" s="763"/>
      <c r="E10" s="763"/>
      <c r="F10" s="156">
        <v>1</v>
      </c>
      <c r="G10" s="156">
        <v>2</v>
      </c>
      <c r="H10" s="583">
        <v>3</v>
      </c>
      <c r="I10" s="583" t="s">
        <v>175</v>
      </c>
      <c r="J10" s="157" t="s">
        <v>176</v>
      </c>
    </row>
    <row r="11" spans="2:10">
      <c r="B11" s="509"/>
      <c r="C11" s="506"/>
      <c r="D11" s="506"/>
      <c r="E11" s="506"/>
      <c r="F11" s="506"/>
      <c r="G11" s="506"/>
      <c r="H11" s="506"/>
      <c r="I11" s="506"/>
      <c r="J11" s="519"/>
    </row>
    <row r="12" spans="2:10">
      <c r="B12" s="509"/>
      <c r="C12" s="729"/>
      <c r="D12" s="729"/>
      <c r="E12" s="58"/>
      <c r="F12" s="58"/>
      <c r="G12" s="58"/>
      <c r="H12" s="147"/>
      <c r="I12" s="147"/>
      <c r="J12" s="520"/>
    </row>
    <row r="13" spans="2:10">
      <c r="B13" s="509"/>
      <c r="C13" s="505" t="s">
        <v>574</v>
      </c>
      <c r="D13" s="764" t="s">
        <v>575</v>
      </c>
      <c r="E13" s="764"/>
      <c r="F13" s="504">
        <f>SUM(F14:F19)</f>
        <v>30500</v>
      </c>
      <c r="G13" s="504">
        <f>SUM(G14:G19)</f>
        <v>0</v>
      </c>
      <c r="H13" s="504">
        <f>SUM(H14:H19)</f>
        <v>0</v>
      </c>
      <c r="I13" s="504">
        <f>SUM(I14:I19)</f>
        <v>30500</v>
      </c>
      <c r="J13" s="521">
        <f t="shared" ref="J13:J31" si="0">I13-F13</f>
        <v>0</v>
      </c>
    </row>
    <row r="14" spans="2:10">
      <c r="B14" s="509"/>
      <c r="C14" s="79" t="s">
        <v>576</v>
      </c>
      <c r="D14" s="555"/>
      <c r="E14" s="502"/>
      <c r="F14" s="508">
        <v>3211</v>
      </c>
      <c r="G14" s="508">
        <v>0</v>
      </c>
      <c r="H14" s="508">
        <v>0</v>
      </c>
      <c r="I14" s="508">
        <v>3211</v>
      </c>
      <c r="J14" s="522">
        <f t="shared" si="0"/>
        <v>0</v>
      </c>
    </row>
    <row r="15" spans="2:10">
      <c r="B15" s="509"/>
      <c r="C15" s="79" t="s">
        <v>577</v>
      </c>
      <c r="D15" s="555"/>
      <c r="E15" s="502"/>
      <c r="F15" s="508">
        <v>387</v>
      </c>
      <c r="G15" s="508">
        <v>0</v>
      </c>
      <c r="H15" s="508">
        <v>0</v>
      </c>
      <c r="I15" s="508">
        <v>387</v>
      </c>
      <c r="J15" s="522">
        <f t="shared" si="0"/>
        <v>0</v>
      </c>
    </row>
    <row r="16" spans="2:10">
      <c r="B16" s="509"/>
      <c r="C16" s="79" t="s">
        <v>578</v>
      </c>
      <c r="D16" s="555"/>
      <c r="E16" s="502"/>
      <c r="F16" s="508">
        <v>2846</v>
      </c>
      <c r="G16" s="508">
        <v>0</v>
      </c>
      <c r="H16" s="508">
        <v>0</v>
      </c>
      <c r="I16" s="508">
        <f t="shared" ref="I16:I19" si="1">F16+H16-G16</f>
        <v>2846</v>
      </c>
      <c r="J16" s="522">
        <f t="shared" si="0"/>
        <v>0</v>
      </c>
    </row>
    <row r="17" spans="2:10">
      <c r="B17" s="509"/>
      <c r="C17" s="79" t="s">
        <v>579</v>
      </c>
      <c r="D17" s="555"/>
      <c r="E17" s="502"/>
      <c r="F17" s="508">
        <v>160</v>
      </c>
      <c r="G17" s="508">
        <v>0</v>
      </c>
      <c r="H17" s="508">
        <v>0</v>
      </c>
      <c r="I17" s="508">
        <f t="shared" si="1"/>
        <v>160</v>
      </c>
      <c r="J17" s="522">
        <f t="shared" si="0"/>
        <v>0</v>
      </c>
    </row>
    <row r="18" spans="2:10">
      <c r="B18" s="509"/>
      <c r="C18" s="79" t="s">
        <v>580</v>
      </c>
      <c r="D18" s="555"/>
      <c r="E18" s="502"/>
      <c r="F18" s="508">
        <v>6900</v>
      </c>
      <c r="G18" s="508">
        <v>0</v>
      </c>
      <c r="H18" s="508">
        <v>0</v>
      </c>
      <c r="I18" s="508">
        <f t="shared" ref="I18" si="2">F18+H18-G18</f>
        <v>6900</v>
      </c>
      <c r="J18" s="522">
        <f t="shared" ref="J18" si="3">I18-F18</f>
        <v>0</v>
      </c>
    </row>
    <row r="19" spans="2:10">
      <c r="B19" s="509"/>
      <c r="C19" s="79" t="s">
        <v>1135</v>
      </c>
      <c r="D19" s="555"/>
      <c r="E19" s="502"/>
      <c r="F19" s="508">
        <v>16996</v>
      </c>
      <c r="G19" s="508">
        <v>0</v>
      </c>
      <c r="H19" s="508">
        <v>0</v>
      </c>
      <c r="I19" s="508">
        <f t="shared" si="1"/>
        <v>16996</v>
      </c>
      <c r="J19" s="522">
        <f t="shared" si="0"/>
        <v>0</v>
      </c>
    </row>
    <row r="20" spans="2:10">
      <c r="B20" s="509"/>
      <c r="C20" s="555"/>
      <c r="D20" s="555"/>
      <c r="E20" s="502"/>
      <c r="F20" s="503"/>
      <c r="G20" s="503"/>
      <c r="H20" s="503"/>
      <c r="I20" s="503"/>
      <c r="J20" s="523"/>
    </row>
    <row r="21" spans="2:10">
      <c r="B21" s="509"/>
      <c r="C21" s="501"/>
      <c r="D21" s="501"/>
      <c r="E21" s="502"/>
      <c r="F21" s="503"/>
      <c r="G21" s="503"/>
      <c r="H21" s="503"/>
      <c r="I21" s="503"/>
      <c r="J21" s="523"/>
    </row>
    <row r="22" spans="2:10" ht="22.15" customHeight="1">
      <c r="B22" s="509"/>
      <c r="C22" s="505" t="s">
        <v>581</v>
      </c>
      <c r="D22" s="764" t="s">
        <v>582</v>
      </c>
      <c r="E22" s="765"/>
      <c r="F22" s="504">
        <f>F23+F31+F33</f>
        <v>280445</v>
      </c>
      <c r="G22" s="504">
        <f>G23+G31+G33</f>
        <v>0</v>
      </c>
      <c r="H22" s="504">
        <f>H23+H31+H33</f>
        <v>1724</v>
      </c>
      <c r="I22" s="504">
        <f>I23+I31+I33</f>
        <v>282169</v>
      </c>
      <c r="J22" s="521">
        <f t="shared" si="0"/>
        <v>1724</v>
      </c>
    </row>
    <row r="23" spans="2:10">
      <c r="B23" s="509"/>
      <c r="C23" s="511" t="s">
        <v>583</v>
      </c>
      <c r="D23" s="501" t="s">
        <v>1136</v>
      </c>
      <c r="E23" s="512"/>
      <c r="F23" s="504">
        <f>SUM(F24:F29)</f>
        <v>37762</v>
      </c>
      <c r="G23" s="504">
        <f t="shared" ref="G23:J23" si="4">SUM(G24:G29)</f>
        <v>0</v>
      </c>
      <c r="H23" s="504">
        <f t="shared" si="4"/>
        <v>1724</v>
      </c>
      <c r="I23" s="504">
        <f t="shared" si="4"/>
        <v>39486</v>
      </c>
      <c r="J23" s="504">
        <f t="shared" si="4"/>
        <v>1724</v>
      </c>
    </row>
    <row r="24" spans="2:10">
      <c r="B24" s="509"/>
      <c r="C24" s="507" t="s">
        <v>584</v>
      </c>
      <c r="D24" s="501"/>
      <c r="E24" s="502"/>
      <c r="F24" s="513">
        <v>32561</v>
      </c>
      <c r="G24" s="513">
        <v>0</v>
      </c>
      <c r="H24" s="513">
        <v>0</v>
      </c>
      <c r="I24" s="508">
        <f t="shared" ref="I24:I34" si="5">F24+H24-G24</f>
        <v>32561</v>
      </c>
      <c r="J24" s="522">
        <f t="shared" si="0"/>
        <v>0</v>
      </c>
    </row>
    <row r="25" spans="2:10">
      <c r="B25" s="509"/>
      <c r="C25" s="507" t="s">
        <v>585</v>
      </c>
      <c r="D25" s="501"/>
      <c r="E25" s="502"/>
      <c r="F25" s="513">
        <v>3743</v>
      </c>
      <c r="G25" s="513">
        <v>0</v>
      </c>
      <c r="H25" s="513">
        <v>0</v>
      </c>
      <c r="I25" s="508">
        <f t="shared" si="5"/>
        <v>3743</v>
      </c>
      <c r="J25" s="522">
        <f t="shared" si="0"/>
        <v>0</v>
      </c>
    </row>
    <row r="26" spans="2:10">
      <c r="B26" s="509"/>
      <c r="C26" s="507" t="s">
        <v>586</v>
      </c>
      <c r="D26" s="501"/>
      <c r="E26" s="502"/>
      <c r="F26" s="513">
        <v>0</v>
      </c>
      <c r="G26" s="513">
        <v>0</v>
      </c>
      <c r="H26" s="513">
        <v>554</v>
      </c>
      <c r="I26" s="508">
        <f t="shared" si="5"/>
        <v>554</v>
      </c>
      <c r="J26" s="522">
        <f>I26-F26</f>
        <v>554</v>
      </c>
    </row>
    <row r="27" spans="2:10">
      <c r="B27" s="509"/>
      <c r="C27" s="507" t="s">
        <v>587</v>
      </c>
      <c r="D27" s="501"/>
      <c r="E27" s="502"/>
      <c r="F27" s="513">
        <v>0</v>
      </c>
      <c r="G27" s="513">
        <v>0</v>
      </c>
      <c r="H27" s="513">
        <v>414</v>
      </c>
      <c r="I27" s="508">
        <f t="shared" si="5"/>
        <v>414</v>
      </c>
      <c r="J27" s="522">
        <f>I27-F27</f>
        <v>414</v>
      </c>
    </row>
    <row r="28" spans="2:10">
      <c r="B28" s="509"/>
      <c r="C28" s="507" t="s">
        <v>1115</v>
      </c>
      <c r="D28" s="501"/>
      <c r="E28" s="502"/>
      <c r="F28" s="513">
        <v>312</v>
      </c>
      <c r="G28" s="513">
        <v>0</v>
      </c>
      <c r="H28" s="513">
        <v>756</v>
      </c>
      <c r="I28" s="508">
        <f t="shared" si="5"/>
        <v>1068</v>
      </c>
      <c r="J28" s="522">
        <f t="shared" si="0"/>
        <v>756</v>
      </c>
    </row>
    <row r="29" spans="2:10">
      <c r="B29" s="509"/>
      <c r="C29" s="507" t="s">
        <v>1113</v>
      </c>
      <c r="D29" s="501" t="s">
        <v>1114</v>
      </c>
      <c r="E29" s="502"/>
      <c r="F29" s="513">
        <v>1146</v>
      </c>
      <c r="G29" s="513">
        <v>0</v>
      </c>
      <c r="H29" s="513">
        <v>0</v>
      </c>
      <c r="I29" s="508">
        <f t="shared" si="5"/>
        <v>1146</v>
      </c>
      <c r="J29" s="522">
        <f t="shared" si="0"/>
        <v>0</v>
      </c>
    </row>
    <row r="30" spans="2:10">
      <c r="B30" s="509"/>
      <c r="C30" s="507"/>
      <c r="D30" s="501"/>
      <c r="E30" s="502"/>
      <c r="F30" s="513"/>
      <c r="G30" s="513"/>
      <c r="H30" s="513"/>
      <c r="I30" s="508"/>
      <c r="J30" s="522"/>
    </row>
    <row r="31" spans="2:10">
      <c r="B31" s="509"/>
      <c r="C31" s="511" t="s">
        <v>588</v>
      </c>
      <c r="D31" s="501"/>
      <c r="E31" s="512" t="s">
        <v>589</v>
      </c>
      <c r="F31" s="504">
        <f>SUM(F32:F32)</f>
        <v>2732</v>
      </c>
      <c r="G31" s="504">
        <f>SUM(G32:G32)</f>
        <v>0</v>
      </c>
      <c r="H31" s="504">
        <f>SUM(H32:H32)</f>
        <v>0</v>
      </c>
      <c r="I31" s="504">
        <f t="shared" si="5"/>
        <v>2732</v>
      </c>
      <c r="J31" s="521">
        <f t="shared" si="0"/>
        <v>0</v>
      </c>
    </row>
    <row r="32" spans="2:10">
      <c r="B32" s="509"/>
      <c r="C32" s="507" t="s">
        <v>590</v>
      </c>
      <c r="D32" s="501"/>
      <c r="E32" s="502"/>
      <c r="F32" s="513">
        <v>2732</v>
      </c>
      <c r="G32" s="513">
        <v>0</v>
      </c>
      <c r="H32" s="513">
        <v>0</v>
      </c>
      <c r="I32" s="508">
        <f t="shared" si="5"/>
        <v>2732</v>
      </c>
      <c r="J32" s="522">
        <f t="shared" ref="J32:J49" si="6">I32-F32</f>
        <v>0</v>
      </c>
    </row>
    <row r="33" spans="2:10" ht="24">
      <c r="B33" s="509"/>
      <c r="C33" s="511" t="s">
        <v>591</v>
      </c>
      <c r="D33" s="501"/>
      <c r="E33" s="512" t="s">
        <v>592</v>
      </c>
      <c r="F33" s="504">
        <f>SUM(F34:F34)</f>
        <v>239951</v>
      </c>
      <c r="G33" s="504">
        <f t="shared" ref="G33:H33" si="7">SUM(G34:G34)</f>
        <v>0</v>
      </c>
      <c r="H33" s="504">
        <f t="shared" si="7"/>
        <v>0</v>
      </c>
      <c r="I33" s="504">
        <f t="shared" si="5"/>
        <v>239951</v>
      </c>
      <c r="J33" s="521">
        <f t="shared" si="6"/>
        <v>0</v>
      </c>
    </row>
    <row r="34" spans="2:10">
      <c r="B34" s="509"/>
      <c r="C34" s="507" t="s">
        <v>593</v>
      </c>
      <c r="D34" s="501"/>
      <c r="E34" s="502"/>
      <c r="F34" s="514">
        <v>239951</v>
      </c>
      <c r="G34" s="514">
        <v>0</v>
      </c>
      <c r="H34" s="514">
        <v>0</v>
      </c>
      <c r="I34" s="508">
        <f t="shared" si="5"/>
        <v>239951</v>
      </c>
      <c r="J34" s="522">
        <f t="shared" si="6"/>
        <v>0</v>
      </c>
    </row>
    <row r="35" spans="2:10">
      <c r="B35" s="509"/>
      <c r="C35" s="507"/>
      <c r="D35" s="501"/>
      <c r="E35" s="502"/>
      <c r="F35" s="514"/>
      <c r="G35" s="514"/>
      <c r="H35" s="514"/>
      <c r="I35" s="508"/>
      <c r="J35" s="522"/>
    </row>
    <row r="36" spans="2:10">
      <c r="B36" s="509"/>
      <c r="C36" s="505" t="s">
        <v>594</v>
      </c>
      <c r="D36" s="764" t="s">
        <v>595</v>
      </c>
      <c r="E36" s="764"/>
      <c r="F36" s="504">
        <f>SUM(F37:F97)</f>
        <v>1789386</v>
      </c>
      <c r="G36" s="504">
        <f>SUM(G37:G97)</f>
        <v>0</v>
      </c>
      <c r="H36" s="504">
        <f t="shared" ref="H36:I36" si="8">SUM(H37:H97)</f>
        <v>48979</v>
      </c>
      <c r="I36" s="504">
        <f t="shared" si="8"/>
        <v>1838365</v>
      </c>
      <c r="J36" s="521">
        <f t="shared" si="6"/>
        <v>48979</v>
      </c>
    </row>
    <row r="37" spans="2:10">
      <c r="B37" s="509"/>
      <c r="C37" s="507" t="s">
        <v>596</v>
      </c>
      <c r="D37" s="501"/>
      <c r="E37" s="502"/>
      <c r="F37" s="508">
        <v>1578291</v>
      </c>
      <c r="G37" s="508">
        <v>0</v>
      </c>
      <c r="H37" s="508">
        <v>0</v>
      </c>
      <c r="I37" s="508">
        <f>F37+H37-G37</f>
        <v>1578291</v>
      </c>
      <c r="J37" s="522">
        <f t="shared" si="6"/>
        <v>0</v>
      </c>
    </row>
    <row r="38" spans="2:10">
      <c r="B38" s="509"/>
      <c r="C38" s="507" t="s">
        <v>597</v>
      </c>
      <c r="D38" s="501"/>
      <c r="E38" s="502"/>
      <c r="F38" s="508">
        <v>11260</v>
      </c>
      <c r="G38" s="508">
        <v>0</v>
      </c>
      <c r="H38" s="508">
        <v>0</v>
      </c>
      <c r="I38" s="508">
        <f t="shared" ref="I38:I97" si="9">F38+H38-G38</f>
        <v>11260</v>
      </c>
      <c r="J38" s="522">
        <f t="shared" si="6"/>
        <v>0</v>
      </c>
    </row>
    <row r="39" spans="2:10">
      <c r="B39" s="509"/>
      <c r="C39" s="507" t="s">
        <v>598</v>
      </c>
      <c r="D39" s="501"/>
      <c r="E39" s="502"/>
      <c r="F39" s="508">
        <v>2852</v>
      </c>
      <c r="G39" s="508">
        <v>0</v>
      </c>
      <c r="H39" s="508">
        <v>0</v>
      </c>
      <c r="I39" s="508">
        <f t="shared" si="9"/>
        <v>2852</v>
      </c>
      <c r="J39" s="522">
        <f t="shared" si="6"/>
        <v>0</v>
      </c>
    </row>
    <row r="40" spans="2:10">
      <c r="B40" s="509"/>
      <c r="C40" s="507" t="s">
        <v>599</v>
      </c>
      <c r="D40" s="501"/>
      <c r="E40" s="502"/>
      <c r="F40" s="508">
        <v>7034</v>
      </c>
      <c r="G40" s="508">
        <v>0</v>
      </c>
      <c r="H40" s="508">
        <v>0</v>
      </c>
      <c r="I40" s="508">
        <f t="shared" si="9"/>
        <v>7034</v>
      </c>
      <c r="J40" s="522">
        <f t="shared" si="6"/>
        <v>0</v>
      </c>
    </row>
    <row r="41" spans="2:10">
      <c r="B41" s="509"/>
      <c r="C41" s="507" t="s">
        <v>600</v>
      </c>
      <c r="D41" s="501"/>
      <c r="E41" s="502"/>
      <c r="F41" s="508">
        <v>2100</v>
      </c>
      <c r="G41" s="508">
        <v>0</v>
      </c>
      <c r="H41" s="508">
        <v>0</v>
      </c>
      <c r="I41" s="508">
        <f t="shared" si="9"/>
        <v>2100</v>
      </c>
      <c r="J41" s="522">
        <f t="shared" si="6"/>
        <v>0</v>
      </c>
    </row>
    <row r="42" spans="2:10">
      <c r="B42" s="509"/>
      <c r="C42" s="507" t="s">
        <v>601</v>
      </c>
      <c r="D42" s="501"/>
      <c r="E42" s="502"/>
      <c r="F42" s="508">
        <v>6190</v>
      </c>
      <c r="G42" s="508">
        <v>0</v>
      </c>
      <c r="H42" s="508">
        <v>0</v>
      </c>
      <c r="I42" s="508">
        <f t="shared" si="9"/>
        <v>6190</v>
      </c>
      <c r="J42" s="522">
        <f t="shared" si="6"/>
        <v>0</v>
      </c>
    </row>
    <row r="43" spans="2:10">
      <c r="B43" s="509"/>
      <c r="C43" s="507" t="s">
        <v>602</v>
      </c>
      <c r="D43" s="501"/>
      <c r="E43" s="502"/>
      <c r="F43" s="508">
        <v>2100</v>
      </c>
      <c r="G43" s="508">
        <v>0</v>
      </c>
      <c r="H43" s="508">
        <v>0</v>
      </c>
      <c r="I43" s="508">
        <f t="shared" si="9"/>
        <v>2100</v>
      </c>
      <c r="J43" s="522">
        <f t="shared" si="6"/>
        <v>0</v>
      </c>
    </row>
    <row r="44" spans="2:10">
      <c r="B44" s="509"/>
      <c r="C44" s="507" t="s">
        <v>603</v>
      </c>
      <c r="D44" s="501"/>
      <c r="E44" s="502"/>
      <c r="F44" s="508">
        <v>2100</v>
      </c>
      <c r="G44" s="508">
        <v>0</v>
      </c>
      <c r="H44" s="508">
        <v>0</v>
      </c>
      <c r="I44" s="508">
        <f t="shared" si="9"/>
        <v>2100</v>
      </c>
      <c r="J44" s="522">
        <f t="shared" si="6"/>
        <v>0</v>
      </c>
    </row>
    <row r="45" spans="2:10">
      <c r="B45" s="509"/>
      <c r="C45" s="507" t="s">
        <v>604</v>
      </c>
      <c r="D45" s="501"/>
      <c r="E45" s="502"/>
      <c r="F45" s="508">
        <v>2100</v>
      </c>
      <c r="G45" s="508">
        <v>0</v>
      </c>
      <c r="H45" s="508">
        <v>0</v>
      </c>
      <c r="I45" s="508">
        <f t="shared" si="9"/>
        <v>2100</v>
      </c>
      <c r="J45" s="522">
        <f t="shared" si="6"/>
        <v>0</v>
      </c>
    </row>
    <row r="46" spans="2:10">
      <c r="B46" s="509"/>
      <c r="C46" s="507" t="s">
        <v>605</v>
      </c>
      <c r="D46" s="501"/>
      <c r="E46" s="502"/>
      <c r="F46" s="508">
        <v>2100</v>
      </c>
      <c r="G46" s="508">
        <v>0</v>
      </c>
      <c r="H46" s="508">
        <v>0</v>
      </c>
      <c r="I46" s="508">
        <f t="shared" si="9"/>
        <v>2100</v>
      </c>
      <c r="J46" s="522">
        <f t="shared" si="6"/>
        <v>0</v>
      </c>
    </row>
    <row r="47" spans="2:10">
      <c r="B47" s="509"/>
      <c r="C47" s="507" t="s">
        <v>606</v>
      </c>
      <c r="D47" s="501"/>
      <c r="E47" s="502"/>
      <c r="F47" s="508">
        <v>2100</v>
      </c>
      <c r="G47" s="508">
        <v>0</v>
      </c>
      <c r="H47" s="508">
        <v>0</v>
      </c>
      <c r="I47" s="508">
        <f t="shared" si="9"/>
        <v>2100</v>
      </c>
      <c r="J47" s="522">
        <f t="shared" si="6"/>
        <v>0</v>
      </c>
    </row>
    <row r="48" spans="2:10">
      <c r="B48" s="509"/>
      <c r="C48" s="507" t="s">
        <v>607</v>
      </c>
      <c r="D48" s="501"/>
      <c r="E48" s="502"/>
      <c r="F48" s="508">
        <v>2100</v>
      </c>
      <c r="G48" s="508">
        <v>0</v>
      </c>
      <c r="H48" s="508">
        <v>0</v>
      </c>
      <c r="I48" s="508">
        <f t="shared" si="9"/>
        <v>2100</v>
      </c>
      <c r="J48" s="522">
        <f t="shared" si="6"/>
        <v>0</v>
      </c>
    </row>
    <row r="49" spans="2:10">
      <c r="B49" s="509"/>
      <c r="C49" s="507" t="s">
        <v>608</v>
      </c>
      <c r="D49" s="501"/>
      <c r="E49" s="502"/>
      <c r="F49" s="508">
        <v>1500</v>
      </c>
      <c r="G49" s="508">
        <v>0</v>
      </c>
      <c r="H49" s="508">
        <v>0</v>
      </c>
      <c r="I49" s="508">
        <f t="shared" si="9"/>
        <v>1500</v>
      </c>
      <c r="J49" s="522">
        <f t="shared" si="6"/>
        <v>0</v>
      </c>
    </row>
    <row r="50" spans="2:10">
      <c r="B50" s="509"/>
      <c r="C50" s="507" t="s">
        <v>609</v>
      </c>
      <c r="D50" s="501"/>
      <c r="E50" s="502"/>
      <c r="F50" s="508">
        <v>47</v>
      </c>
      <c r="G50" s="508">
        <v>0</v>
      </c>
      <c r="H50" s="508">
        <v>0</v>
      </c>
      <c r="I50" s="508">
        <f t="shared" si="9"/>
        <v>47</v>
      </c>
      <c r="J50" s="522">
        <f t="shared" ref="J50:J92" si="10">I50-F50</f>
        <v>0</v>
      </c>
    </row>
    <row r="51" spans="2:10">
      <c r="B51" s="509"/>
      <c r="C51" s="507" t="s">
        <v>610</v>
      </c>
      <c r="D51" s="501"/>
      <c r="E51" s="502"/>
      <c r="F51" s="508">
        <v>2070</v>
      </c>
      <c r="G51" s="508">
        <v>0</v>
      </c>
      <c r="H51" s="508">
        <v>0</v>
      </c>
      <c r="I51" s="508">
        <f t="shared" si="9"/>
        <v>2070</v>
      </c>
      <c r="J51" s="522">
        <f t="shared" si="10"/>
        <v>0</v>
      </c>
    </row>
    <row r="52" spans="2:10">
      <c r="B52" s="509"/>
      <c r="C52" s="507" t="s">
        <v>611</v>
      </c>
      <c r="D52" s="501"/>
      <c r="E52" s="502"/>
      <c r="F52" s="508">
        <v>2568</v>
      </c>
      <c r="G52" s="508">
        <v>0</v>
      </c>
      <c r="H52" s="508">
        <v>0</v>
      </c>
      <c r="I52" s="508">
        <f t="shared" si="9"/>
        <v>2568</v>
      </c>
      <c r="J52" s="522">
        <f t="shared" si="10"/>
        <v>0</v>
      </c>
    </row>
    <row r="53" spans="2:10">
      <c r="B53" s="509"/>
      <c r="C53" s="507" t="s">
        <v>612</v>
      </c>
      <c r="D53" s="501"/>
      <c r="E53" s="502"/>
      <c r="F53" s="508">
        <v>63</v>
      </c>
      <c r="G53" s="508">
        <v>0</v>
      </c>
      <c r="H53" s="508">
        <v>0</v>
      </c>
      <c r="I53" s="508">
        <f t="shared" si="9"/>
        <v>63</v>
      </c>
      <c r="J53" s="522">
        <f t="shared" si="10"/>
        <v>0</v>
      </c>
    </row>
    <row r="54" spans="2:10">
      <c r="B54" s="509"/>
      <c r="C54" s="507" t="s">
        <v>613</v>
      </c>
      <c r="D54" s="501"/>
      <c r="E54" s="502"/>
      <c r="F54" s="508">
        <v>2100</v>
      </c>
      <c r="G54" s="508">
        <v>0</v>
      </c>
      <c r="H54" s="508">
        <v>0</v>
      </c>
      <c r="I54" s="508">
        <f t="shared" si="9"/>
        <v>2100</v>
      </c>
      <c r="J54" s="522">
        <f t="shared" si="10"/>
        <v>0</v>
      </c>
    </row>
    <row r="55" spans="2:10">
      <c r="B55" s="509"/>
      <c r="C55" s="507" t="s">
        <v>614</v>
      </c>
      <c r="D55" s="501"/>
      <c r="E55" s="502"/>
      <c r="F55" s="508">
        <v>2100</v>
      </c>
      <c r="G55" s="508">
        <v>0</v>
      </c>
      <c r="H55" s="508">
        <v>0</v>
      </c>
      <c r="I55" s="508">
        <f t="shared" si="9"/>
        <v>2100</v>
      </c>
      <c r="J55" s="522">
        <f t="shared" si="10"/>
        <v>0</v>
      </c>
    </row>
    <row r="56" spans="2:10">
      <c r="B56" s="509"/>
      <c r="C56" s="507" t="s">
        <v>1116</v>
      </c>
      <c r="D56" s="501"/>
      <c r="E56" s="502"/>
      <c r="F56" s="508">
        <v>3469</v>
      </c>
      <c r="G56" s="508">
        <v>0</v>
      </c>
      <c r="H56" s="508">
        <v>0</v>
      </c>
      <c r="I56" s="508">
        <f t="shared" si="9"/>
        <v>3469</v>
      </c>
      <c r="J56" s="522">
        <f t="shared" si="10"/>
        <v>0</v>
      </c>
    </row>
    <row r="57" spans="2:10">
      <c r="B57" s="509"/>
      <c r="C57" s="507" t="s">
        <v>615</v>
      </c>
      <c r="D57" s="501"/>
      <c r="E57" s="502"/>
      <c r="F57" s="508">
        <v>2100</v>
      </c>
      <c r="G57" s="508">
        <v>0</v>
      </c>
      <c r="H57" s="508">
        <v>0</v>
      </c>
      <c r="I57" s="508">
        <f t="shared" si="9"/>
        <v>2100</v>
      </c>
      <c r="J57" s="522">
        <f t="shared" si="10"/>
        <v>0</v>
      </c>
    </row>
    <row r="58" spans="2:10">
      <c r="B58" s="509"/>
      <c r="C58" s="507" t="s">
        <v>616</v>
      </c>
      <c r="D58" s="501"/>
      <c r="E58" s="502"/>
      <c r="F58" s="508">
        <v>2100</v>
      </c>
      <c r="G58" s="508">
        <v>0</v>
      </c>
      <c r="H58" s="508">
        <v>0</v>
      </c>
      <c r="I58" s="508">
        <f t="shared" si="9"/>
        <v>2100</v>
      </c>
      <c r="J58" s="522">
        <f t="shared" si="10"/>
        <v>0</v>
      </c>
    </row>
    <row r="59" spans="2:10">
      <c r="B59" s="509"/>
      <c r="C59" s="507" t="s">
        <v>617</v>
      </c>
      <c r="D59" s="501"/>
      <c r="E59" s="502"/>
      <c r="F59" s="508">
        <v>296</v>
      </c>
      <c r="G59" s="508">
        <v>0</v>
      </c>
      <c r="H59" s="508">
        <v>0</v>
      </c>
      <c r="I59" s="508">
        <f t="shared" si="9"/>
        <v>296</v>
      </c>
      <c r="J59" s="522">
        <f t="shared" si="10"/>
        <v>0</v>
      </c>
    </row>
    <row r="60" spans="2:10">
      <c r="B60" s="509"/>
      <c r="C60" s="507" t="s">
        <v>618</v>
      </c>
      <c r="D60" s="501"/>
      <c r="E60" s="502"/>
      <c r="F60" s="508">
        <v>16</v>
      </c>
      <c r="G60" s="508">
        <v>0</v>
      </c>
      <c r="H60" s="508">
        <v>0</v>
      </c>
      <c r="I60" s="508">
        <f t="shared" si="9"/>
        <v>16</v>
      </c>
      <c r="J60" s="522">
        <f t="shared" si="10"/>
        <v>0</v>
      </c>
    </row>
    <row r="61" spans="2:10">
      <c r="B61" s="509"/>
      <c r="C61" s="507" t="s">
        <v>619</v>
      </c>
      <c r="D61" s="501"/>
      <c r="E61" s="502"/>
      <c r="F61" s="508">
        <v>2100</v>
      </c>
      <c r="G61" s="508">
        <v>0</v>
      </c>
      <c r="H61" s="508">
        <v>0</v>
      </c>
      <c r="I61" s="508">
        <f t="shared" si="9"/>
        <v>2100</v>
      </c>
      <c r="J61" s="522">
        <f t="shared" si="10"/>
        <v>0</v>
      </c>
    </row>
    <row r="62" spans="2:10">
      <c r="B62" s="509"/>
      <c r="C62" s="507" t="s">
        <v>620</v>
      </c>
      <c r="D62" s="501"/>
      <c r="E62" s="502"/>
      <c r="F62" s="508">
        <v>12320</v>
      </c>
      <c r="G62" s="508">
        <v>0</v>
      </c>
      <c r="H62" s="508">
        <v>0</v>
      </c>
      <c r="I62" s="508">
        <f t="shared" si="9"/>
        <v>12320</v>
      </c>
      <c r="J62" s="522">
        <f t="shared" si="10"/>
        <v>0</v>
      </c>
    </row>
    <row r="63" spans="2:10">
      <c r="B63" s="509"/>
      <c r="C63" s="507" t="s">
        <v>621</v>
      </c>
      <c r="D63" s="501"/>
      <c r="E63" s="502"/>
      <c r="F63" s="508">
        <v>2100</v>
      </c>
      <c r="G63" s="508">
        <v>0</v>
      </c>
      <c r="H63" s="508">
        <v>0</v>
      </c>
      <c r="I63" s="508">
        <f t="shared" si="9"/>
        <v>2100</v>
      </c>
      <c r="J63" s="522">
        <f t="shared" si="10"/>
        <v>0</v>
      </c>
    </row>
    <row r="64" spans="2:10">
      <c r="B64" s="509"/>
      <c r="C64" s="507" t="s">
        <v>622</v>
      </c>
      <c r="D64" s="501"/>
      <c r="E64" s="502"/>
      <c r="F64" s="508">
        <v>500</v>
      </c>
      <c r="G64" s="508">
        <v>0</v>
      </c>
      <c r="H64" s="508">
        <v>0</v>
      </c>
      <c r="I64" s="508">
        <f t="shared" si="9"/>
        <v>500</v>
      </c>
      <c r="J64" s="522">
        <f t="shared" si="10"/>
        <v>0</v>
      </c>
    </row>
    <row r="65" spans="2:10">
      <c r="B65" s="509"/>
      <c r="C65" s="507" t="s">
        <v>623</v>
      </c>
      <c r="D65" s="501"/>
      <c r="E65" s="502"/>
      <c r="F65" s="508">
        <v>62</v>
      </c>
      <c r="G65" s="508">
        <v>0</v>
      </c>
      <c r="H65" s="508">
        <v>0</v>
      </c>
      <c r="I65" s="508">
        <f t="shared" si="9"/>
        <v>62</v>
      </c>
      <c r="J65" s="522">
        <f t="shared" si="10"/>
        <v>0</v>
      </c>
    </row>
    <row r="66" spans="2:10">
      <c r="B66" s="509"/>
      <c r="C66" s="507" t="s">
        <v>624</v>
      </c>
      <c r="D66" s="501"/>
      <c r="E66" s="502"/>
      <c r="F66" s="508">
        <v>2100</v>
      </c>
      <c r="G66" s="508">
        <v>0</v>
      </c>
      <c r="H66" s="508">
        <v>0</v>
      </c>
      <c r="I66" s="508">
        <f t="shared" si="9"/>
        <v>2100</v>
      </c>
      <c r="J66" s="522">
        <f t="shared" si="10"/>
        <v>0</v>
      </c>
    </row>
    <row r="67" spans="2:10">
      <c r="B67" s="509"/>
      <c r="C67" s="507" t="s">
        <v>625</v>
      </c>
      <c r="D67" s="501"/>
      <c r="E67" s="502"/>
      <c r="F67" s="508">
        <v>49</v>
      </c>
      <c r="G67" s="508">
        <v>0</v>
      </c>
      <c r="H67" s="508">
        <v>0</v>
      </c>
      <c r="I67" s="508">
        <f t="shared" si="9"/>
        <v>49</v>
      </c>
      <c r="J67" s="522">
        <f t="shared" si="10"/>
        <v>0</v>
      </c>
    </row>
    <row r="68" spans="2:10">
      <c r="B68" s="509"/>
      <c r="C68" s="507" t="s">
        <v>626</v>
      </c>
      <c r="D68" s="501"/>
      <c r="E68" s="502"/>
      <c r="F68" s="508">
        <v>2100</v>
      </c>
      <c r="G68" s="508">
        <v>0</v>
      </c>
      <c r="H68" s="508">
        <v>0</v>
      </c>
      <c r="I68" s="508">
        <f t="shared" si="9"/>
        <v>2100</v>
      </c>
      <c r="J68" s="522">
        <f t="shared" si="10"/>
        <v>0</v>
      </c>
    </row>
    <row r="69" spans="2:10">
      <c r="B69" s="509"/>
      <c r="C69" s="507" t="s">
        <v>627</v>
      </c>
      <c r="D69" s="501"/>
      <c r="E69" s="502"/>
      <c r="F69" s="508">
        <v>22942</v>
      </c>
      <c r="G69" s="508">
        <v>0</v>
      </c>
      <c r="H69" s="508">
        <v>0</v>
      </c>
      <c r="I69" s="508">
        <f t="shared" si="9"/>
        <v>22942</v>
      </c>
      <c r="J69" s="522">
        <f t="shared" si="10"/>
        <v>0</v>
      </c>
    </row>
    <row r="70" spans="2:10">
      <c r="B70" s="509"/>
      <c r="C70" s="507" t="s">
        <v>628</v>
      </c>
      <c r="D70" s="501"/>
      <c r="E70" s="502"/>
      <c r="F70" s="508">
        <v>44</v>
      </c>
      <c r="G70" s="508">
        <v>0</v>
      </c>
      <c r="H70" s="508">
        <v>0</v>
      </c>
      <c r="I70" s="508">
        <f t="shared" si="9"/>
        <v>44</v>
      </c>
      <c r="J70" s="522">
        <f t="shared" si="10"/>
        <v>0</v>
      </c>
    </row>
    <row r="71" spans="2:10">
      <c r="B71" s="509"/>
      <c r="C71" s="507" t="s">
        <v>629</v>
      </c>
      <c r="D71" s="501"/>
      <c r="E71" s="502"/>
      <c r="F71" s="508">
        <v>147</v>
      </c>
      <c r="G71" s="508">
        <v>0</v>
      </c>
      <c r="H71" s="508">
        <v>0</v>
      </c>
      <c r="I71" s="508">
        <f t="shared" si="9"/>
        <v>147</v>
      </c>
      <c r="J71" s="522">
        <f t="shared" si="10"/>
        <v>0</v>
      </c>
    </row>
    <row r="72" spans="2:10">
      <c r="B72" s="509"/>
      <c r="C72" s="507" t="s">
        <v>630</v>
      </c>
      <c r="D72" s="501"/>
      <c r="E72" s="502"/>
      <c r="F72" s="508">
        <v>7000</v>
      </c>
      <c r="G72" s="508">
        <v>0</v>
      </c>
      <c r="H72" s="508">
        <v>0</v>
      </c>
      <c r="I72" s="508">
        <f t="shared" si="9"/>
        <v>7000</v>
      </c>
      <c r="J72" s="522">
        <f t="shared" si="10"/>
        <v>0</v>
      </c>
    </row>
    <row r="73" spans="2:10">
      <c r="B73" s="509"/>
      <c r="C73" s="507" t="s">
        <v>631</v>
      </c>
      <c r="D73" s="501"/>
      <c r="E73" s="502"/>
      <c r="F73" s="508">
        <v>490</v>
      </c>
      <c r="G73" s="508">
        <v>0</v>
      </c>
      <c r="H73" s="508">
        <v>0</v>
      </c>
      <c r="I73" s="508">
        <f t="shared" si="9"/>
        <v>490</v>
      </c>
      <c r="J73" s="522">
        <f t="shared" si="10"/>
        <v>0</v>
      </c>
    </row>
    <row r="74" spans="2:10">
      <c r="B74" s="509"/>
      <c r="C74" s="507" t="s">
        <v>632</v>
      </c>
      <c r="D74" s="501"/>
      <c r="E74" s="502"/>
      <c r="F74" s="508">
        <v>498</v>
      </c>
      <c r="G74" s="508">
        <v>0</v>
      </c>
      <c r="H74" s="508">
        <v>0</v>
      </c>
      <c r="I74" s="508">
        <f t="shared" si="9"/>
        <v>498</v>
      </c>
      <c r="J74" s="522">
        <f t="shared" si="10"/>
        <v>0</v>
      </c>
    </row>
    <row r="75" spans="2:10">
      <c r="B75" s="509"/>
      <c r="C75" s="507" t="s">
        <v>1117</v>
      </c>
      <c r="D75" s="501"/>
      <c r="E75" s="502"/>
      <c r="F75" s="508">
        <v>1124</v>
      </c>
      <c r="G75" s="508">
        <v>0</v>
      </c>
      <c r="H75" s="508">
        <v>0</v>
      </c>
      <c r="I75" s="508">
        <f t="shared" si="9"/>
        <v>1124</v>
      </c>
      <c r="J75" s="522">
        <f t="shared" si="10"/>
        <v>0</v>
      </c>
    </row>
    <row r="76" spans="2:10">
      <c r="B76" s="509"/>
      <c r="C76" s="507" t="s">
        <v>633</v>
      </c>
      <c r="D76" s="501"/>
      <c r="E76" s="502"/>
      <c r="F76" s="508">
        <v>210</v>
      </c>
      <c r="G76" s="508">
        <v>0</v>
      </c>
      <c r="H76" s="508">
        <v>0</v>
      </c>
      <c r="I76" s="508">
        <f t="shared" si="9"/>
        <v>210</v>
      </c>
      <c r="J76" s="522">
        <f t="shared" si="10"/>
        <v>0</v>
      </c>
    </row>
    <row r="77" spans="2:10">
      <c r="B77" s="509"/>
      <c r="C77" s="507" t="s">
        <v>1118</v>
      </c>
      <c r="D77" s="501"/>
      <c r="E77" s="502"/>
      <c r="F77" s="508">
        <v>4935</v>
      </c>
      <c r="G77" s="508">
        <v>0</v>
      </c>
      <c r="H77" s="508">
        <v>0</v>
      </c>
      <c r="I77" s="508">
        <f t="shared" si="9"/>
        <v>4935</v>
      </c>
      <c r="J77" s="522">
        <f t="shared" si="10"/>
        <v>0</v>
      </c>
    </row>
    <row r="78" spans="2:10">
      <c r="B78" s="509"/>
      <c r="C78" s="507" t="s">
        <v>634</v>
      </c>
      <c r="D78" s="501"/>
      <c r="E78" s="502"/>
      <c r="F78" s="508">
        <v>9</v>
      </c>
      <c r="G78" s="508">
        <v>0</v>
      </c>
      <c r="H78" s="508">
        <v>0</v>
      </c>
      <c r="I78" s="508">
        <f t="shared" si="9"/>
        <v>9</v>
      </c>
      <c r="J78" s="522">
        <f t="shared" si="10"/>
        <v>0</v>
      </c>
    </row>
    <row r="79" spans="2:10">
      <c r="B79" s="509"/>
      <c r="C79" s="507" t="s">
        <v>635</v>
      </c>
      <c r="D79" s="501"/>
      <c r="E79" s="502"/>
      <c r="F79" s="508">
        <v>780</v>
      </c>
      <c r="G79" s="508">
        <v>0</v>
      </c>
      <c r="H79" s="508">
        <v>0</v>
      </c>
      <c r="I79" s="508">
        <f t="shared" si="9"/>
        <v>780</v>
      </c>
      <c r="J79" s="522">
        <f t="shared" si="10"/>
        <v>0</v>
      </c>
    </row>
    <row r="80" spans="2:10">
      <c r="B80" s="509"/>
      <c r="C80" s="507" t="s">
        <v>636</v>
      </c>
      <c r="D80" s="501"/>
      <c r="E80" s="502"/>
      <c r="F80" s="508">
        <v>10260</v>
      </c>
      <c r="G80" s="508">
        <v>0</v>
      </c>
      <c r="H80" s="508">
        <v>0</v>
      </c>
      <c r="I80" s="508">
        <f t="shared" si="9"/>
        <v>10260</v>
      </c>
      <c r="J80" s="522">
        <f t="shared" si="10"/>
        <v>0</v>
      </c>
    </row>
    <row r="81" spans="2:10">
      <c r="B81" s="509"/>
      <c r="C81" s="507" t="s">
        <v>637</v>
      </c>
      <c r="D81" s="501"/>
      <c r="E81" s="502"/>
      <c r="F81" s="508">
        <v>0</v>
      </c>
      <c r="G81" s="508">
        <v>0</v>
      </c>
      <c r="H81" s="508">
        <v>44821</v>
      </c>
      <c r="I81" s="508">
        <f t="shared" si="9"/>
        <v>44821</v>
      </c>
      <c r="J81" s="522">
        <f t="shared" si="10"/>
        <v>44821</v>
      </c>
    </row>
    <row r="82" spans="2:10">
      <c r="B82" s="509"/>
      <c r="C82" s="507" t="s">
        <v>1119</v>
      </c>
      <c r="D82" s="501"/>
      <c r="E82" s="502"/>
      <c r="F82" s="508">
        <v>1438</v>
      </c>
      <c r="G82" s="508">
        <v>0</v>
      </c>
      <c r="H82" s="508">
        <v>0</v>
      </c>
      <c r="I82" s="508">
        <f t="shared" si="9"/>
        <v>1438</v>
      </c>
      <c r="J82" s="522">
        <f t="shared" si="10"/>
        <v>0</v>
      </c>
    </row>
    <row r="83" spans="2:10">
      <c r="B83" s="509"/>
      <c r="C83" s="507" t="s">
        <v>1120</v>
      </c>
      <c r="D83" s="501"/>
      <c r="E83" s="502"/>
      <c r="F83" s="508">
        <v>40</v>
      </c>
      <c r="G83" s="508">
        <v>0</v>
      </c>
      <c r="H83" s="508">
        <v>0</v>
      </c>
      <c r="I83" s="508">
        <f t="shared" si="9"/>
        <v>40</v>
      </c>
      <c r="J83" s="522">
        <f t="shared" si="10"/>
        <v>0</v>
      </c>
    </row>
    <row r="84" spans="2:10">
      <c r="B84" s="509"/>
      <c r="C84" s="507" t="s">
        <v>638</v>
      </c>
      <c r="D84" s="501"/>
      <c r="E84" s="502"/>
      <c r="F84" s="508">
        <v>145</v>
      </c>
      <c r="G84" s="508">
        <v>0</v>
      </c>
      <c r="H84" s="508">
        <v>0</v>
      </c>
      <c r="I84" s="508">
        <f t="shared" si="9"/>
        <v>145</v>
      </c>
      <c r="J84" s="522">
        <f t="shared" si="10"/>
        <v>0</v>
      </c>
    </row>
    <row r="85" spans="2:10">
      <c r="B85" s="509"/>
      <c r="C85" s="507" t="s">
        <v>1121</v>
      </c>
      <c r="D85" s="501"/>
      <c r="E85" s="502"/>
      <c r="F85" s="508">
        <v>128</v>
      </c>
      <c r="G85" s="508">
        <v>0</v>
      </c>
      <c r="H85" s="508">
        <v>178</v>
      </c>
      <c r="I85" s="508">
        <f t="shared" si="9"/>
        <v>306</v>
      </c>
      <c r="J85" s="522">
        <f t="shared" si="10"/>
        <v>178</v>
      </c>
    </row>
    <row r="86" spans="2:10">
      <c r="B86" s="509"/>
      <c r="C86" s="507" t="s">
        <v>1122</v>
      </c>
      <c r="D86" s="501"/>
      <c r="E86" s="502"/>
      <c r="F86" s="508">
        <v>243</v>
      </c>
      <c r="G86" s="508">
        <v>0</v>
      </c>
      <c r="H86" s="508">
        <v>0</v>
      </c>
      <c r="I86" s="508">
        <f t="shared" si="9"/>
        <v>243</v>
      </c>
      <c r="J86" s="522">
        <f t="shared" si="10"/>
        <v>0</v>
      </c>
    </row>
    <row r="87" spans="2:10">
      <c r="B87" s="509"/>
      <c r="C87" s="507" t="s">
        <v>639</v>
      </c>
      <c r="D87" s="501"/>
      <c r="E87" s="502"/>
      <c r="F87" s="508">
        <v>475</v>
      </c>
      <c r="G87" s="508">
        <v>0</v>
      </c>
      <c r="H87" s="508">
        <v>0</v>
      </c>
      <c r="I87" s="508">
        <f t="shared" si="9"/>
        <v>475</v>
      </c>
      <c r="J87" s="522">
        <f t="shared" si="10"/>
        <v>0</v>
      </c>
    </row>
    <row r="88" spans="2:10">
      <c r="B88" s="509"/>
      <c r="C88" s="507" t="s">
        <v>640</v>
      </c>
      <c r="D88" s="501"/>
      <c r="E88" s="502"/>
      <c r="F88" s="508">
        <v>3045</v>
      </c>
      <c r="G88" s="508">
        <v>0</v>
      </c>
      <c r="H88" s="508">
        <v>0</v>
      </c>
      <c r="I88" s="508">
        <f t="shared" si="9"/>
        <v>3045</v>
      </c>
      <c r="J88" s="522">
        <f t="shared" si="10"/>
        <v>0</v>
      </c>
    </row>
    <row r="89" spans="2:10">
      <c r="B89" s="509"/>
      <c r="C89" s="507" t="s">
        <v>641</v>
      </c>
      <c r="D89" s="501"/>
      <c r="E89" s="502"/>
      <c r="F89" s="508">
        <v>272</v>
      </c>
      <c r="G89" s="508">
        <v>0</v>
      </c>
      <c r="H89" s="508">
        <v>0</v>
      </c>
      <c r="I89" s="508">
        <f t="shared" si="9"/>
        <v>272</v>
      </c>
      <c r="J89" s="522">
        <f t="shared" si="10"/>
        <v>0</v>
      </c>
    </row>
    <row r="90" spans="2:10">
      <c r="B90" s="509"/>
      <c r="C90" s="507" t="s">
        <v>1123</v>
      </c>
      <c r="D90" s="501"/>
      <c r="E90" s="502"/>
      <c r="F90" s="508">
        <v>2462</v>
      </c>
      <c r="G90" s="508">
        <v>0</v>
      </c>
      <c r="H90" s="508">
        <v>0</v>
      </c>
      <c r="I90" s="508">
        <f t="shared" si="9"/>
        <v>2462</v>
      </c>
      <c r="J90" s="522">
        <f t="shared" si="10"/>
        <v>0</v>
      </c>
    </row>
    <row r="91" spans="2:10">
      <c r="B91" s="509"/>
      <c r="C91" s="507" t="s">
        <v>1124</v>
      </c>
      <c r="D91" s="501"/>
      <c r="E91" s="502"/>
      <c r="F91" s="508">
        <v>311</v>
      </c>
      <c r="G91" s="508">
        <v>0</v>
      </c>
      <c r="H91" s="508">
        <v>0</v>
      </c>
      <c r="I91" s="508">
        <f t="shared" si="9"/>
        <v>311</v>
      </c>
      <c r="J91" s="522">
        <f t="shared" si="10"/>
        <v>0</v>
      </c>
    </row>
    <row r="92" spans="2:10">
      <c r="B92" s="509"/>
      <c r="C92" s="507" t="s">
        <v>1125</v>
      </c>
      <c r="D92" s="501"/>
      <c r="E92" s="502"/>
      <c r="F92" s="508">
        <v>2517</v>
      </c>
      <c r="G92" s="508">
        <v>0</v>
      </c>
      <c r="H92" s="508">
        <v>0</v>
      </c>
      <c r="I92" s="508">
        <f t="shared" si="9"/>
        <v>2517</v>
      </c>
      <c r="J92" s="522">
        <f t="shared" si="10"/>
        <v>0</v>
      </c>
    </row>
    <row r="93" spans="2:10">
      <c r="B93" s="509"/>
      <c r="C93" s="507" t="s">
        <v>1126</v>
      </c>
      <c r="D93" s="501"/>
      <c r="E93" s="502"/>
      <c r="F93" s="508">
        <v>29833</v>
      </c>
      <c r="G93" s="508">
        <v>0</v>
      </c>
      <c r="H93" s="508">
        <v>3980</v>
      </c>
      <c r="I93" s="508">
        <f t="shared" si="9"/>
        <v>33813</v>
      </c>
      <c r="J93" s="522">
        <f t="shared" ref="J93:J97" si="11">I93-F93</f>
        <v>3980</v>
      </c>
    </row>
    <row r="94" spans="2:10">
      <c r="B94" s="509"/>
      <c r="C94" s="501" t="s">
        <v>1127</v>
      </c>
      <c r="D94" s="501"/>
      <c r="E94" s="502"/>
      <c r="F94" s="503">
        <v>512</v>
      </c>
      <c r="G94" s="503">
        <v>0</v>
      </c>
      <c r="H94" s="503">
        <v>0</v>
      </c>
      <c r="I94" s="508">
        <f t="shared" si="9"/>
        <v>512</v>
      </c>
      <c r="J94" s="522">
        <f t="shared" si="11"/>
        <v>0</v>
      </c>
    </row>
    <row r="95" spans="2:10">
      <c r="B95" s="509"/>
      <c r="C95" s="501" t="s">
        <v>1128</v>
      </c>
      <c r="D95" s="501"/>
      <c r="E95" s="502"/>
      <c r="F95" s="503">
        <v>177</v>
      </c>
      <c r="G95" s="503">
        <v>0</v>
      </c>
      <c r="H95" s="503">
        <v>0</v>
      </c>
      <c r="I95" s="508">
        <f t="shared" si="9"/>
        <v>177</v>
      </c>
      <c r="J95" s="522">
        <f t="shared" si="11"/>
        <v>0</v>
      </c>
    </row>
    <row r="96" spans="2:10">
      <c r="B96" s="509"/>
      <c r="C96" s="501" t="s">
        <v>1129</v>
      </c>
      <c r="D96" s="501"/>
      <c r="E96" s="502"/>
      <c r="F96" s="503">
        <v>19631</v>
      </c>
      <c r="G96" s="503">
        <v>0</v>
      </c>
      <c r="H96" s="503">
        <v>0</v>
      </c>
      <c r="I96" s="508">
        <f t="shared" si="9"/>
        <v>19631</v>
      </c>
      <c r="J96" s="522">
        <f t="shared" si="11"/>
        <v>0</v>
      </c>
    </row>
    <row r="97" spans="2:12">
      <c r="B97" s="509"/>
      <c r="C97" s="501" t="s">
        <v>1130</v>
      </c>
      <c r="D97" s="501"/>
      <c r="E97" s="502"/>
      <c r="F97" s="503">
        <v>19631</v>
      </c>
      <c r="G97" s="503">
        <v>0</v>
      </c>
      <c r="H97" s="503">
        <v>0</v>
      </c>
      <c r="I97" s="508">
        <f t="shared" si="9"/>
        <v>19631</v>
      </c>
      <c r="J97" s="522">
        <f t="shared" si="11"/>
        <v>0</v>
      </c>
    </row>
    <row r="98" spans="2:12">
      <c r="B98" s="509"/>
      <c r="C98" s="501"/>
      <c r="D98" s="501"/>
      <c r="E98" s="502"/>
      <c r="F98" s="503"/>
      <c r="G98" s="503"/>
      <c r="H98" s="503"/>
      <c r="I98" s="503"/>
      <c r="J98" s="523"/>
    </row>
    <row r="99" spans="2:12">
      <c r="B99" s="509"/>
      <c r="C99" s="501"/>
      <c r="D99" s="739" t="s">
        <v>642</v>
      </c>
      <c r="E99" s="739"/>
      <c r="F99" s="504">
        <f>F13+F22+F36</f>
        <v>2100331</v>
      </c>
      <c r="G99" s="504">
        <f t="shared" ref="G99:I99" si="12">G13+G22+G36</f>
        <v>0</v>
      </c>
      <c r="H99" s="504">
        <f t="shared" si="12"/>
        <v>50703</v>
      </c>
      <c r="I99" s="504">
        <f t="shared" si="12"/>
        <v>2151034</v>
      </c>
      <c r="J99" s="504">
        <f>J13+J22+J36</f>
        <v>50703</v>
      </c>
    </row>
    <row r="100" spans="2:12">
      <c r="B100" s="515"/>
      <c r="C100" s="516"/>
      <c r="D100" s="516"/>
      <c r="E100" s="517"/>
      <c r="F100" s="518"/>
      <c r="G100" s="518"/>
      <c r="H100" s="518"/>
      <c r="I100" s="518"/>
      <c r="J100" s="524"/>
    </row>
    <row r="101" spans="2:12">
      <c r="B101" s="510"/>
      <c r="C101" s="501"/>
      <c r="D101" s="501"/>
      <c r="E101" s="502"/>
      <c r="F101" s="504"/>
      <c r="G101" s="504"/>
      <c r="H101" s="504"/>
      <c r="I101" s="504"/>
      <c r="J101" s="504"/>
    </row>
    <row r="102" spans="2:12">
      <c r="C102" s="501"/>
      <c r="D102" s="501"/>
      <c r="E102" s="502"/>
      <c r="F102" s="504"/>
      <c r="G102" s="504"/>
      <c r="H102" s="504"/>
      <c r="I102" s="504"/>
    </row>
    <row r="103" spans="2:12">
      <c r="C103" s="501"/>
      <c r="D103" s="501"/>
      <c r="E103" s="502"/>
      <c r="F103" s="504"/>
      <c r="G103" s="504"/>
      <c r="H103" s="504"/>
      <c r="I103" s="504"/>
    </row>
    <row r="104" spans="2:12">
      <c r="C104" s="706" t="s">
        <v>64</v>
      </c>
      <c r="D104" s="706"/>
      <c r="E104" s="706"/>
      <c r="F104" s="706"/>
      <c r="G104" s="706"/>
      <c r="H104" s="706"/>
      <c r="I104" s="706"/>
    </row>
    <row r="105" spans="2:12">
      <c r="C105" s="557"/>
      <c r="D105" s="557"/>
      <c r="E105" s="557"/>
      <c r="F105" s="557"/>
      <c r="G105" s="557"/>
      <c r="H105" s="557"/>
      <c r="I105" s="557"/>
    </row>
    <row r="106" spans="2:12">
      <c r="B106" s="758"/>
      <c r="C106" s="758"/>
      <c r="D106" s="758"/>
      <c r="E106" s="570"/>
      <c r="F106" s="36"/>
      <c r="G106" s="3"/>
      <c r="H106" s="569"/>
      <c r="I106" s="569"/>
      <c r="J106" s="569"/>
      <c r="K106" s="36"/>
      <c r="L106" s="36"/>
    </row>
    <row r="107" spans="2:12">
      <c r="B107" s="700" t="s">
        <v>1103</v>
      </c>
      <c r="C107" s="700"/>
      <c r="D107" s="700"/>
      <c r="E107" s="556"/>
      <c r="F107" s="756" t="s">
        <v>1137</v>
      </c>
      <c r="G107" s="756"/>
      <c r="H107" s="574"/>
      <c r="I107" s="700" t="s">
        <v>408</v>
      </c>
      <c r="J107" s="700"/>
      <c r="K107" s="556"/>
      <c r="L107" s="36"/>
    </row>
    <row r="108" spans="2:12" ht="15" customHeight="1">
      <c r="B108" s="699" t="s">
        <v>412</v>
      </c>
      <c r="C108" s="699"/>
      <c r="D108" s="699"/>
      <c r="F108" s="759" t="s">
        <v>1132</v>
      </c>
      <c r="G108" s="759"/>
      <c r="I108" s="760" t="s">
        <v>409</v>
      </c>
      <c r="J108" s="760"/>
    </row>
  </sheetData>
  <mergeCells count="20">
    <mergeCell ref="C12:D12"/>
    <mergeCell ref="D99:E99"/>
    <mergeCell ref="C104:I104"/>
    <mergeCell ref="D13:E13"/>
    <mergeCell ref="D22:E22"/>
    <mergeCell ref="D36:E36"/>
    <mergeCell ref="B9:E10"/>
    <mergeCell ref="D3:I3"/>
    <mergeCell ref="D4:I4"/>
    <mergeCell ref="D5:I5"/>
    <mergeCell ref="D6:I6"/>
    <mergeCell ref="C7:J7"/>
    <mergeCell ref="C8:J8"/>
    <mergeCell ref="B106:D106"/>
    <mergeCell ref="B107:D107"/>
    <mergeCell ref="F107:G107"/>
    <mergeCell ref="I107:J107"/>
    <mergeCell ref="B108:D108"/>
    <mergeCell ref="F108:G108"/>
    <mergeCell ref="I108:J108"/>
  </mergeCells>
  <pageMargins left="0.70866141732283472" right="0.70866141732283472" top="0.74803149606299213" bottom="0.74803149606299213" header="0.31496062992125984" footer="0.31496062992125984"/>
  <pageSetup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197"/>
  <sheetViews>
    <sheetView showGridLines="0" view="pageBreakPreview" topLeftCell="A187" zoomScaleNormal="50" zoomScaleSheetLayoutView="100" workbookViewId="0">
      <selection activeCell="C225" sqref="C225"/>
    </sheetView>
  </sheetViews>
  <sheetFormatPr baseColWidth="10" defaultRowHeight="15"/>
  <cols>
    <col min="1" max="1" width="46.5703125" customWidth="1"/>
    <col min="2" max="2" width="15.85546875" customWidth="1"/>
    <col min="3" max="3" width="32.85546875" customWidth="1"/>
    <col min="4" max="4" width="3.140625" customWidth="1"/>
    <col min="5" max="5" width="14.28515625" customWidth="1"/>
  </cols>
  <sheetData>
    <row r="1" spans="1:6">
      <c r="A1" s="701" t="s">
        <v>1186</v>
      </c>
      <c r="B1" s="701"/>
      <c r="C1" s="701"/>
      <c r="D1" s="701"/>
      <c r="E1" s="701"/>
      <c r="F1" s="701"/>
    </row>
    <row r="2" spans="1:6">
      <c r="A2" s="688" t="s">
        <v>0</v>
      </c>
      <c r="B2" s="688"/>
      <c r="C2" s="688"/>
      <c r="D2" s="688"/>
      <c r="E2" s="688"/>
      <c r="F2" s="617"/>
    </row>
    <row r="3" spans="1:6">
      <c r="A3" s="688" t="s">
        <v>421</v>
      </c>
      <c r="B3" s="688"/>
      <c r="C3" s="688"/>
      <c r="D3" s="688"/>
      <c r="E3" s="688"/>
      <c r="F3" s="617"/>
    </row>
    <row r="4" spans="1:6">
      <c r="A4" s="688" t="s">
        <v>1187</v>
      </c>
      <c r="B4" s="688"/>
      <c r="C4" s="688"/>
      <c r="D4" s="688"/>
      <c r="E4" s="688"/>
      <c r="F4" s="617"/>
    </row>
    <row r="5" spans="1:6">
      <c r="A5" s="688" t="s">
        <v>2</v>
      </c>
      <c r="B5" s="688"/>
      <c r="C5" s="688"/>
      <c r="D5" s="688"/>
      <c r="E5" s="688"/>
      <c r="F5" s="617"/>
    </row>
    <row r="6" spans="1:6">
      <c r="A6" s="770"/>
      <c r="B6" s="770"/>
      <c r="C6" s="770"/>
      <c r="D6" s="771"/>
      <c r="E6" s="770"/>
      <c r="F6" s="617"/>
    </row>
    <row r="8" spans="1:6">
      <c r="A8" s="416"/>
    </row>
    <row r="9" spans="1:6">
      <c r="A9" s="417"/>
    </row>
    <row r="10" spans="1:6">
      <c r="A10" s="782" t="s">
        <v>422</v>
      </c>
      <c r="B10" s="782"/>
      <c r="C10" s="782"/>
      <c r="D10" s="563"/>
    </row>
    <row r="11" spans="1:6">
      <c r="A11" s="417"/>
    </row>
    <row r="12" spans="1:6" ht="42.6" customHeight="1">
      <c r="A12" s="781" t="s">
        <v>423</v>
      </c>
      <c r="B12" s="781"/>
      <c r="C12" s="781"/>
      <c r="D12" s="781"/>
      <c r="E12" s="781"/>
    </row>
    <row r="13" spans="1:6">
      <c r="A13" s="417" t="s">
        <v>123</v>
      </c>
    </row>
    <row r="14" spans="1:6" ht="69.599999999999994" customHeight="1">
      <c r="A14" s="776" t="s">
        <v>424</v>
      </c>
      <c r="B14" s="776"/>
      <c r="C14" s="776"/>
      <c r="D14" s="776"/>
      <c r="E14" s="776"/>
    </row>
    <row r="15" spans="1:6">
      <c r="A15" s="416"/>
    </row>
    <row r="16" spans="1:6" ht="48" customHeight="1">
      <c r="A16" s="776" t="s">
        <v>425</v>
      </c>
      <c r="B16" s="776"/>
      <c r="C16" s="776"/>
      <c r="D16" s="776"/>
      <c r="E16" s="776"/>
    </row>
    <row r="17" spans="1:5">
      <c r="A17" s="416"/>
    </row>
    <row r="18" spans="1:5">
      <c r="A18" s="418" t="s">
        <v>426</v>
      </c>
    </row>
    <row r="19" spans="1:5">
      <c r="A19" s="418"/>
    </row>
    <row r="20" spans="1:5" ht="52.9" customHeight="1">
      <c r="A20" s="780" t="s">
        <v>427</v>
      </c>
      <c r="B20" s="780"/>
      <c r="C20" s="780"/>
      <c r="D20" s="780"/>
      <c r="E20" s="780"/>
    </row>
    <row r="21" spans="1:5">
      <c r="A21" s="416"/>
    </row>
    <row r="22" spans="1:5" ht="43.15" customHeight="1">
      <c r="A22" s="776" t="s">
        <v>428</v>
      </c>
      <c r="B22" s="776"/>
      <c r="C22" s="776"/>
      <c r="D22" s="776"/>
      <c r="E22" s="776"/>
    </row>
    <row r="23" spans="1:5">
      <c r="A23" s="416"/>
    </row>
    <row r="24" spans="1:5" ht="33.6" customHeight="1">
      <c r="A24" s="776" t="s">
        <v>429</v>
      </c>
      <c r="B24" s="776"/>
      <c r="C24" s="776"/>
      <c r="D24" s="776"/>
      <c r="E24" s="776"/>
    </row>
    <row r="25" spans="1:5">
      <c r="A25" s="416"/>
    </row>
    <row r="26" spans="1:5">
      <c r="A26" s="773" t="s">
        <v>430</v>
      </c>
      <c r="B26" s="773"/>
      <c r="C26" s="773"/>
      <c r="D26" s="773"/>
      <c r="E26" s="773"/>
    </row>
    <row r="27" spans="1:5">
      <c r="A27" s="773" t="s">
        <v>431</v>
      </c>
      <c r="B27" s="773"/>
      <c r="C27" s="773"/>
      <c r="D27" s="773"/>
      <c r="E27" s="773"/>
    </row>
    <row r="28" spans="1:5">
      <c r="A28" s="773"/>
      <c r="B28" s="773"/>
      <c r="C28" s="773"/>
      <c r="D28" s="773"/>
      <c r="E28" s="773"/>
    </row>
    <row r="29" spans="1:5">
      <c r="A29" s="416"/>
    </row>
    <row r="30" spans="1:5" ht="27.6" customHeight="1">
      <c r="A30" s="776" t="s">
        <v>432</v>
      </c>
      <c r="B30" s="776"/>
      <c r="C30" s="776"/>
      <c r="D30" s="776"/>
      <c r="E30" s="776"/>
    </row>
    <row r="31" spans="1:5">
      <c r="A31" s="416"/>
    </row>
    <row r="32" spans="1:5" ht="41.45" customHeight="1">
      <c r="A32" s="776" t="s">
        <v>433</v>
      </c>
      <c r="B32" s="776"/>
      <c r="C32" s="776"/>
      <c r="D32" s="776"/>
      <c r="E32" s="776"/>
    </row>
    <row r="33" spans="1:5">
      <c r="A33" s="419"/>
    </row>
    <row r="34" spans="1:5">
      <c r="A34" s="416"/>
    </row>
    <row r="35" spans="1:5">
      <c r="A35" s="417"/>
    </row>
    <row r="36" spans="1:5">
      <c r="A36" s="783" t="s">
        <v>434</v>
      </c>
      <c r="B36" s="783"/>
      <c r="C36" s="783"/>
      <c r="D36" s="783"/>
      <c r="E36" s="783"/>
    </row>
    <row r="37" spans="1:5">
      <c r="A37" s="416"/>
    </row>
    <row r="38" spans="1:5">
      <c r="A38" s="784" t="s">
        <v>435</v>
      </c>
      <c r="B38" s="784"/>
      <c r="C38" s="784"/>
      <c r="D38" s="784"/>
      <c r="E38" s="784"/>
    </row>
    <row r="39" spans="1:5">
      <c r="A39" s="416"/>
    </row>
    <row r="40" spans="1:5">
      <c r="A40" s="779" t="s">
        <v>498</v>
      </c>
      <c r="B40" s="779"/>
      <c r="C40" s="779"/>
      <c r="D40" s="779"/>
      <c r="E40" s="779"/>
    </row>
    <row r="41" spans="1:5">
      <c r="A41" s="416"/>
    </row>
    <row r="42" spans="1:5" ht="42.6" customHeight="1">
      <c r="A42" s="776" t="s">
        <v>570</v>
      </c>
      <c r="B42" s="776"/>
      <c r="C42" s="776"/>
      <c r="D42" s="776"/>
      <c r="E42" s="776"/>
    </row>
    <row r="43" spans="1:5">
      <c r="A43" s="416"/>
    </row>
    <row r="44" spans="1:5" ht="44.45" customHeight="1">
      <c r="A44" s="780" t="s">
        <v>436</v>
      </c>
      <c r="B44" s="780"/>
      <c r="C44" s="780"/>
      <c r="D44" s="780"/>
      <c r="E44" s="780"/>
    </row>
    <row r="45" spans="1:5">
      <c r="A45" s="416"/>
    </row>
    <row r="46" spans="1:5">
      <c r="A46" s="779" t="s">
        <v>499</v>
      </c>
      <c r="B46" s="779"/>
      <c r="C46" s="779"/>
      <c r="D46" s="779"/>
      <c r="E46" s="779"/>
    </row>
    <row r="47" spans="1:5" ht="51" customHeight="1">
      <c r="A47" s="776" t="s">
        <v>571</v>
      </c>
      <c r="B47" s="776"/>
      <c r="C47" s="776"/>
      <c r="D47" s="776"/>
      <c r="E47" s="776"/>
    </row>
    <row r="48" spans="1:5">
      <c r="A48" s="416"/>
    </row>
    <row r="49" spans="1:5">
      <c r="A49" s="416" t="s">
        <v>437</v>
      </c>
    </row>
    <row r="50" spans="1:5" ht="69" customHeight="1">
      <c r="A50" s="776" t="s">
        <v>438</v>
      </c>
      <c r="B50" s="776"/>
      <c r="C50" s="776"/>
      <c r="D50" s="776"/>
      <c r="E50" s="776"/>
    </row>
    <row r="51" spans="1:5">
      <c r="A51" s="416"/>
    </row>
    <row r="52" spans="1:5">
      <c r="A52" s="416" t="s">
        <v>439</v>
      </c>
    </row>
    <row r="53" spans="1:5" ht="82.9" customHeight="1">
      <c r="A53" s="776" t="s">
        <v>440</v>
      </c>
      <c r="B53" s="776"/>
      <c r="C53" s="776"/>
      <c r="D53" s="776"/>
      <c r="E53" s="776"/>
    </row>
    <row r="54" spans="1:5" ht="15.75" thickBot="1">
      <c r="A54" s="416"/>
    </row>
    <row r="55" spans="1:5" ht="46.5" customHeight="1" thickBot="1">
      <c r="A55" s="420" t="s">
        <v>441</v>
      </c>
      <c r="B55" s="421" t="s">
        <v>442</v>
      </c>
      <c r="C55" s="421" t="s">
        <v>443</v>
      </c>
      <c r="D55" s="576"/>
    </row>
    <row r="56" spans="1:5" ht="15.75" thickBot="1">
      <c r="A56" s="422" t="s">
        <v>279</v>
      </c>
      <c r="B56" s="423">
        <v>0.1</v>
      </c>
      <c r="C56" s="424">
        <v>10</v>
      </c>
      <c r="D56" s="577"/>
    </row>
    <row r="57" spans="1:5" ht="29.25" thickBot="1">
      <c r="A57" s="422" t="s">
        <v>444</v>
      </c>
      <c r="B57" s="423">
        <v>0.3</v>
      </c>
      <c r="C57" s="424">
        <v>3.33</v>
      </c>
      <c r="D57" s="577"/>
    </row>
    <row r="58" spans="1:5" ht="15.75" thickBot="1">
      <c r="A58" s="422" t="s">
        <v>445</v>
      </c>
      <c r="B58" s="424">
        <v>20</v>
      </c>
      <c r="C58" s="424">
        <v>5</v>
      </c>
      <c r="D58" s="577"/>
    </row>
    <row r="59" spans="1:5" ht="15.75" thickBot="1">
      <c r="A59" s="425" t="s">
        <v>446</v>
      </c>
      <c r="B59" s="424">
        <v>3.3</v>
      </c>
      <c r="C59" s="424">
        <v>30</v>
      </c>
      <c r="D59" s="577"/>
    </row>
    <row r="60" spans="1:5">
      <c r="A60" s="418"/>
    </row>
    <row r="61" spans="1:5">
      <c r="A61" s="418"/>
    </row>
    <row r="62" spans="1:5">
      <c r="A62" s="416" t="s">
        <v>500</v>
      </c>
      <c r="B62" s="416"/>
    </row>
    <row r="63" spans="1:5">
      <c r="A63" s="416"/>
    </row>
    <row r="64" spans="1:5" ht="90" customHeight="1">
      <c r="A64" s="776" t="s">
        <v>1138</v>
      </c>
      <c r="B64" s="776"/>
      <c r="C64" s="776"/>
      <c r="D64" s="776"/>
      <c r="E64" s="776"/>
    </row>
    <row r="65" spans="1:5">
      <c r="A65" s="418"/>
    </row>
    <row r="66" spans="1:5">
      <c r="A66" s="418" t="s">
        <v>501</v>
      </c>
      <c r="B66" s="418"/>
    </row>
    <row r="67" spans="1:5">
      <c r="A67" s="416"/>
    </row>
    <row r="68" spans="1:5" ht="55.15" customHeight="1">
      <c r="A68" s="776" t="s">
        <v>447</v>
      </c>
      <c r="B68" s="776"/>
      <c r="C68" s="776"/>
      <c r="D68" s="776"/>
      <c r="E68" s="776"/>
    </row>
    <row r="69" spans="1:5">
      <c r="A69" s="416"/>
    </row>
    <row r="70" spans="1:5">
      <c r="A70" s="416" t="s">
        <v>502</v>
      </c>
      <c r="B70" s="416"/>
    </row>
    <row r="71" spans="1:5">
      <c r="A71" s="416"/>
    </row>
    <row r="72" spans="1:5" ht="65.45" customHeight="1">
      <c r="A72" s="780" t="s">
        <v>448</v>
      </c>
      <c r="B72" s="780"/>
      <c r="C72" s="780"/>
      <c r="D72" s="780"/>
      <c r="E72" s="780"/>
    </row>
    <row r="73" spans="1:5">
      <c r="A73" s="416"/>
    </row>
    <row r="74" spans="1:5">
      <c r="A74" s="416" t="s">
        <v>503</v>
      </c>
      <c r="B74" s="416"/>
    </row>
    <row r="75" spans="1:5">
      <c r="A75" s="416"/>
    </row>
    <row r="76" spans="1:5" ht="72.599999999999994" customHeight="1">
      <c r="A76" s="776" t="s">
        <v>449</v>
      </c>
      <c r="B76" s="776"/>
      <c r="C76" s="776"/>
      <c r="D76" s="776"/>
      <c r="E76" s="776"/>
    </row>
    <row r="77" spans="1:5">
      <c r="A77" s="416"/>
    </row>
    <row r="78" spans="1:5">
      <c r="A78" s="416" t="s">
        <v>450</v>
      </c>
    </row>
    <row r="79" spans="1:5">
      <c r="A79" s="416"/>
    </row>
    <row r="80" spans="1:5" ht="41.45" customHeight="1">
      <c r="A80" s="776" t="s">
        <v>451</v>
      </c>
      <c r="B80" s="776"/>
      <c r="C80" s="776"/>
      <c r="D80" s="776"/>
      <c r="E80" s="776"/>
    </row>
    <row r="81" spans="1:5" ht="27.6" customHeight="1">
      <c r="A81" s="776" t="s">
        <v>452</v>
      </c>
      <c r="B81" s="776"/>
      <c r="C81" s="776"/>
      <c r="D81" s="776"/>
      <c r="E81" s="776"/>
    </row>
    <row r="82" spans="1:5" ht="51.6" customHeight="1">
      <c r="A82" s="776" t="s">
        <v>453</v>
      </c>
      <c r="B82" s="776"/>
      <c r="C82" s="776"/>
      <c r="D82" s="776"/>
      <c r="E82" s="776"/>
    </row>
    <row r="83" spans="1:5" ht="59.45" customHeight="1">
      <c r="A83" s="776" t="s">
        <v>454</v>
      </c>
      <c r="B83" s="776"/>
      <c r="C83" s="776"/>
      <c r="D83" s="776"/>
      <c r="E83" s="776"/>
    </row>
    <row r="84" spans="1:5">
      <c r="A84" s="418"/>
    </row>
    <row r="85" spans="1:5">
      <c r="A85" s="416"/>
    </row>
    <row r="86" spans="1:5" ht="28.5">
      <c r="A86" s="416" t="s">
        <v>504</v>
      </c>
      <c r="B86" s="416"/>
    </row>
    <row r="87" spans="1:5">
      <c r="A87" s="416"/>
    </row>
    <row r="88" spans="1:5" ht="48.6" customHeight="1">
      <c r="A88" s="776" t="s">
        <v>455</v>
      </c>
      <c r="B88" s="776"/>
      <c r="C88" s="776"/>
      <c r="D88" s="776"/>
      <c r="E88" s="776"/>
    </row>
    <row r="89" spans="1:5">
      <c r="A89" s="416"/>
    </row>
    <row r="90" spans="1:5">
      <c r="A90" s="416"/>
    </row>
    <row r="91" spans="1:5" ht="28.5">
      <c r="A91" s="417" t="s">
        <v>456</v>
      </c>
    </row>
    <row r="92" spans="1:5">
      <c r="A92" s="417"/>
    </row>
    <row r="93" spans="1:5" ht="28.5">
      <c r="A93" s="417" t="s">
        <v>457</v>
      </c>
    </row>
    <row r="94" spans="1:5">
      <c r="A94" s="417"/>
    </row>
    <row r="95" spans="1:5">
      <c r="A95" s="426"/>
      <c r="B95" s="778" t="s">
        <v>1139</v>
      </c>
      <c r="C95" s="778"/>
      <c r="D95" s="778"/>
      <c r="E95" s="778"/>
    </row>
    <row r="96" spans="1:5">
      <c r="A96" s="426"/>
      <c r="B96" s="427">
        <v>2014</v>
      </c>
      <c r="C96" s="426"/>
      <c r="D96" s="426"/>
      <c r="E96" s="427">
        <v>2013</v>
      </c>
    </row>
    <row r="97" spans="1:5">
      <c r="A97" s="428" t="s">
        <v>458</v>
      </c>
      <c r="B97" s="437">
        <v>25497</v>
      </c>
      <c r="C97" s="426"/>
      <c r="D97" s="426"/>
      <c r="E97" s="437">
        <v>29193</v>
      </c>
    </row>
    <row r="98" spans="1:5" ht="15.75" thickBot="1">
      <c r="A98" s="428" t="s">
        <v>459</v>
      </c>
      <c r="B98" s="525">
        <v>-345929</v>
      </c>
      <c r="C98" s="426"/>
      <c r="D98" s="426"/>
      <c r="E98" s="438" t="s">
        <v>1140</v>
      </c>
    </row>
    <row r="99" spans="1:5" ht="15.75" thickBot="1">
      <c r="A99" s="426"/>
      <c r="B99" s="575">
        <v>-320432</v>
      </c>
      <c r="C99" s="426"/>
      <c r="D99" s="426"/>
      <c r="E99" s="439" t="s">
        <v>1141</v>
      </c>
    </row>
    <row r="100" spans="1:5" ht="15.75" thickTop="1">
      <c r="A100" s="417"/>
    </row>
    <row r="101" spans="1:5">
      <c r="A101" s="417"/>
    </row>
    <row r="102" spans="1:5">
      <c r="A102" s="417" t="s">
        <v>460</v>
      </c>
    </row>
    <row r="103" spans="1:5">
      <c r="A103" s="417"/>
    </row>
    <row r="104" spans="1:5">
      <c r="B104" s="777" t="s">
        <v>461</v>
      </c>
      <c r="C104" s="777"/>
      <c r="D104" s="777"/>
      <c r="E104" s="777"/>
    </row>
    <row r="105" spans="1:5">
      <c r="A105" s="426"/>
      <c r="B105" s="778" t="s">
        <v>1139</v>
      </c>
      <c r="C105" s="778"/>
      <c r="D105" s="778"/>
      <c r="E105" s="778"/>
    </row>
    <row r="106" spans="1:5">
      <c r="A106" s="426"/>
      <c r="B106" s="427">
        <v>2014</v>
      </c>
      <c r="C106" s="426"/>
      <c r="D106" s="426"/>
      <c r="E106" s="427">
        <v>2013</v>
      </c>
    </row>
    <row r="107" spans="1:5">
      <c r="A107" s="428" t="s">
        <v>462</v>
      </c>
      <c r="B107" s="438" t="s">
        <v>1142</v>
      </c>
      <c r="C107" s="426"/>
      <c r="D107" s="426"/>
      <c r="E107" s="438" t="s">
        <v>1145</v>
      </c>
    </row>
    <row r="108" spans="1:5" ht="15.75" thickBot="1">
      <c r="A108" s="428" t="s">
        <v>463</v>
      </c>
      <c r="B108" s="438" t="s">
        <v>1143</v>
      </c>
      <c r="C108" s="426"/>
      <c r="D108" s="426"/>
      <c r="E108" s="525">
        <v>1019613</v>
      </c>
    </row>
    <row r="109" spans="1:5" ht="15.75" thickBot="1">
      <c r="A109" s="429" t="s">
        <v>127</v>
      </c>
      <c r="B109" s="439" t="s">
        <v>1144</v>
      </c>
      <c r="C109" s="426"/>
      <c r="D109" s="426"/>
      <c r="E109" s="439" t="s">
        <v>1146</v>
      </c>
    </row>
    <row r="110" spans="1:5" ht="15.75" thickTop="1">
      <c r="A110" s="416"/>
    </row>
    <row r="111" spans="1:5">
      <c r="A111" s="430"/>
    </row>
    <row r="112" spans="1:5" ht="28.5">
      <c r="A112" s="430" t="s">
        <v>464</v>
      </c>
    </row>
    <row r="113" spans="1:5">
      <c r="A113" s="431"/>
    </row>
    <row r="114" spans="1:5">
      <c r="A114" s="775" t="s">
        <v>465</v>
      </c>
      <c r="B114" s="775"/>
      <c r="C114" s="775"/>
      <c r="D114" s="775"/>
      <c r="E114" s="775"/>
    </row>
    <row r="115" spans="1:5">
      <c r="A115" s="431"/>
    </row>
    <row r="116" spans="1:5">
      <c r="A116" s="428"/>
      <c r="B116" s="427">
        <v>2014</v>
      </c>
      <c r="C116" s="427">
        <v>2013</v>
      </c>
      <c r="D116" s="562"/>
    </row>
    <row r="117" spans="1:5">
      <c r="A117" s="428" t="s">
        <v>466</v>
      </c>
      <c r="B117" s="440">
        <v>12096593</v>
      </c>
      <c r="C117" s="440">
        <v>12096593</v>
      </c>
      <c r="D117" s="440"/>
    </row>
    <row r="118" spans="1:5">
      <c r="A118" s="560" t="s">
        <v>1147</v>
      </c>
      <c r="B118" s="440">
        <v>3165990</v>
      </c>
      <c r="C118" s="440">
        <v>3020942</v>
      </c>
      <c r="D118" s="440"/>
    </row>
    <row r="119" spans="1:5">
      <c r="A119" s="560" t="s">
        <v>280</v>
      </c>
      <c r="B119" s="440">
        <v>374420</v>
      </c>
      <c r="C119" s="440">
        <v>374420</v>
      </c>
      <c r="D119" s="440"/>
    </row>
    <row r="120" spans="1:5">
      <c r="A120" s="560" t="s">
        <v>1148</v>
      </c>
      <c r="B120" s="440">
        <v>1952743</v>
      </c>
      <c r="C120" s="440">
        <v>1664660</v>
      </c>
      <c r="D120" s="440"/>
    </row>
    <row r="121" spans="1:5">
      <c r="A121" s="560" t="s">
        <v>284</v>
      </c>
      <c r="B121" s="440">
        <v>561424</v>
      </c>
      <c r="C121" s="440">
        <v>461433</v>
      </c>
      <c r="D121" s="440"/>
    </row>
    <row r="122" spans="1:5">
      <c r="A122" s="560" t="s">
        <v>468</v>
      </c>
      <c r="B122" s="440">
        <v>346032</v>
      </c>
      <c r="C122" s="440">
        <v>219486</v>
      </c>
      <c r="D122" s="440"/>
    </row>
    <row r="123" spans="1:5">
      <c r="A123" s="428" t="s">
        <v>467</v>
      </c>
      <c r="B123" s="440">
        <v>28903</v>
      </c>
      <c r="C123" s="440">
        <v>28903</v>
      </c>
      <c r="D123" s="440"/>
    </row>
    <row r="124" spans="1:5">
      <c r="A124" s="560" t="s">
        <v>1149</v>
      </c>
      <c r="B124" s="440">
        <v>18526105</v>
      </c>
      <c r="C124" s="440">
        <v>17866437</v>
      </c>
      <c r="D124" s="440"/>
    </row>
    <row r="125" spans="1:5" ht="15.75" thickBot="1">
      <c r="A125" s="428" t="s">
        <v>469</v>
      </c>
      <c r="B125" s="441">
        <v>-5271266</v>
      </c>
      <c r="C125" s="441">
        <v>-5090962</v>
      </c>
      <c r="D125" s="578"/>
    </row>
    <row r="126" spans="1:5">
      <c r="A126" s="431"/>
    </row>
    <row r="127" spans="1:5">
      <c r="A127" s="431" t="s">
        <v>505</v>
      </c>
      <c r="B127" s="442">
        <f>SUM(B124:B125)</f>
        <v>13254839</v>
      </c>
      <c r="C127" s="442">
        <f>SUM(C124:C125)</f>
        <v>12775475</v>
      </c>
      <c r="D127" s="442"/>
    </row>
    <row r="128" spans="1:5">
      <c r="A128" s="417"/>
    </row>
    <row r="129" spans="1:5">
      <c r="A129" s="432"/>
    </row>
    <row r="130" spans="1:5">
      <c r="A130" s="430"/>
    </row>
    <row r="131" spans="1:5">
      <c r="A131" s="430"/>
    </row>
    <row r="132" spans="1:5">
      <c r="A132" s="430"/>
    </row>
    <row r="133" spans="1:5">
      <c r="A133" s="430"/>
    </row>
    <row r="134" spans="1:5">
      <c r="A134" s="430"/>
    </row>
    <row r="135" spans="1:5">
      <c r="A135" s="430" t="s">
        <v>470</v>
      </c>
    </row>
    <row r="136" spans="1:5">
      <c r="A136" s="431"/>
    </row>
    <row r="137" spans="1:5" ht="28.5">
      <c r="A137" s="431" t="s">
        <v>471</v>
      </c>
    </row>
    <row r="138" spans="1:5">
      <c r="A138" s="431"/>
    </row>
    <row r="139" spans="1:5">
      <c r="A139" s="431" t="s">
        <v>472</v>
      </c>
    </row>
    <row r="140" spans="1:5">
      <c r="A140" s="431"/>
    </row>
    <row r="141" spans="1:5" ht="94.9" customHeight="1">
      <c r="A141" s="769" t="s">
        <v>473</v>
      </c>
      <c r="B141" s="769"/>
      <c r="C141" s="769"/>
      <c r="D141" s="769"/>
      <c r="E141" s="769"/>
    </row>
    <row r="142" spans="1:5">
      <c r="A142" s="431"/>
    </row>
    <row r="143" spans="1:5">
      <c r="A143" s="431" t="s">
        <v>474</v>
      </c>
    </row>
    <row r="144" spans="1:5">
      <c r="A144" s="431"/>
    </row>
    <row r="145" spans="1:5" ht="79.150000000000006" customHeight="1">
      <c r="A145" s="769" t="s">
        <v>475</v>
      </c>
      <c r="B145" s="769"/>
      <c r="C145" s="769"/>
      <c r="D145" s="769"/>
      <c r="E145" s="769"/>
    </row>
    <row r="146" spans="1:5">
      <c r="A146" s="431"/>
    </row>
    <row r="147" spans="1:5">
      <c r="A147" s="431" t="s">
        <v>476</v>
      </c>
    </row>
    <row r="148" spans="1:5">
      <c r="A148" s="431"/>
    </row>
    <row r="149" spans="1:5" ht="68.45" customHeight="1">
      <c r="A149" s="769" t="s">
        <v>477</v>
      </c>
      <c r="B149" s="769"/>
      <c r="C149" s="769"/>
      <c r="D149" s="769"/>
      <c r="E149" s="769"/>
    </row>
    <row r="150" spans="1:5">
      <c r="A150" s="431"/>
    </row>
    <row r="151" spans="1:5">
      <c r="A151" s="431"/>
    </row>
    <row r="152" spans="1:5">
      <c r="A152" s="443" t="s">
        <v>478</v>
      </c>
      <c r="B152" s="444"/>
      <c r="C152" s="444"/>
      <c r="D152" s="444"/>
      <c r="E152" s="444"/>
    </row>
    <row r="153" spans="1:5">
      <c r="A153" s="774" t="s">
        <v>479</v>
      </c>
      <c r="B153" s="774"/>
      <c r="C153" s="774"/>
      <c r="D153" s="774"/>
      <c r="E153" s="774"/>
    </row>
    <row r="154" spans="1:5">
      <c r="A154" s="775" t="s">
        <v>480</v>
      </c>
      <c r="B154" s="775"/>
      <c r="C154" s="775"/>
      <c r="D154" s="775"/>
      <c r="E154" s="775"/>
    </row>
    <row r="155" spans="1:5">
      <c r="A155" s="443"/>
      <c r="B155" s="444"/>
      <c r="C155" s="444"/>
      <c r="D155" s="444"/>
      <c r="E155" s="444"/>
    </row>
    <row r="156" spans="1:5">
      <c r="A156" s="775" t="s">
        <v>481</v>
      </c>
      <c r="B156" s="775"/>
      <c r="C156" s="775"/>
      <c r="D156" s="775"/>
      <c r="E156" s="775"/>
    </row>
    <row r="157" spans="1:5">
      <c r="A157" s="418"/>
    </row>
    <row r="158" spans="1:5">
      <c r="A158" s="433" t="s">
        <v>482</v>
      </c>
    </row>
    <row r="159" spans="1:5">
      <c r="A159" s="772" t="s">
        <v>483</v>
      </c>
      <c r="B159" s="772"/>
      <c r="C159" s="772"/>
      <c r="D159" s="772"/>
      <c r="E159" s="772"/>
    </row>
    <row r="160" spans="1:5">
      <c r="A160" s="430"/>
    </row>
    <row r="161" spans="1:5">
      <c r="A161" s="445" t="s">
        <v>484</v>
      </c>
      <c r="B161" s="444"/>
      <c r="C161" s="444"/>
      <c r="D161" s="444"/>
      <c r="E161" s="444"/>
    </row>
    <row r="162" spans="1:5">
      <c r="A162" s="445"/>
      <c r="B162" s="444"/>
      <c r="C162" s="444"/>
      <c r="D162" s="444"/>
      <c r="E162" s="444"/>
    </row>
    <row r="163" spans="1:5" ht="41.45" customHeight="1">
      <c r="A163" s="776" t="s">
        <v>485</v>
      </c>
      <c r="B163" s="776"/>
      <c r="C163" s="776"/>
      <c r="D163" s="776"/>
      <c r="E163" s="776"/>
    </row>
    <row r="164" spans="1:5">
      <c r="A164" s="446"/>
      <c r="B164" s="447"/>
      <c r="C164" s="447"/>
      <c r="D164" s="447"/>
      <c r="E164" s="447"/>
    </row>
    <row r="165" spans="1:5" ht="27.6" customHeight="1">
      <c r="A165" s="773" t="s">
        <v>486</v>
      </c>
      <c r="B165" s="773"/>
      <c r="C165" s="773"/>
      <c r="D165" s="773"/>
      <c r="E165" s="773"/>
    </row>
    <row r="166" spans="1:5">
      <c r="A166" s="446"/>
      <c r="B166" s="447"/>
      <c r="C166" s="447"/>
      <c r="D166" s="447"/>
      <c r="E166" s="447"/>
    </row>
    <row r="167" spans="1:5" ht="41.45" customHeight="1">
      <c r="A167" s="773" t="s">
        <v>487</v>
      </c>
      <c r="B167" s="773"/>
      <c r="C167" s="773"/>
      <c r="D167" s="773"/>
      <c r="E167" s="773"/>
    </row>
    <row r="168" spans="1:5">
      <c r="A168" s="446"/>
      <c r="B168" s="447"/>
      <c r="C168" s="447"/>
      <c r="D168" s="447"/>
      <c r="E168" s="447"/>
    </row>
    <row r="169" spans="1:5" ht="27.6" customHeight="1">
      <c r="A169" s="773" t="s">
        <v>488</v>
      </c>
      <c r="B169" s="773"/>
      <c r="C169" s="773"/>
      <c r="D169" s="773"/>
      <c r="E169" s="773"/>
    </row>
    <row r="170" spans="1:5">
      <c r="A170" s="446"/>
      <c r="B170" s="447"/>
      <c r="C170" s="447"/>
      <c r="D170" s="447"/>
      <c r="E170" s="447"/>
    </row>
    <row r="171" spans="1:5">
      <c r="A171" s="773" t="s">
        <v>489</v>
      </c>
      <c r="B171" s="773"/>
      <c r="C171" s="773"/>
      <c r="D171" s="773"/>
      <c r="E171" s="773"/>
    </row>
    <row r="172" spans="1:5">
      <c r="A172" s="446"/>
      <c r="B172" s="447"/>
      <c r="C172" s="447"/>
      <c r="D172" s="447"/>
      <c r="E172" s="447"/>
    </row>
    <row r="173" spans="1:5" ht="41.45" customHeight="1">
      <c r="A173" s="776" t="s">
        <v>490</v>
      </c>
      <c r="B173" s="776"/>
      <c r="C173" s="776"/>
      <c r="D173" s="776"/>
      <c r="E173" s="776"/>
    </row>
    <row r="174" spans="1:5">
      <c r="A174" s="446"/>
      <c r="B174" s="447"/>
      <c r="C174" s="447"/>
      <c r="D174" s="447"/>
      <c r="E174" s="447"/>
    </row>
    <row r="175" spans="1:5" ht="41.45" customHeight="1">
      <c r="A175" s="776" t="s">
        <v>491</v>
      </c>
      <c r="B175" s="776"/>
      <c r="C175" s="776"/>
      <c r="D175" s="776"/>
      <c r="E175" s="776"/>
    </row>
    <row r="176" spans="1:5">
      <c r="A176" s="416"/>
    </row>
    <row r="177" spans="1:5">
      <c r="A177" s="426"/>
      <c r="B177" s="434">
        <v>2014</v>
      </c>
      <c r="E177" s="434">
        <v>2013</v>
      </c>
    </row>
    <row r="178" spans="1:5">
      <c r="A178" s="435" t="s">
        <v>492</v>
      </c>
      <c r="B178" s="561" t="s">
        <v>1150</v>
      </c>
      <c r="E178" s="561" t="s">
        <v>1151</v>
      </c>
    </row>
    <row r="179" spans="1:5">
      <c r="A179" s="431" t="s">
        <v>123</v>
      </c>
    </row>
    <row r="180" spans="1:5">
      <c r="A180" s="430"/>
    </row>
    <row r="181" spans="1:5">
      <c r="A181" s="430"/>
    </row>
    <row r="182" spans="1:5">
      <c r="A182" s="772" t="s">
        <v>493</v>
      </c>
      <c r="B182" s="772"/>
      <c r="C182" s="772"/>
    </row>
    <row r="183" spans="1:5">
      <c r="A183" s="430"/>
    </row>
    <row r="184" spans="1:5" ht="103.15" customHeight="1">
      <c r="A184" s="769" t="s">
        <v>494</v>
      </c>
      <c r="B184" s="769"/>
      <c r="C184" s="769"/>
      <c r="D184" s="769"/>
      <c r="E184" s="769"/>
    </row>
    <row r="185" spans="1:5">
      <c r="A185" s="431"/>
    </row>
    <row r="186" spans="1:5" ht="42.6" customHeight="1">
      <c r="A186" s="769" t="s">
        <v>572</v>
      </c>
      <c r="B186" s="769"/>
      <c r="C186" s="769"/>
      <c r="D186" s="769"/>
      <c r="E186" s="769"/>
    </row>
    <row r="187" spans="1:5">
      <c r="A187" s="431"/>
    </row>
    <row r="188" spans="1:5">
      <c r="A188" s="431"/>
    </row>
    <row r="189" spans="1:5">
      <c r="A189" s="431"/>
    </row>
    <row r="190" spans="1:5" ht="28.5">
      <c r="A190" s="431" t="s">
        <v>495</v>
      </c>
    </row>
    <row r="191" spans="1:5">
      <c r="A191" s="431"/>
    </row>
    <row r="192" spans="1:5">
      <c r="A192" s="431"/>
    </row>
    <row r="193" spans="1:6">
      <c r="A193" s="431"/>
    </row>
    <row r="194" spans="1:6">
      <c r="A194" s="436"/>
    </row>
    <row r="195" spans="1:6" ht="20.25" customHeight="1">
      <c r="A195" s="579" t="s">
        <v>496</v>
      </c>
      <c r="B195" s="766" t="s">
        <v>1131</v>
      </c>
      <c r="C195" s="766"/>
      <c r="D195" s="766" t="s">
        <v>1152</v>
      </c>
      <c r="E195" s="766"/>
      <c r="F195" s="766"/>
    </row>
    <row r="196" spans="1:6" ht="26.25" customHeight="1">
      <c r="A196" s="433" t="s">
        <v>497</v>
      </c>
      <c r="B196" s="767" t="s">
        <v>1132</v>
      </c>
      <c r="C196" s="767"/>
      <c r="D196" s="433"/>
      <c r="E196" s="768" t="s">
        <v>409</v>
      </c>
      <c r="F196" s="768"/>
    </row>
    <row r="197" spans="1:6">
      <c r="A197" s="436"/>
    </row>
  </sheetData>
  <mergeCells count="60">
    <mergeCell ref="A27:E28"/>
    <mergeCell ref="A30:E30"/>
    <mergeCell ref="A32:E32"/>
    <mergeCell ref="A36:E36"/>
    <mergeCell ref="A38:E38"/>
    <mergeCell ref="A20:E20"/>
    <mergeCell ref="A22:E22"/>
    <mergeCell ref="A24:E24"/>
    <mergeCell ref="A26:E26"/>
    <mergeCell ref="A10:C10"/>
    <mergeCell ref="A2:E2"/>
    <mergeCell ref="A3:E3"/>
    <mergeCell ref="A12:E12"/>
    <mergeCell ref="A14:E14"/>
    <mergeCell ref="A16:E16"/>
    <mergeCell ref="A40:E40"/>
    <mergeCell ref="A82:E82"/>
    <mergeCell ref="A44:E44"/>
    <mergeCell ref="A46:E46"/>
    <mergeCell ref="A47:E47"/>
    <mergeCell ref="A50:E50"/>
    <mergeCell ref="A53:E53"/>
    <mergeCell ref="A64:E64"/>
    <mergeCell ref="A68:E68"/>
    <mergeCell ref="A72:E72"/>
    <mergeCell ref="A76:E76"/>
    <mergeCell ref="A80:E80"/>
    <mergeCell ref="A81:E81"/>
    <mergeCell ref="A42:E42"/>
    <mergeCell ref="A169:E169"/>
    <mergeCell ref="A171:E171"/>
    <mergeCell ref="A173:E173"/>
    <mergeCell ref="A175:E175"/>
    <mergeCell ref="A184:E184"/>
    <mergeCell ref="A182:C182"/>
    <mergeCell ref="A165:E165"/>
    <mergeCell ref="A83:E83"/>
    <mergeCell ref="A88:E88"/>
    <mergeCell ref="B104:E104"/>
    <mergeCell ref="A114:E114"/>
    <mergeCell ref="A141:E141"/>
    <mergeCell ref="A145:E145"/>
    <mergeCell ref="B105:E105"/>
    <mergeCell ref="B95:E95"/>
    <mergeCell ref="A1:F1"/>
    <mergeCell ref="B195:C195"/>
    <mergeCell ref="B196:C196"/>
    <mergeCell ref="D195:F195"/>
    <mergeCell ref="E196:F196"/>
    <mergeCell ref="A186:E186"/>
    <mergeCell ref="A4:E4"/>
    <mergeCell ref="A5:E5"/>
    <mergeCell ref="A6:E6"/>
    <mergeCell ref="A159:E159"/>
    <mergeCell ref="A167:E167"/>
    <mergeCell ref="A149:E149"/>
    <mergeCell ref="A153:E153"/>
    <mergeCell ref="A154:E154"/>
    <mergeCell ref="A156:E156"/>
    <mergeCell ref="A163:E163"/>
  </mergeCells>
  <pageMargins left="0.70866141732283472" right="0.70866141732283472" top="0.74803149606299213" bottom="0.74803149606299213" header="0.31496062992125984" footer="0.31496062992125984"/>
  <pageSetup scale="95" orientation="landscape" verticalDpi="0" r:id="rId1"/>
  <ignoredErrors>
    <ignoredError sqref="B127:C127"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PORTADA_Contable</vt:lpstr>
      <vt:lpstr>ESF</vt:lpstr>
      <vt:lpstr>EA</vt:lpstr>
      <vt:lpstr>EVHP</vt:lpstr>
      <vt:lpstr>EFE</vt:lpstr>
      <vt:lpstr>EAA</vt:lpstr>
      <vt:lpstr>EAD</vt:lpstr>
      <vt:lpstr>Pasivos Contingentes</vt:lpstr>
      <vt:lpstr>Notas E.F.</vt:lpstr>
      <vt:lpstr>ECSF</vt:lpstr>
      <vt:lpstr>PORTADA_Presupuestaria</vt:lpstr>
      <vt:lpstr>a) Analítico Ingresos</vt:lpstr>
      <vt:lpstr>b) Clasificación Administrativa</vt:lpstr>
      <vt:lpstr>b) Clasificación Económica CTG</vt:lpstr>
      <vt:lpstr>b) Clasificación COG (Cap-Conc)</vt:lpstr>
      <vt:lpstr>b) Clasificación Funcional CFG</vt:lpstr>
      <vt:lpstr>c) Endeudamiento Neto</vt:lpstr>
      <vt:lpstr>d) Intereses de la Deuda</vt:lpstr>
      <vt:lpstr>e)Indicadores de Postura Fiscal</vt:lpstr>
      <vt:lpstr>PORTADA PROGRAMATICA</vt:lpstr>
      <vt:lpstr>a) Gto x Cat Programatica</vt:lpstr>
      <vt:lpstr>b) Pg y Py de Inversión</vt:lpstr>
      <vt:lpstr>c) Indicadores Resultados</vt:lpstr>
      <vt:lpstr>PORTADA_Anexos</vt:lpstr>
      <vt:lpstr>B. Muebles</vt:lpstr>
      <vt:lpstr>B. Inmuebles</vt:lpstr>
      <vt:lpstr>Rel Ctas Bancarias</vt:lpstr>
    </vt:vector>
  </TitlesOfParts>
  <Company>Secretaría de Finanzas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dc:creator>
  <cp:lastModifiedBy>Windows 7</cp:lastModifiedBy>
  <cp:lastPrinted>2015-03-06T17:54:13Z</cp:lastPrinted>
  <dcterms:created xsi:type="dcterms:W3CDTF">2014-09-17T13:15:07Z</dcterms:created>
  <dcterms:modified xsi:type="dcterms:W3CDTF">2015-03-06T19:09:11Z</dcterms:modified>
</cp:coreProperties>
</file>